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56" windowWidth="14010" windowHeight="12860" activeTab="0"/>
  </bookViews>
  <sheets>
    <sheet name="под закон 3" sheetId="1" r:id="rId1"/>
  </sheets>
  <definedNames>
    <definedName name="_xlnm._FilterDatabase" localSheetId="0" hidden="1">'под закон 3'!$A$8:$Q$992</definedName>
    <definedName name="Z_A5F482BA_2DD9_4E71_B3B9_04A7099B2DC0_.wvu.FilterData" localSheetId="0" hidden="1">'под закон 3'!$A$8:$D$533</definedName>
    <definedName name="Z_A5F482BA_2DD9_4E71_B3B9_04A7099B2DC0_.wvu.PrintArea" localSheetId="0" hidden="1">'под закон 3'!$A$2:$L$992</definedName>
    <definedName name="Z_A5F482BA_2DD9_4E71_B3B9_04A7099B2DC0_.wvu.PrintTitles" localSheetId="0" hidden="1">'под закон 3'!$5:$8</definedName>
    <definedName name="Z_A5F482BA_2DD9_4E71_B3B9_04A7099B2DC0_.wvu.Rows" localSheetId="0" hidden="1">'под закон 3'!$84:$86,'под закон 3'!#REF!,'под закон 3'!$228:$251,'под закон 3'!#REF!,'под закон 3'!#REF!,'под закон 3'!#REF!,'под закон 3'!#REF!,'под закон 3'!$252:$259,'под закон 3'!$268:$275,'под закон 3'!$276:$299,'под закон 3'!$327:$334,'под закон 3'!#REF!,'под закон 3'!$396:$400,'под закон 3'!$411:$426</definedName>
    <definedName name="_xlnm.Print_Titles" localSheetId="0">'под закон 3'!$5:$8</definedName>
    <definedName name="_xlnm.Print_Area" localSheetId="0">'под закон 3'!$A$1:$Q$992</definedName>
  </definedNames>
  <calcPr fullCalcOnLoad="1"/>
</workbook>
</file>

<file path=xl/comments1.xml><?xml version="1.0" encoding="utf-8"?>
<comments xmlns="http://schemas.openxmlformats.org/spreadsheetml/2006/main">
  <authors>
    <author>Фомченко Валентина Николаевна</author>
  </authors>
  <commentList>
    <comment ref="B292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4070001
</t>
        </r>
      </text>
    </comment>
    <comment ref="B630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4070002</t>
        </r>
      </text>
    </comment>
    <comment ref="B63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4070008
</t>
        </r>
      </text>
    </comment>
    <comment ref="B670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7090068</t>
        </r>
      </text>
    </comment>
    <comment ref="B678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7090016
</t>
        </r>
      </text>
    </comment>
    <comment ref="K704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42330,609 квартиры</t>
        </r>
      </text>
    </comment>
    <comment ref="L77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221966,2-822 ГРБС
</t>
        </r>
      </text>
    </comment>
    <comment ref="R776" authorId="0">
      <text>
        <r>
          <rPr>
            <b/>
            <sz val="9"/>
            <rFont val="Tahoma"/>
            <family val="2"/>
          </rPr>
          <t>Фомченко Валентина Николаевна:</t>
        </r>
        <r>
          <rPr>
            <sz val="9"/>
            <rFont val="Tahoma"/>
            <family val="2"/>
          </rPr>
          <t xml:space="preserve">
ассигнования 822 ГРБСа</t>
        </r>
      </text>
    </comment>
  </commentList>
</comments>
</file>

<file path=xl/sharedStrings.xml><?xml version="1.0" encoding="utf-8"?>
<sst xmlns="http://schemas.openxmlformats.org/spreadsheetml/2006/main" count="1345" uniqueCount="276">
  <si>
    <t>№ п/п</t>
  </si>
  <si>
    <t>тыс. руб.</t>
  </si>
  <si>
    <t xml:space="preserve">Код бюджетной классификации </t>
  </si>
  <si>
    <t>ГРБС</t>
  </si>
  <si>
    <t>за счет средств федерального бюджета</t>
  </si>
  <si>
    <t>за счет средств местных бюджетов</t>
  </si>
  <si>
    <t>за счет средств внебюджетных фондов</t>
  </si>
  <si>
    <t>Всего, в том числе:</t>
  </si>
  <si>
    <t>за счет средств краевого бюджета</t>
  </si>
  <si>
    <t>814</t>
  </si>
  <si>
    <t>Кроме того планируемые объемы обязательств федерального бюджета</t>
  </si>
  <si>
    <t>814, 822</t>
  </si>
  <si>
    <t>812, 814</t>
  </si>
  <si>
    <t>всего</t>
  </si>
  <si>
    <t>395</t>
  </si>
  <si>
    <t>за счет МБТ ТФОМС Камчатского края</t>
  </si>
  <si>
    <t>1.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</si>
  <si>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</si>
  <si>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</si>
  <si>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</si>
  <si>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1.1.</t>
  </si>
  <si>
    <t>1.1.1.</t>
  </si>
  <si>
    <t>1.1.2.</t>
  </si>
  <si>
    <t>1.1.3.</t>
  </si>
  <si>
    <t>1.2.1.</t>
  </si>
  <si>
    <t>1.2.2.</t>
  </si>
  <si>
    <t>1.3.</t>
  </si>
  <si>
    <t>1.3.1.</t>
  </si>
  <si>
    <t>1.3.2.</t>
  </si>
  <si>
    <t>1.3.3.</t>
  </si>
  <si>
    <t>1.4.</t>
  </si>
  <si>
    <t>1.5.</t>
  </si>
  <si>
    <t>2.</t>
  </si>
  <si>
    <t xml:space="preserve">2.1. </t>
  </si>
  <si>
    <t>2.1.1.</t>
  </si>
  <si>
    <t>2.1.2.</t>
  </si>
  <si>
    <t>2.1.3.</t>
  </si>
  <si>
    <t xml:space="preserve"> 2.1.4.</t>
  </si>
  <si>
    <t xml:space="preserve"> 2.1.5.</t>
  </si>
  <si>
    <t>2.1.6.</t>
  </si>
  <si>
    <t>2.2.</t>
  </si>
  <si>
    <t>2.2.1.</t>
  </si>
  <si>
    <t>2.2.2.</t>
  </si>
  <si>
    <t>2.3.1.</t>
  </si>
  <si>
    <t>2.3.2.</t>
  </si>
  <si>
    <t>2.3.3.</t>
  </si>
  <si>
    <t>2.3.4.</t>
  </si>
  <si>
    <t>Подпрограмма 3."Управление развитием отрасли"</t>
  </si>
  <si>
    <t>3.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</si>
  <si>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</si>
  <si>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</si>
  <si>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</si>
  <si>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</si>
  <si>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</si>
  <si>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</si>
  <si>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</si>
  <si>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</si>
  <si>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3.3.2.</t>
  </si>
  <si>
    <t>Подпрограмма 4 "Охрана здоровья матери и ребенка"</t>
  </si>
  <si>
    <t>4.</t>
  </si>
  <si>
    <t>4.1.</t>
  </si>
  <si>
    <t>4.1.1.</t>
  </si>
  <si>
    <t>4.1.2.</t>
  </si>
  <si>
    <t xml:space="preserve"> 4.2.</t>
  </si>
  <si>
    <t>4.2.1.</t>
  </si>
  <si>
    <t>4.2.2.</t>
  </si>
  <si>
    <t>Подпрограмма 5 "Развитие медицинской реабилитации и санаторно-курортного лечения, в том числе детям"</t>
  </si>
  <si>
    <t xml:space="preserve"> 5.</t>
  </si>
  <si>
    <t>5.1.</t>
  </si>
  <si>
    <t>5.1.1.</t>
  </si>
  <si>
    <t>5.1.2.</t>
  </si>
  <si>
    <t>6.</t>
  </si>
  <si>
    <t>6.1.</t>
  </si>
  <si>
    <t>6.1.1.</t>
  </si>
  <si>
    <t xml:space="preserve"> 7.</t>
  </si>
  <si>
    <t xml:space="preserve"> 7.1.</t>
  </si>
  <si>
    <t>7.1.1.</t>
  </si>
  <si>
    <t>7.1.2.</t>
  </si>
  <si>
    <t xml:space="preserve"> 7.1.3.</t>
  </si>
  <si>
    <t>7.2.</t>
  </si>
  <si>
    <t>7.2.1.</t>
  </si>
  <si>
    <t>7.2.2.</t>
  </si>
  <si>
    <t>Подпрограмма 8 "Совершенствование системы лекарственного обеспечения, в том числе в амбулаторных условиях"</t>
  </si>
  <si>
    <t>8.</t>
  </si>
  <si>
    <t>8.1.</t>
  </si>
  <si>
    <t xml:space="preserve"> 8.1.1</t>
  </si>
  <si>
    <t>8.1.2.</t>
  </si>
  <si>
    <t>Подпрограмма 9 "Инвестиционные мероприятия в здравоохранении Камчатского края"</t>
  </si>
  <si>
    <t>9.</t>
  </si>
  <si>
    <t>9.1.1.</t>
  </si>
  <si>
    <t xml:space="preserve"> 9.2.</t>
  </si>
  <si>
    <t xml:space="preserve"> 9.2.1.</t>
  </si>
  <si>
    <t>10.</t>
  </si>
  <si>
    <t>10.1.1.</t>
  </si>
  <si>
    <t>Основное мероприятие 1.1. Формирование здорового образа жизни, в том числе у детей,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</si>
  <si>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Подпрограмма 6  "Оказание паллиативной помощи, в том числе детям"</t>
  </si>
  <si>
    <t>Объем средств на реализацию Программы</t>
  </si>
  <si>
    <t xml:space="preserve"> 10.1.</t>
  </si>
  <si>
    <t>за счет  страховых взносов  на обязательное медицинское страхование неработающего населения  из краевого бюджета</t>
  </si>
  <si>
    <t>Всего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бюджета), в том числе:</t>
  </si>
  <si>
    <t>за счет средств краевого бюджета 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</si>
  <si>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1.2.</t>
  </si>
  <si>
    <t>2.3.</t>
  </si>
  <si>
    <t>за счет страховых взносов на обязательное медицинское страхование неработающего населения из краевого бюджета</t>
  </si>
  <si>
    <t>за счет средств государственных внебюджетных фондов</t>
  </si>
  <si>
    <t>за счет средств прочих внебюджетных источников</t>
  </si>
  <si>
    <t>за счет средств краевого бюджета (без учета МБТ бюджету ТФОМС Камчатского края и страховых взносов на обязательное медицинское страхование неработающего населения из краевого бюджета)</t>
  </si>
  <si>
    <t>Мероприятие 1.1.1.Формирование здорового образа жизни</t>
  </si>
  <si>
    <t>Мероприятие 1.1.2. Профилактика наркомании и алкоголизма</t>
  </si>
  <si>
    <t>Основное мероприятие 1.2. Развитие первичной медико-санитарной помощи, в том числе сельским жителям,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профилактика инфекционных и неинфекционных заболеваний, включая иммунопрофилактику, в том числе у детей</t>
  </si>
  <si>
    <t>Мероприятие 1.2.1. Оказание первичной медицинской помощи в рамках территориальной программы государственных гарантий бесплатного оказания гражданам медицинской помощи на территории Камчатского  края</t>
  </si>
  <si>
    <t>Мероприятие 1.2.2. Меры социальной поддержки отдельных категорий граждан</t>
  </si>
  <si>
    <t>Мероприятие 1.3.1. Организация обеспечения лечения болезни Гоше, злокачественных новообразований лимфоидной, кроветворной и родственных им тканей, рассеянного склероза, лиц после трансплантации органов и тканей лекарственными препаратами</t>
  </si>
  <si>
    <t>Мероприятие 1.3.2. Обеспечение необходимыми лекарственными средствами федеральных льготников</t>
  </si>
  <si>
    <t>Мероприятие 2.1.1. Оказание медицинской помощи при инфекционных заболеваниях (СПИД, гепатиты В, С)</t>
  </si>
  <si>
    <t xml:space="preserve">Мероприятие 2.1.2. Оказание медицинской наркологической помощи </t>
  </si>
  <si>
    <t>Мероприятие 2.1.3. Оказание медицинской помощи при туберкулезе</t>
  </si>
  <si>
    <t>Мероприятие 2.1.4. Оказание медицинской помощи при психических заболеваниях</t>
  </si>
  <si>
    <t>Мероприятие 2.1.5. Оказание медицинской помощи при онкологических заболеваниях</t>
  </si>
  <si>
    <t>Мероприятие 2.1.6. Оказание медицинской помощи при заболеваниях, передающихся половым путем</t>
  </si>
  <si>
    <t>Основное мероприятие 2.2. Совершенствование системы оказания медицинской помощи больным прочими заболеваниями, включая оказание высокотехнологичной медицинской помощи</t>
  </si>
  <si>
    <t>Мероприятие 2.2.1. Обеспечение условий для оказания специализированной медицинской помощи</t>
  </si>
  <si>
    <t xml:space="preserve">Мероприятие 2.2.2. Повышение доступности специализированной медицинской помощи </t>
  </si>
  <si>
    <t>Основное мероприятие 2.3. Совершенствование оказания скорой, в том числе скорой специализированной, медицинской помощи, медицинской эвакуации, медицинской помощи пострадавшим при дорожно-транспортных происшествиях, развитие службы крови</t>
  </si>
  <si>
    <t>Мероприятие 2.3.1. Совершенствование оказания скорой медицинской помощи населению</t>
  </si>
  <si>
    <t>Мероприятие 2.3.2. Оказание скорой специализированной медицинской помощи, включая эвакуацию</t>
  </si>
  <si>
    <t>Мероприятие 2.3.3. Развитие службы крови</t>
  </si>
  <si>
    <t>Мероприятие 2.3.4. Совершенствование оказания медицинской помощи пострадавшим при  дорожно - транспортных происшествиях</t>
  </si>
  <si>
    <t>3.1.</t>
  </si>
  <si>
    <t>Основное мероприятие 3.1. Обеспечение деятельности системы здравоохранения</t>
  </si>
  <si>
    <t>Мероприятие 3.1.1. Организация деятельности системы здравоохранения и осуществление контрольно-надзорных функций</t>
  </si>
  <si>
    <t>Мероприятие 3.1.2. Развитие системы судебно-медицинской экспертизы</t>
  </si>
  <si>
    <t>Основное мероприятие 3.2. Развитие информатизации в здравоохранении</t>
  </si>
  <si>
    <t>Мероприятие 3.2.1. Информационное сопровождение отрасли</t>
  </si>
  <si>
    <t>Основное мероприятие 3.3. Энергосбережение и повышение энергоэффективности в государственных учреждениях здравоохранения Камчатского края</t>
  </si>
  <si>
    <t>Основное мероприятие 4.1. Совершенствование оказания медицинской помощи женщинам в период родовспоможения</t>
  </si>
  <si>
    <t>Основное мероприятие 4.2. Совершенствование оказания медицинской помощи детям</t>
  </si>
  <si>
    <t>Основное мероприятие 5.1. Развитие медицинской реабилитации и санаторно-курортного лечения, в том числе детям</t>
  </si>
  <si>
    <t>Мероприятие 5.1.1. Реабилитация и санаторно-курортное лечение взрослого населения</t>
  </si>
  <si>
    <t xml:space="preserve">Мероприятие 5.1.2. Реабилитация и санаторно-курортное лечение детского населения  </t>
  </si>
  <si>
    <t>Основное мероприятие 6.1. Оказание паллиативной помощи, в том числе детям</t>
  </si>
  <si>
    <t xml:space="preserve">Мероприятие 6.1.1. Совершенствование службы паллиативной помощи </t>
  </si>
  <si>
    <t>Мероприятие 7.1.1. Подготовка и переподготовка кадров</t>
  </si>
  <si>
    <t>Мероприятие 7.1.2. Реализация мер, направленных на привлечение молодых специалистов</t>
  </si>
  <si>
    <t>Мероприятие 7.1.3. Организация проведения мероприятий, направленных на повышение престижа медицинских работников</t>
  </si>
  <si>
    <t>Основное мероприятие 7.2. Меры социальной поддержки медицинских работников</t>
  </si>
  <si>
    <t>Мероприятие 7.2.1. Меры социальной направленности по закреплению медицинских кадров</t>
  </si>
  <si>
    <t>Мероприятие 7.2.2. Обеспечение условий для привлечения и закрепления медицинских работников</t>
  </si>
  <si>
    <t>Основное мероприятие 9.1. Строительство и реконструкция объектов здравоохранения Камчатского края</t>
  </si>
  <si>
    <t>9.1.</t>
  </si>
  <si>
    <t>Мероприятие 9.1.1. Строительство и реконструкция объектов здравоохранения Камчатского края для оказания первичной медицинской помощи</t>
  </si>
  <si>
    <t>Мероприятие 9.1.2. Строительство и реконструкция объектов здравоохранения Камчатского края для оказания специализированной помощи</t>
  </si>
  <si>
    <t>Основное мероприятие 9.2. Развитие государственно - частного партнерства</t>
  </si>
  <si>
    <t>Мероприятие 9.2.1. Привлечение организаций негосударственной формы собственности к решению задач здравоохранения</t>
  </si>
  <si>
    <t>11.</t>
  </si>
  <si>
    <t xml:space="preserve">за счет средств краевого бюджета </t>
  </si>
  <si>
    <t>11.1.</t>
  </si>
  <si>
    <t>11.1.1.</t>
  </si>
  <si>
    <t>11.2.</t>
  </si>
  <si>
    <t>11.2.1.</t>
  </si>
  <si>
    <t>11.3.</t>
  </si>
  <si>
    <t>11.3.1.</t>
  </si>
  <si>
    <t xml:space="preserve">Мероприятие 8.1.1. Обеспечение лекарственными препаратами и  изделиями медицинского назначения   региональных льготников </t>
  </si>
  <si>
    <t>Наименование Программы / подпрограммы / мероприятия</t>
  </si>
  <si>
    <t>Мероприятие 1.1.3. Профилактика наркомании, алкоголизма и других заболеваний у представителей коренных малочисленных народов Севера, проживающих в Камчатском крае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</si>
  <si>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</si>
  <si>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Мероприятие А.1.1. Финансовое обеспечение организации обязательного медицинского страхования в Камчатском крае</t>
  </si>
  <si>
    <t>Мероприятие А.1.2. Финансовое обеспечение реализации территориальной программы обязательного медицинского страхования (за счет иных источников)</t>
  </si>
  <si>
    <t>Подпрограмма А "Финансовое обеспечение территориальной программы обязательного медицинского страхования"</t>
  </si>
  <si>
    <t xml:space="preserve">Мероприятие Б.1.1. Обеспечение деятельности системы экстренной медицинской помощи </t>
  </si>
  <si>
    <t xml:space="preserve">Мероприятие Б.2.1. Приобретение авиационных услуг для оказания экстренной медицинской помощи населению </t>
  </si>
  <si>
    <t>Основное мероприятие Б.2.  Организация оказания экстренной медицинской помощи в труднодоступных районах Камчатского края с применением авиации</t>
  </si>
  <si>
    <t>Подпрограмма 7 "Кадровое обеспечение системы здравоохранения"</t>
  </si>
  <si>
    <t>Подпрограмма Б "Совершенствование оказания экстренной медицинской помощи, включая эвакуацию в Камчатском крае"</t>
  </si>
  <si>
    <t>Основное мероприятие Б.1. Развитие службы оказания экстренной медицинской помощи  в Камчатском крае</t>
  </si>
  <si>
    <t>6.2.</t>
  </si>
  <si>
    <t>Основное мероприятие 6.2. Развитие инфраструктуры паллиативной помощи, в том числе на условиях государственного частного партнерства, включая использование концессионных схем</t>
  </si>
  <si>
    <t>6.2.1.</t>
  </si>
  <si>
    <t>812</t>
  </si>
  <si>
    <t>Государственная программа Камчатского края "Развитие здравоохранения Камчатского края"</t>
  </si>
  <si>
    <t>Мероприятие 3.3.1. Обеспечение энергоаудита в государственных учреждениях здравоохранения Камчатского края</t>
  </si>
  <si>
    <t>Мероприятие 6.2.1. Строительство корпуса паллиативной медицинской помощи на 80 коек</t>
  </si>
  <si>
    <t>Основное мероприятие 7.1. Профессиональная подготовка, повышение квалификации и профессиональная переподготовка врачей, средних медицинских и фармацевтических работников</t>
  </si>
  <si>
    <t>Основное мероприятие 8.1. Совершенствование системы лекарственного обеспечения, в том числе в амбулаторных условиях</t>
  </si>
  <si>
    <t>Мероприятие 8.1.2. Дополнительное  обеспечение государственных учреждений здравоохранения Камчатского края лекарственными препаратами и диагностическими средствами  для диагностики и лечения социально-значимых заболеваний, а также отдельных хронических нозологий, требующих пожизненного приема дорогостоящих лекарственных препаратов</t>
  </si>
  <si>
    <t>Мероприятие Б.3.1.Организация вертолетных площадок при государственных учреждениях здравоохранения Камчатского края</t>
  </si>
  <si>
    <t>".</t>
  </si>
  <si>
    <t xml:space="preserve"> 4.3.</t>
  </si>
  <si>
    <t>4.3.1.</t>
  </si>
  <si>
    <t>814,822</t>
  </si>
  <si>
    <t>3.4.</t>
  </si>
  <si>
    <t>3.4.1.</t>
  </si>
  <si>
    <t>1.6.</t>
  </si>
  <si>
    <t>1.6.1.</t>
  </si>
  <si>
    <t>2.4.</t>
  </si>
  <si>
    <t>2.4.1.</t>
  </si>
  <si>
    <t>2.5.</t>
  </si>
  <si>
    <t>2.5.1.</t>
  </si>
  <si>
    <t>2.5.2.</t>
  </si>
  <si>
    <t xml:space="preserve"> 4.4.</t>
  </si>
  <si>
    <t>4.4.1.</t>
  </si>
  <si>
    <t>4.4.2.</t>
  </si>
  <si>
    <t>4.4.3.</t>
  </si>
  <si>
    <t>6.1.2.</t>
  </si>
  <si>
    <t>6.1.3.</t>
  </si>
  <si>
    <t>Мероприятие 6.1.2. Обеспечение лекарственными препаратами, в т.ч. для обезболивания</t>
  </si>
  <si>
    <t>7.3.</t>
  </si>
  <si>
    <t>7.3.1.</t>
  </si>
  <si>
    <t>7.3.2.</t>
  </si>
  <si>
    <t xml:space="preserve">Основное мероприятие А.1. Финансовое обеспечение территориальной программы обязательного медицинского страхования в рамках базовой программы обязательного медицинского страхования </t>
  </si>
  <si>
    <t xml:space="preserve">Основное мероприятие 4.3. Развитие материально-технической базы детских поликлиник и детских поликлинических отделений медицинских организаций Камчатского края </t>
  </si>
  <si>
    <t>Мероприятие 6.1.3. Обеспечение медицинских организаций, оказывающих паллиативную медицинскую помощь, медицинскими изделиями, в т.ч. для использования на дому</t>
  </si>
  <si>
    <t>Финансовое обеспечение реализации государственной программы Камчатского края "Развитие здравоохранения Камчатского края "</t>
  </si>
  <si>
    <t xml:space="preserve">Мероприятие 1.3.3. Обеспечение питанием беременных женщин, кормящих матерей, а также детей в возрасте до трех лет, проживающих в Камчатском крае
</t>
  </si>
  <si>
    <t>Мероприятие 3.1.3. Обеспечение безопасности государственных учреждений здравоохранения Камчатского края в условиях чрезвычайных ситаций</t>
  </si>
  <si>
    <t>Мероприятие 3.2.2. Совершенствование информационного обеспечения государственных учреждений здравоохранения Камчатского края</t>
  </si>
  <si>
    <t xml:space="preserve">Мероприятие 3.3.2. Обеспечение реализации энергосберегающих мероприятий </t>
  </si>
  <si>
    <t>Мероприятие 4.1.1. Создание условий для поддержания репродуктивного здоровья населения, рождения здоровых детей</t>
  </si>
  <si>
    <t xml:space="preserve">Мероприятие 4.1.2. Экстра-корпоральное оплодотворение </t>
  </si>
  <si>
    <t xml:space="preserve">Мероприятие 4.2.1. Закупка оборудования и расходных материалов для неонатального и аудиологического скрининга </t>
  </si>
  <si>
    <t>Мероприятие 4.2.2. Создание условий для оказания медицинской помощи детям</t>
  </si>
  <si>
    <t xml:space="preserve">Мероприятие 4.3.1. Дооснащение детских поликлиник и детских поликлинических отделений медицинских организаций в Камчатском крае медицинскими изделиями </t>
  </si>
  <si>
    <r>
      <t xml:space="preserve">Основное мероприятие 1.3. Совершенствование механизмов обеспечения населения лекарственными препаратами,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медицинскими изделиями, специализированными продуктами лечебного питания для детей в амбулаторных условиях</t>
    </r>
  </si>
  <si>
    <r>
      <t xml:space="preserve">Основное мероприятие Б.3. Развитие сети пунктов эвакуации тяжелых больных при помощи </t>
    </r>
    <r>
      <rPr>
        <sz val="11"/>
        <color indexed="8"/>
        <rFont val="Times New Roman"/>
        <family val="1"/>
      </rPr>
      <t>санитарной вертолетной техники  в Камчатском крае"</t>
    </r>
  </si>
  <si>
    <t>"             Приложение 3 к Программе</t>
  </si>
  <si>
    <t>2.6.</t>
  </si>
  <si>
    <t>2.6.1.</t>
  </si>
  <si>
    <t xml:space="preserve"> Региональный проект R 3 "Безопасность дорожного движения"</t>
  </si>
  <si>
    <t>Мероприятие 2.6.1. Медицинские организации оснащены автомобилями скорой медицинской помощи класса "С" для оказания скорой медицинской помощи пациентам, пострадавшим при дорожно-транспортных проишествиях</t>
  </si>
  <si>
    <t>8.2.</t>
  </si>
  <si>
    <t xml:space="preserve"> 8.2.1</t>
  </si>
  <si>
    <t>2.2.3.</t>
  </si>
  <si>
    <t>Мероприятие 2.2.3. Оказание медицинской помощи при иных инфекционных заболеваниях, в том числе представляющих опасность для окружающих</t>
  </si>
  <si>
    <t xml:space="preserve"> 10.1.4.</t>
  </si>
  <si>
    <t>Мероприятие А.1.4.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 обязательного медицинского страхования</t>
  </si>
  <si>
    <t>1.7.1.</t>
  </si>
  <si>
    <t>1.8.</t>
  </si>
  <si>
    <t>1.6.2.</t>
  </si>
  <si>
    <t>1.7.</t>
  </si>
  <si>
    <t>1.6.3.</t>
  </si>
  <si>
    <t>P3 Региональный проект "Старшее поколение"</t>
  </si>
  <si>
    <t>P4 Региональный проект "Укрепление общественного здоровья"</t>
  </si>
  <si>
    <t>1.8.1.</t>
  </si>
  <si>
    <t>1.9.</t>
  </si>
  <si>
    <t>1.9.1.</t>
  </si>
  <si>
    <t>Мероприятие P4.1. Формирование системы мотивации граждан к здоровому образу жизни, включая здоровое питание и отказ от вредных привычек</t>
  </si>
  <si>
    <t>Мероприятие P3.1. Проведение мероприятий по вакцинации граждан старшего трудоспособного возраста</t>
  </si>
  <si>
    <t>Мероприятие N1.2. Обеспечение своевременности оказания экстренной медицинской помощи с использованием санитарной авиации</t>
  </si>
  <si>
    <t xml:space="preserve"> N3 Региональный проект "Борьба с онкологическими заболеваниями"</t>
  </si>
  <si>
    <t>Мероприятие N3.1. Организация сети центров амбулаторной онкологической помощи</t>
  </si>
  <si>
    <t>Мероприятие N3.2. Переоснащение сети региональных медицинских организаций, оказывающих помощь больным онкологическими заболеваниями</t>
  </si>
  <si>
    <t>Мероприятие N7.1. Создание механизмов взаимодействия медицинских организаций на основе единой государственной информационной системы в сфере здравоохранения, внедрение цифровых технологий и платформенных решений</t>
  </si>
  <si>
    <t xml:space="preserve">Мероприятие N4.1. Развитие материально-технической базы детских поликлиник и детских поликлинических отделений медицинских организаций </t>
  </si>
  <si>
    <t>Мероприятие  N4.2. Создание комфортных условий пребывания детей и родителей в детских поликлиниках и детских поликлинических отделениях медицинских организаций</t>
  </si>
  <si>
    <t>Мероприятие  N4.3 Обучение специалистов</t>
  </si>
  <si>
    <t>Мероприятие N5.1. Ликвидация кадрового дефицита в медицинских организациях Камчатского края, оказывающих первичную медико-санитарную помощь</t>
  </si>
  <si>
    <t>Мероприятие N5.2. Создание аккредитационно-симуляционных центров на территории Камчатского края</t>
  </si>
  <si>
    <t>N2 Региональный проект. "Борьба с сердечно-сосудистыми заболеваниями"</t>
  </si>
  <si>
    <t>Мероприятие N2.1.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</si>
  <si>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9.1.2.</t>
  </si>
  <si>
    <t>10.1.2.</t>
  </si>
  <si>
    <t>812,814</t>
  </si>
  <si>
    <t>Основное мероприятие
"Модернизация первичного звена здравоохранения Камчатского края"</t>
  </si>
  <si>
    <t>Мероприятие "Модернизация первичного звена здравоохранения Камчатского края"</t>
  </si>
  <si>
    <t xml:space="preserve">Основное мероприятие 1.4. Диспансерное наблюдение больных артериальной гипертонией
</t>
  </si>
  <si>
    <t xml:space="preserve">Основное мероприятие 1.5. Профилактика стоматологических заболеваний у детей
</t>
  </si>
  <si>
    <t>N 1 Региональный проет "Развитие системы оказания первичной медико-санитарной помощи"</t>
  </si>
  <si>
    <t>Мероприятие N 1.1.  Завершение формирования сети медицинских организаций первичного звена здравоохранения с использованием в сфере здравоохранения геоинформационной системы с учетом необходимости строительства врачебных амбулаторий, фельдшерских и фельдшерско-акушерских пунктов в населенных пунктах с численностью населения от 100 человек до 2 тыс. человек, а также с учетом использования мобильных медицинских комплексов в населенных пунктах с численностью населения менее 100 человек</t>
  </si>
  <si>
    <t>Мероприятие N 1.3. Развитие сети пунктов эвакуации тяжелых больных при помощи санитарной вертолетной техники в Камчатском крае</t>
  </si>
  <si>
    <r>
      <t>Основное мероприятие 2.1. Совершенствование системы оказания медицинской помощи больным при социально значимых заболеваниях: туберкулезом, с психическими расстройствами и расстройствами поведения, лицам,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инфицированным вирусом иммунодефицита человека, гепатитами В и С, наркологическим, онкологическим больным и больным с заболеваниями, передающимися половым путем</t>
    </r>
  </si>
  <si>
    <t xml:space="preserve"> N 2 Региональный проект "Борьба с сердечно-сосудистыми заболеваниями"</t>
  </si>
  <si>
    <t xml:space="preserve">Мероприятие N 2.1. Переоснащение регионального сосудистого центра , в том числе оборудованием для ранней медицинской реабилитации </t>
  </si>
  <si>
    <t xml:space="preserve"> N 7 Региональный проект  "Создание единого цифрового контура в здравоохранении на основе единой государственной информационной системы здравоохранения (ЕГИСЗ)"</t>
  </si>
  <si>
    <t xml:space="preserve">N 4 Региональный проект. "Развитие детского здравоохранения, включая создание современной инфраструктуры оказания медицинской помощи детям"  </t>
  </si>
  <si>
    <t>N 5 Региональный проект. "Обеспечение медицинских организаций системы здравоохранения квалифицированными кадрами"</t>
  </si>
  <si>
    <t xml:space="preserve">за счет средств государственных внебюджетных фондов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</si>
</sst>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00"/>
    <numFmt numFmtId="198" formatCode="#,##0.00000"/>
    <numFmt numFmtId="199" formatCode="0.000000"/>
    <numFmt numFmtId="200" formatCode="#,##0.000000"/>
    <numFmt numFmtId="201" formatCode="0.00000"/>
    <numFmt numFmtId="202" formatCode="0.0000000"/>
    <numFmt numFmtId="203" formatCode="000000"/>
    <numFmt numFmtId="204" formatCode="###,###,###,##0.00"/>
    <numFmt numFmtId="205" formatCode="[$-FC19]d\ mmmm\ yyyy\ &quot;г.&quot;"/>
    <numFmt numFmtId="206" formatCode="_(* #,##0.00000_);_(* \(#,##0.00000\);_(* &quot;-&quot;??_);_(@_)"/>
    <numFmt numFmtId="207" formatCode="#,##0.00_ ;[Red]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"/>
    <numFmt numFmtId="213" formatCode="_-* #,##0.00000_р_._-;\-* #,##0.00000_р_._-;_-* &quot;-&quot;?????_р_._-;_-@_-"/>
    <numFmt numFmtId="214" formatCode="_(* #,##0_);_(* \(#,##0\);_(* &quot;-&quot;??_);_(@_)"/>
    <numFmt numFmtId="215" formatCode="#,##0.00000_р_.;[Red]\-#,##0.00000_р_."/>
    <numFmt numFmtId="216" formatCode="0.0000"/>
    <numFmt numFmtId="217" formatCode="#,##0.00000_ ;\-#,##0.00000\ "/>
  </numFmts>
  <fonts count="8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0"/>
      <color indexed="20"/>
      <name val="Arial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 Cyr"/>
      <family val="0"/>
    </font>
    <font>
      <sz val="8"/>
      <name val="Segoe U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i/>
      <sz val="10"/>
      <color theme="1" tint="0.04998999834060669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Arial Cyr"/>
      <family val="0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3" fillId="3" borderId="0" applyNumberFormat="0" applyBorder="0" applyAlignment="0" applyProtection="0"/>
    <xf numFmtId="0" fontId="9" fillId="4" borderId="0" applyNumberFormat="0" applyBorder="0" applyAlignment="0" applyProtection="0"/>
    <xf numFmtId="0" fontId="53" fillId="5" borderId="0" applyNumberFormat="0" applyBorder="0" applyAlignment="0" applyProtection="0"/>
    <xf numFmtId="0" fontId="9" fillId="6" borderId="0" applyNumberFormat="0" applyBorder="0" applyAlignment="0" applyProtection="0"/>
    <xf numFmtId="0" fontId="53" fillId="7" borderId="0" applyNumberFormat="0" applyBorder="0" applyAlignment="0" applyProtection="0"/>
    <xf numFmtId="0" fontId="9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53" fillId="11" borderId="0" applyNumberFormat="0" applyBorder="0" applyAlignment="0" applyProtection="0"/>
    <xf numFmtId="0" fontId="9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6" borderId="0" applyNumberFormat="0" applyBorder="0" applyAlignment="0" applyProtection="0"/>
    <xf numFmtId="0" fontId="53" fillId="17" borderId="0" applyNumberFormat="0" applyBorder="0" applyAlignment="0" applyProtection="0"/>
    <xf numFmtId="0" fontId="9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8" borderId="0" applyNumberFormat="0" applyBorder="0" applyAlignment="0" applyProtection="0"/>
    <xf numFmtId="0" fontId="53" fillId="20" borderId="0" applyNumberFormat="0" applyBorder="0" applyAlignment="0" applyProtection="0"/>
    <xf numFmtId="0" fontId="9" fillId="14" borderId="0" applyNumberFormat="0" applyBorder="0" applyAlignment="0" applyProtection="0"/>
    <xf numFmtId="0" fontId="53" fillId="21" borderId="0" applyNumberFormat="0" applyBorder="0" applyAlignment="0" applyProtection="0"/>
    <xf numFmtId="0" fontId="9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0" fillId="16" borderId="0" applyNumberFormat="0" applyBorder="0" applyAlignment="0" applyProtection="0"/>
    <xf numFmtId="0" fontId="54" fillId="26" borderId="0" applyNumberFormat="0" applyBorder="0" applyAlignment="0" applyProtection="0"/>
    <xf numFmtId="0" fontId="10" fillId="18" borderId="0" applyNumberFormat="0" applyBorder="0" applyAlignment="0" applyProtection="0"/>
    <xf numFmtId="0" fontId="54" fillId="27" borderId="0" applyNumberFormat="0" applyBorder="0" applyAlignment="0" applyProtection="0"/>
    <xf numFmtId="0" fontId="10" fillId="28" borderId="0" applyNumberFormat="0" applyBorder="0" applyAlignment="0" applyProtection="0"/>
    <xf numFmtId="0" fontId="54" fillId="29" borderId="0" applyNumberFormat="0" applyBorder="0" applyAlignment="0" applyProtection="0"/>
    <xf numFmtId="0" fontId="10" fillId="30" borderId="0" applyNumberFormat="0" applyBorder="0" applyAlignment="0" applyProtection="0"/>
    <xf numFmtId="0" fontId="54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54" fillId="40" borderId="0" applyNumberFormat="0" applyBorder="0" applyAlignment="0" applyProtection="0"/>
    <xf numFmtId="0" fontId="10" fillId="28" borderId="0" applyNumberFormat="0" applyBorder="0" applyAlignment="0" applyProtection="0"/>
    <xf numFmtId="0" fontId="54" fillId="41" borderId="0" applyNumberFormat="0" applyBorder="0" applyAlignment="0" applyProtection="0"/>
    <xf numFmtId="0" fontId="10" fillId="30" borderId="0" applyNumberFormat="0" applyBorder="0" applyAlignment="0" applyProtection="0"/>
    <xf numFmtId="0" fontId="54" fillId="42" borderId="0" applyNumberFormat="0" applyBorder="0" applyAlignment="0" applyProtection="0"/>
    <xf numFmtId="0" fontId="10" fillId="43" borderId="0" applyNumberFormat="0" applyBorder="0" applyAlignment="0" applyProtection="0"/>
    <xf numFmtId="0" fontId="55" fillId="44" borderId="1" applyNumberFormat="0" applyAlignment="0" applyProtection="0"/>
    <xf numFmtId="0" fontId="11" fillId="12" borderId="2" applyNumberFormat="0" applyAlignment="0" applyProtection="0"/>
    <xf numFmtId="0" fontId="56" fillId="45" borderId="3" applyNumberFormat="0" applyAlignment="0" applyProtection="0"/>
    <xf numFmtId="0" fontId="12" fillId="46" borderId="4" applyNumberFormat="0" applyAlignment="0" applyProtection="0"/>
    <xf numFmtId="0" fontId="57" fillId="45" borderId="1" applyNumberFormat="0" applyAlignment="0" applyProtection="0"/>
    <xf numFmtId="0" fontId="13" fillId="46" borderId="2" applyNumberFormat="0" applyAlignment="0" applyProtection="0"/>
    <xf numFmtId="0" fontId="5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5" fillId="0" borderId="6" applyNumberFormat="0" applyFill="0" applyAlignment="0" applyProtection="0"/>
    <xf numFmtId="0" fontId="60" fillId="0" borderId="7" applyNumberFormat="0" applyFill="0" applyAlignment="0" applyProtection="0"/>
    <xf numFmtId="0" fontId="6" fillId="0" borderId="8" applyNumberFormat="0" applyFill="0" applyAlignment="0" applyProtection="0"/>
    <xf numFmtId="0" fontId="61" fillId="0" borderId="9" applyNumberFormat="0" applyFill="0" applyAlignment="0" applyProtection="0"/>
    <xf numFmtId="0" fontId="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63" fillId="47" borderId="13" applyNumberFormat="0" applyAlignment="0" applyProtection="0"/>
    <xf numFmtId="0" fontId="15" fillId="48" borderId="14" applyNumberFormat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17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19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72" fillId="54" borderId="0" applyNumberFormat="0" applyBorder="0" applyAlignment="0" applyProtection="0"/>
    <xf numFmtId="0" fontId="21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4" fillId="0" borderId="0" xfId="89" applyFont="1" applyFill="1">
      <alignment/>
      <protection/>
    </xf>
    <xf numFmtId="0" fontId="3" fillId="0" borderId="0" xfId="89" applyFont="1" applyFill="1" applyBorder="1" applyAlignment="1">
      <alignment vertical="top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horizontal="center" vertical="center"/>
      <protection/>
    </xf>
    <xf numFmtId="4" fontId="2" fillId="0" borderId="0" xfId="89" applyNumberFormat="1" applyFont="1" applyFill="1" applyAlignment="1">
      <alignment horizontal="center" vertical="center"/>
      <protection/>
    </xf>
    <xf numFmtId="1" fontId="2" fillId="0" borderId="19" xfId="89" applyNumberFormat="1" applyFont="1" applyFill="1" applyBorder="1" applyAlignment="1">
      <alignment horizontal="center" vertical="center" wrapText="1"/>
      <protection/>
    </xf>
    <xf numFmtId="1" fontId="2" fillId="0" borderId="19" xfId="89" applyNumberFormat="1" applyFont="1" applyFill="1" applyBorder="1" applyAlignment="1">
      <alignment horizontal="center" vertical="center"/>
      <protection/>
    </xf>
    <xf numFmtId="197" fontId="2" fillId="0" borderId="19" xfId="93" applyNumberFormat="1" applyFont="1" applyFill="1" applyBorder="1" applyAlignment="1">
      <alignment horizontal="center" vertical="center"/>
      <protection/>
    </xf>
    <xf numFmtId="4" fontId="2" fillId="0" borderId="0" xfId="89" applyNumberFormat="1" applyFont="1" applyFill="1" applyAlignment="1">
      <alignment vertical="top"/>
      <protection/>
    </xf>
    <xf numFmtId="0" fontId="0" fillId="0" borderId="0" xfId="0" applyFont="1" applyFill="1" applyAlignment="1">
      <alignment vertical="top"/>
    </xf>
    <xf numFmtId="0" fontId="2" fillId="0" borderId="0" xfId="89" applyFont="1" applyFill="1" applyBorder="1">
      <alignment/>
      <protection/>
    </xf>
    <xf numFmtId="0" fontId="3" fillId="0" borderId="0" xfId="89" applyFont="1" applyFill="1" applyBorder="1">
      <alignment/>
      <protection/>
    </xf>
    <xf numFmtId="0" fontId="3" fillId="0" borderId="19" xfId="89" applyFont="1" applyFill="1" applyBorder="1" applyAlignment="1">
      <alignment horizontal="center"/>
      <protection/>
    </xf>
    <xf numFmtId="0" fontId="4" fillId="0" borderId="19" xfId="89" applyFont="1" applyFill="1" applyBorder="1" applyAlignment="1">
      <alignment horizontal="center"/>
      <protection/>
    </xf>
    <xf numFmtId="198" fontId="2" fillId="0" borderId="0" xfId="89" applyNumberFormat="1" applyFont="1" applyFill="1" applyAlignment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89" applyFont="1" applyFill="1" applyBorder="1" applyAlignment="1">
      <alignment horizontal="center" vertical="center"/>
      <protection/>
    </xf>
    <xf numFmtId="198" fontId="3" fillId="0" borderId="19" xfId="89" applyNumberFormat="1" applyFont="1" applyFill="1" applyBorder="1" applyAlignment="1">
      <alignment horizontal="center" vertical="center"/>
      <protection/>
    </xf>
    <xf numFmtId="198" fontId="73" fillId="0" borderId="19" xfId="89" applyNumberFormat="1" applyFont="1" applyFill="1" applyBorder="1" applyAlignment="1">
      <alignment horizontal="center" vertical="center"/>
      <protection/>
    </xf>
    <xf numFmtId="49" fontId="3" fillId="0" borderId="19" xfId="89" applyNumberFormat="1" applyFont="1" applyFill="1" applyBorder="1" applyAlignment="1">
      <alignment horizontal="center" vertical="center"/>
      <protection/>
    </xf>
    <xf numFmtId="198" fontId="2" fillId="0" borderId="0" xfId="89" applyNumberFormat="1" applyFont="1" applyFill="1">
      <alignment/>
      <protection/>
    </xf>
    <xf numFmtId="198" fontId="2" fillId="55" borderId="0" xfId="89" applyNumberFormat="1" applyFont="1" applyFill="1">
      <alignment/>
      <protection/>
    </xf>
    <xf numFmtId="198" fontId="3" fillId="56" borderId="19" xfId="89" applyNumberFormat="1" applyFont="1" applyFill="1" applyBorder="1" applyAlignment="1">
      <alignment horizontal="center" vertical="center"/>
      <protection/>
    </xf>
    <xf numFmtId="198" fontId="3" fillId="0" borderId="0" xfId="89" applyNumberFormat="1" applyFont="1" applyFill="1" applyBorder="1" applyAlignment="1">
      <alignment vertical="top"/>
      <protection/>
    </xf>
    <xf numFmtId="198" fontId="3" fillId="56" borderId="19" xfId="0" applyNumberFormat="1" applyFont="1" applyFill="1" applyBorder="1" applyAlignment="1">
      <alignment horizontal="center" vertical="center"/>
    </xf>
    <xf numFmtId="198" fontId="73" fillId="56" borderId="19" xfId="89" applyNumberFormat="1" applyFont="1" applyFill="1" applyBorder="1" applyAlignment="1">
      <alignment horizontal="center" vertical="center"/>
      <protection/>
    </xf>
    <xf numFmtId="198" fontId="3" fillId="55" borderId="0" xfId="89" applyNumberFormat="1" applyFont="1" applyFill="1" applyBorder="1" applyAlignment="1">
      <alignment vertical="top"/>
      <protection/>
    </xf>
    <xf numFmtId="0" fontId="3" fillId="55" borderId="0" xfId="89" applyFont="1" applyFill="1" applyBorder="1" applyAlignment="1">
      <alignment vertical="top"/>
      <protection/>
    </xf>
    <xf numFmtId="4" fontId="2" fillId="0" borderId="0" xfId="89" applyNumberFormat="1" applyFont="1" applyFill="1">
      <alignment/>
      <protection/>
    </xf>
    <xf numFmtId="198" fontId="2" fillId="0" borderId="0" xfId="89" applyNumberFormat="1" applyFont="1" applyFill="1" applyBorder="1">
      <alignment/>
      <protection/>
    </xf>
    <xf numFmtId="198" fontId="3" fillId="0" borderId="0" xfId="89" applyNumberFormat="1" applyFont="1" applyFill="1" applyBorder="1" applyAlignment="1">
      <alignment horizontal="center" vertical="center"/>
      <protection/>
    </xf>
    <xf numFmtId="4" fontId="3" fillId="57" borderId="20" xfId="90" applyNumberFormat="1" applyFont="1" applyFill="1" applyBorder="1" applyAlignment="1">
      <alignment horizontal="right" shrinkToFit="1"/>
      <protection/>
    </xf>
    <xf numFmtId="198" fontId="3" fillId="55" borderId="0" xfId="89" applyNumberFormat="1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/>
      <protection/>
    </xf>
    <xf numFmtId="49" fontId="3" fillId="56" borderId="19" xfId="89" applyNumberFormat="1" applyFont="1" applyFill="1" applyBorder="1" applyAlignment="1">
      <alignment horizontal="center" vertical="center" wrapText="1"/>
      <protection/>
    </xf>
    <xf numFmtId="0" fontId="3" fillId="56" borderId="19" xfId="0" applyFont="1" applyFill="1" applyBorder="1" applyAlignment="1">
      <alignment vertical="top" wrapText="1"/>
    </xf>
    <xf numFmtId="198" fontId="74" fillId="56" borderId="19" xfId="89" applyNumberFormat="1" applyFont="1" applyFill="1" applyBorder="1" applyAlignment="1">
      <alignment horizontal="center" vertical="center"/>
      <protection/>
    </xf>
    <xf numFmtId="1" fontId="2" fillId="56" borderId="19" xfId="89" applyNumberFormat="1" applyFont="1" applyFill="1" applyBorder="1" applyAlignment="1">
      <alignment horizontal="center" vertical="center" wrapText="1"/>
      <protection/>
    </xf>
    <xf numFmtId="0" fontId="3" fillId="56" borderId="19" xfId="89" applyFont="1" applyFill="1" applyBorder="1" applyAlignment="1">
      <alignment horizontal="center"/>
      <protection/>
    </xf>
    <xf numFmtId="1" fontId="2" fillId="56" borderId="19" xfId="89" applyNumberFormat="1" applyFont="1" applyFill="1" applyBorder="1" applyAlignment="1">
      <alignment horizontal="center" vertical="center"/>
      <protection/>
    </xf>
    <xf numFmtId="0" fontId="4" fillId="56" borderId="19" xfId="89" applyFont="1" applyFill="1" applyBorder="1" applyAlignment="1">
      <alignment horizontal="center"/>
      <protection/>
    </xf>
    <xf numFmtId="198" fontId="3" fillId="56" borderId="19" xfId="89" applyNumberFormat="1" applyFont="1" applyFill="1" applyBorder="1" applyAlignment="1">
      <alignment horizontal="center" vertical="center" wrapText="1"/>
      <protection/>
    </xf>
    <xf numFmtId="0" fontId="73" fillId="56" borderId="19" xfId="89" applyFont="1" applyFill="1" applyBorder="1" applyAlignment="1">
      <alignment vertical="top" wrapText="1"/>
      <protection/>
    </xf>
    <xf numFmtId="0" fontId="73" fillId="56" borderId="19" xfId="89" applyFont="1" applyFill="1" applyBorder="1" applyAlignment="1">
      <alignment horizontal="center" vertical="center"/>
      <protection/>
    </xf>
    <xf numFmtId="49" fontId="73" fillId="56" borderId="19" xfId="89" applyNumberFormat="1" applyFont="1" applyFill="1" applyBorder="1" applyAlignment="1">
      <alignment horizontal="center" vertical="center"/>
      <protection/>
    </xf>
    <xf numFmtId="206" fontId="3" fillId="56" borderId="19" xfId="114" applyNumberFormat="1" applyFont="1" applyFill="1" applyBorder="1" applyAlignment="1">
      <alignment horizontal="center" vertical="center"/>
    </xf>
    <xf numFmtId="206" fontId="73" fillId="56" borderId="19" xfId="114" applyNumberFormat="1" applyFont="1" applyFill="1" applyBorder="1" applyAlignment="1">
      <alignment horizontal="center" vertical="center"/>
    </xf>
    <xf numFmtId="4" fontId="3" fillId="56" borderId="19" xfId="89" applyNumberFormat="1" applyFont="1" applyFill="1" applyBorder="1" applyAlignment="1">
      <alignment horizontal="center" vertical="center"/>
      <protection/>
    </xf>
    <xf numFmtId="4" fontId="3" fillId="56" borderId="0" xfId="89" applyNumberFormat="1" applyFont="1" applyFill="1" applyAlignment="1">
      <alignment horizontal="center" vertical="center"/>
      <protection/>
    </xf>
    <xf numFmtId="0" fontId="3" fillId="56" borderId="0" xfId="89" applyFont="1" applyFill="1">
      <alignment/>
      <protection/>
    </xf>
    <xf numFmtId="0" fontId="3" fillId="56" borderId="0" xfId="89" applyFont="1" applyFill="1" applyBorder="1">
      <alignment/>
      <protection/>
    </xf>
    <xf numFmtId="0" fontId="73" fillId="56" borderId="0" xfId="89" applyFont="1" applyFill="1" applyAlignment="1">
      <alignment horizontal="right" vertical="top" wrapText="1"/>
      <protection/>
    </xf>
    <xf numFmtId="0" fontId="75" fillId="0" borderId="0" xfId="89" applyFont="1" applyFill="1">
      <alignment/>
      <protection/>
    </xf>
    <xf numFmtId="198" fontId="75" fillId="0" borderId="0" xfId="89" applyNumberFormat="1" applyFont="1" applyFill="1" applyBorder="1">
      <alignment/>
      <protection/>
    </xf>
    <xf numFmtId="198" fontId="73" fillId="0" borderId="0" xfId="89" applyNumberFormat="1" applyFont="1" applyFill="1" applyBorder="1" applyAlignment="1">
      <alignment horizontal="center" vertical="center"/>
      <protection/>
    </xf>
    <xf numFmtId="0" fontId="3" fillId="56" borderId="19" xfId="89" applyFont="1" applyFill="1" applyBorder="1" applyAlignment="1">
      <alignment vertical="top" wrapText="1"/>
      <protection/>
    </xf>
    <xf numFmtId="0" fontId="76" fillId="56" borderId="0" xfId="89" applyFont="1" applyFill="1" applyAlignment="1">
      <alignment horizontal="left" wrapText="1"/>
      <protection/>
    </xf>
    <xf numFmtId="0" fontId="3" fillId="56" borderId="19" xfId="89" applyFont="1" applyFill="1" applyBorder="1" applyAlignment="1">
      <alignment vertical="top" wrapText="1"/>
      <protection/>
    </xf>
    <xf numFmtId="198" fontId="3" fillId="56" borderId="21" xfId="89" applyNumberFormat="1" applyFont="1" applyFill="1" applyBorder="1" applyAlignment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/>
    </xf>
    <xf numFmtId="198" fontId="77" fillId="0" borderId="20" xfId="0" applyNumberFormat="1" applyFont="1" applyBorder="1" applyAlignment="1">
      <alignment horizontal="right"/>
    </xf>
    <xf numFmtId="198" fontId="3" fillId="52" borderId="19" xfId="89" applyNumberFormat="1" applyFont="1" applyFill="1" applyBorder="1" applyAlignment="1">
      <alignment horizontal="center" vertical="center"/>
      <protection/>
    </xf>
    <xf numFmtId="198" fontId="32" fillId="56" borderId="19" xfId="89" applyNumberFormat="1" applyFont="1" applyFill="1" applyBorder="1" applyAlignment="1">
      <alignment horizontal="center" vertical="center"/>
      <protection/>
    </xf>
    <xf numFmtId="49" fontId="31" fillId="56" borderId="19" xfId="89" applyNumberFormat="1" applyFont="1" applyFill="1" applyBorder="1" applyAlignment="1">
      <alignment horizontal="center" vertical="center"/>
      <protection/>
    </xf>
    <xf numFmtId="198" fontId="31" fillId="56" borderId="19" xfId="89" applyNumberFormat="1" applyFont="1" applyFill="1" applyBorder="1" applyAlignment="1">
      <alignment horizontal="center" vertical="center"/>
      <protection/>
    </xf>
    <xf numFmtId="198" fontId="78" fillId="56" borderId="19" xfId="89" applyNumberFormat="1" applyFont="1" applyFill="1" applyBorder="1" applyAlignment="1">
      <alignment horizontal="center" vertical="center"/>
      <protection/>
    </xf>
    <xf numFmtId="198" fontId="79" fillId="56" borderId="19" xfId="0" applyNumberFormat="1" applyFont="1" applyFill="1" applyBorder="1" applyAlignment="1">
      <alignment horizontal="center" vertical="center"/>
    </xf>
    <xf numFmtId="0" fontId="3" fillId="56" borderId="19" xfId="89" applyFont="1" applyFill="1" applyBorder="1" applyAlignment="1">
      <alignment vertical="top" wrapText="1"/>
      <protection/>
    </xf>
    <xf numFmtId="0" fontId="3" fillId="56" borderId="19" xfId="89" applyFont="1" applyFill="1" applyBorder="1" applyAlignment="1">
      <alignment horizontal="center" vertical="top" wrapText="1"/>
      <protection/>
    </xf>
    <xf numFmtId="0" fontId="3" fillId="56" borderId="19" xfId="89" applyFont="1" applyFill="1" applyBorder="1" applyAlignment="1">
      <alignment horizontal="left" vertical="top" wrapText="1"/>
      <protection/>
    </xf>
    <xf numFmtId="0" fontId="76" fillId="56" borderId="0" xfId="89" applyFont="1" applyFill="1" applyAlignment="1">
      <alignment horizontal="left" wrapText="1"/>
      <protection/>
    </xf>
    <xf numFmtId="0" fontId="3" fillId="56" borderId="19" xfId="89" applyFont="1" applyFill="1" applyBorder="1" applyAlignment="1">
      <alignment vertical="top" wrapText="1"/>
      <protection/>
    </xf>
    <xf numFmtId="16" fontId="3" fillId="56" borderId="19" xfId="89" applyNumberFormat="1" applyFont="1" applyFill="1" applyBorder="1" applyAlignment="1">
      <alignment horizontal="center" vertical="top" wrapText="1"/>
      <protection/>
    </xf>
    <xf numFmtId="14" fontId="3" fillId="56" borderId="19" xfId="89" applyNumberFormat="1" applyFont="1" applyFill="1" applyBorder="1" applyAlignment="1">
      <alignment horizontal="center" vertical="top" wrapText="1"/>
      <protection/>
    </xf>
    <xf numFmtId="0" fontId="3" fillId="56" borderId="22" xfId="89" applyFont="1" applyFill="1" applyBorder="1" applyAlignment="1">
      <alignment vertical="center" wrapText="1"/>
      <protection/>
    </xf>
    <xf numFmtId="0" fontId="0" fillId="56" borderId="23" xfId="0" applyFill="1" applyBorder="1" applyAlignment="1">
      <alignment vertical="center" wrapText="1"/>
    </xf>
    <xf numFmtId="0" fontId="0" fillId="56" borderId="24" xfId="0" applyFill="1" applyBorder="1" applyAlignment="1">
      <alignment vertical="center" wrapText="1"/>
    </xf>
    <xf numFmtId="0" fontId="3" fillId="56" borderId="22" xfId="89" applyFont="1" applyFill="1" applyBorder="1" applyAlignment="1">
      <alignment horizontal="left" vertical="center" wrapText="1"/>
      <protection/>
    </xf>
    <xf numFmtId="0" fontId="0" fillId="56" borderId="23" xfId="0" applyFill="1" applyBorder="1" applyAlignment="1">
      <alignment horizontal="left" vertical="center" wrapText="1"/>
    </xf>
    <xf numFmtId="0" fontId="0" fillId="56" borderId="24" xfId="0" applyFill="1" applyBorder="1" applyAlignment="1">
      <alignment horizontal="left" vertical="center" wrapText="1"/>
    </xf>
    <xf numFmtId="0" fontId="25" fillId="56" borderId="19" xfId="89" applyFont="1" applyFill="1" applyBorder="1" applyAlignment="1">
      <alignment horizontal="left" vertical="top" wrapText="1"/>
      <protection/>
    </xf>
    <xf numFmtId="0" fontId="3" fillId="56" borderId="22" xfId="89" applyFont="1" applyFill="1" applyBorder="1" applyAlignment="1">
      <alignment horizontal="left" vertical="top" wrapText="1"/>
      <protection/>
    </xf>
    <xf numFmtId="0" fontId="3" fillId="56" borderId="23" xfId="89" applyFont="1" applyFill="1" applyBorder="1" applyAlignment="1">
      <alignment horizontal="left" vertical="top" wrapText="1"/>
      <protection/>
    </xf>
    <xf numFmtId="0" fontId="3" fillId="56" borderId="24" xfId="89" applyFont="1" applyFill="1" applyBorder="1" applyAlignment="1">
      <alignment horizontal="left" vertical="top" wrapText="1"/>
      <protection/>
    </xf>
    <xf numFmtId="0" fontId="3" fillId="56" borderId="22" xfId="89" applyFont="1" applyFill="1" applyBorder="1" applyAlignment="1">
      <alignment horizontal="center" vertical="top" wrapText="1"/>
      <protection/>
    </xf>
    <xf numFmtId="0" fontId="3" fillId="56" borderId="23" xfId="89" applyFont="1" applyFill="1" applyBorder="1" applyAlignment="1">
      <alignment horizontal="center" vertical="top" wrapText="1"/>
      <protection/>
    </xf>
    <xf numFmtId="0" fontId="3" fillId="56" borderId="24" xfId="89" applyFont="1" applyFill="1" applyBorder="1" applyAlignment="1">
      <alignment horizontal="center" vertical="top" wrapText="1"/>
      <protection/>
    </xf>
    <xf numFmtId="0" fontId="27" fillId="56" borderId="19" xfId="0" applyFont="1" applyFill="1" applyBorder="1" applyAlignment="1">
      <alignment horizontal="center" vertical="top" wrapText="1"/>
    </xf>
    <xf numFmtId="0" fontId="73" fillId="56" borderId="19" xfId="89" applyFont="1" applyFill="1" applyBorder="1" applyAlignment="1">
      <alignment horizontal="center" vertical="top" wrapText="1"/>
      <protection/>
    </xf>
    <xf numFmtId="0" fontId="73" fillId="56" borderId="19" xfId="89" applyFont="1" applyFill="1" applyBorder="1" applyAlignment="1">
      <alignment horizontal="left" vertical="top" wrapText="1"/>
      <protection/>
    </xf>
    <xf numFmtId="0" fontId="80" fillId="56" borderId="19" xfId="89" applyFont="1" applyFill="1" applyBorder="1" applyAlignment="1">
      <alignment horizontal="left" vertical="top" wrapText="1"/>
      <protection/>
    </xf>
    <xf numFmtId="0" fontId="0" fillId="56" borderId="23" xfId="0" applyFill="1" applyBorder="1" applyAlignment="1">
      <alignment horizontal="left" vertical="top" wrapText="1"/>
    </xf>
    <xf numFmtId="0" fontId="0" fillId="56" borderId="24" xfId="0" applyFill="1" applyBorder="1" applyAlignment="1">
      <alignment horizontal="left" vertical="top" wrapText="1"/>
    </xf>
    <xf numFmtId="0" fontId="24" fillId="0" borderId="19" xfId="89" applyFont="1" applyFill="1" applyBorder="1" applyAlignment="1">
      <alignment horizontal="center" vertical="top" wrapText="1"/>
      <protection/>
    </xf>
    <xf numFmtId="0" fontId="3" fillId="0" borderId="19" xfId="89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left" vertical="top"/>
    </xf>
    <xf numFmtId="0" fontId="23" fillId="0" borderId="0" xfId="89" applyFont="1" applyFill="1" applyAlignment="1">
      <alignment horizontal="center"/>
      <protection/>
    </xf>
    <xf numFmtId="0" fontId="22" fillId="0" borderId="0" xfId="89" applyFont="1" applyFill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4" fontId="2" fillId="0" borderId="19" xfId="89" applyNumberFormat="1" applyFont="1" applyFill="1" applyBorder="1" applyAlignment="1">
      <alignment horizontal="center" vertical="center" wrapText="1"/>
      <protection/>
    </xf>
    <xf numFmtId="0" fontId="31" fillId="56" borderId="19" xfId="0" applyFont="1" applyFill="1" applyBorder="1" applyAlignment="1">
      <alignment vertical="top" wrapText="1"/>
    </xf>
    <xf numFmtId="198" fontId="31" fillId="56" borderId="19" xfId="0" applyNumberFormat="1" applyFont="1" applyFill="1" applyBorder="1" applyAlignment="1">
      <alignment horizontal="center" vertical="center"/>
    </xf>
    <xf numFmtId="198" fontId="79" fillId="56" borderId="19" xfId="89" applyNumberFormat="1" applyFont="1" applyFill="1" applyBorder="1" applyAlignment="1">
      <alignment horizontal="center" vertical="center"/>
      <protection/>
    </xf>
    <xf numFmtId="0" fontId="2" fillId="56" borderId="0" xfId="89" applyFont="1" applyFill="1">
      <alignment/>
      <protection/>
    </xf>
    <xf numFmtId="0" fontId="31" fillId="56" borderId="19" xfId="89" applyFont="1" applyFill="1" applyBorder="1" applyAlignment="1">
      <alignment vertical="top" wrapText="1"/>
      <protection/>
    </xf>
    <xf numFmtId="49" fontId="79" fillId="56" borderId="19" xfId="89" applyNumberFormat="1" applyFont="1" applyFill="1" applyBorder="1" applyAlignment="1">
      <alignment horizontal="center" vertical="center"/>
      <protection/>
    </xf>
    <xf numFmtId="198" fontId="31" fillId="56" borderId="19" xfId="89" applyNumberFormat="1" applyFont="1" applyFill="1" applyBorder="1" applyAlignment="1">
      <alignment horizontal="center" vertical="center" wrapText="1"/>
      <protection/>
    </xf>
    <xf numFmtId="198" fontId="31" fillId="56" borderId="21" xfId="89" applyNumberFormat="1" applyFont="1" applyFill="1" applyBorder="1" applyAlignment="1">
      <alignment horizontal="center" vertical="center"/>
      <protection/>
    </xf>
  </cellXfs>
  <cellStyles count="10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3" xfId="92"/>
    <cellStyle name="Обычный 3 6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Финансовый 3" xfId="112"/>
    <cellStyle name="Финансовый 3 2" xfId="113"/>
    <cellStyle name="Финансовый 4" xfId="114"/>
    <cellStyle name="Финансовый 6" xfId="115"/>
    <cellStyle name="Финансовый 7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992"/>
  <sheetViews>
    <sheetView tabSelected="1" view="pageBreakPreview" zoomScale="86" zoomScaleSheetLayoutView="86" zoomScalePageLayoutView="75" workbookViewId="0" topLeftCell="A7">
      <pane ySplit="1" topLeftCell="A404" activePane="bottomLeft" state="frozen"/>
      <selection pane="topLeft" activeCell="A7" sqref="A7"/>
      <selection pane="bottomLeft" activeCell="C406" sqref="C406"/>
    </sheetView>
  </sheetViews>
  <sheetFormatPr defaultColWidth="9.140625" defaultRowHeight="12.75"/>
  <cols>
    <col min="1" max="1" width="6.28125" style="1" customWidth="1"/>
    <col min="2" max="2" width="27.421875" style="1" customWidth="1"/>
    <col min="3" max="3" width="38.7109375" style="1" customWidth="1"/>
    <col min="4" max="4" width="11.140625" style="7" customWidth="1"/>
    <col min="5" max="5" width="19.140625" style="8" customWidth="1"/>
    <col min="6" max="6" width="16.421875" style="8" customWidth="1"/>
    <col min="7" max="7" width="15.57421875" style="8" customWidth="1"/>
    <col min="8" max="8" width="16.57421875" style="8" customWidth="1"/>
    <col min="9" max="9" width="15.8515625" style="8" customWidth="1"/>
    <col min="10" max="10" width="16.57421875" style="8" customWidth="1"/>
    <col min="11" max="11" width="20.140625" style="8" customWidth="1"/>
    <col min="12" max="12" width="18.00390625" style="8" customWidth="1"/>
    <col min="13" max="13" width="18.00390625" style="1" customWidth="1"/>
    <col min="14" max="17" width="18.00390625" style="14" customWidth="1"/>
    <col min="18" max="18" width="26.7109375" style="1" customWidth="1"/>
    <col min="19" max="19" width="19.7109375" style="1" customWidth="1"/>
    <col min="20" max="20" width="15.140625" style="1" customWidth="1"/>
    <col min="21" max="21" width="15.421875" style="1" customWidth="1"/>
    <col min="22" max="24" width="15.7109375" style="1" customWidth="1"/>
    <col min="25" max="16384" width="9.140625" style="1" customWidth="1"/>
  </cols>
  <sheetData>
    <row r="1" spans="8:17" ht="12.75">
      <c r="H1" s="12"/>
      <c r="K1" s="13"/>
      <c r="L1" s="13"/>
      <c r="P1" s="100" t="s">
        <v>224</v>
      </c>
      <c r="Q1" s="100"/>
    </row>
    <row r="2" spans="1:17" s="2" customFormat="1" ht="34.5" customHeight="1">
      <c r="A2" s="1"/>
      <c r="B2" s="101" t="s">
        <v>212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5"/>
    </row>
    <row r="3" spans="2:17" s="2" customFormat="1" ht="18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8"/>
      <c r="N3" s="15"/>
      <c r="O3" s="15"/>
      <c r="P3" s="15"/>
      <c r="Q3" s="15"/>
    </row>
    <row r="4" spans="1:17" s="2" customFormat="1" ht="15">
      <c r="A4" s="1"/>
      <c r="B4" s="1"/>
      <c r="C4" s="1"/>
      <c r="D4" s="7"/>
      <c r="E4" s="8"/>
      <c r="F4" s="8"/>
      <c r="G4" s="8"/>
      <c r="H4" s="8"/>
      <c r="J4" s="8"/>
      <c r="K4" s="18"/>
      <c r="L4" s="18"/>
      <c r="M4" s="18"/>
      <c r="N4" s="15"/>
      <c r="O4" s="15"/>
      <c r="P4" s="15"/>
      <c r="Q4" s="8" t="s">
        <v>1</v>
      </c>
    </row>
    <row r="5" spans="1:17" s="2" customFormat="1" ht="24" customHeight="1">
      <c r="A5" s="103" t="s">
        <v>0</v>
      </c>
      <c r="B5" s="103" t="s">
        <v>163</v>
      </c>
      <c r="C5" s="103"/>
      <c r="D5" s="103" t="s">
        <v>2</v>
      </c>
      <c r="E5" s="104" t="s">
        <v>96</v>
      </c>
      <c r="F5" s="104"/>
      <c r="G5" s="104"/>
      <c r="H5" s="104"/>
      <c r="I5" s="104"/>
      <c r="J5" s="104"/>
      <c r="K5" s="104" t="s">
        <v>96</v>
      </c>
      <c r="L5" s="104"/>
      <c r="M5" s="104"/>
      <c r="N5" s="104"/>
      <c r="O5" s="104"/>
      <c r="P5" s="104"/>
      <c r="Q5" s="104"/>
    </row>
    <row r="6" spans="1:17" s="2" customFormat="1" ht="25.5" customHeight="1">
      <c r="A6" s="103"/>
      <c r="B6" s="103"/>
      <c r="C6" s="103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s="2" customFormat="1" ht="15">
      <c r="A7" s="103"/>
      <c r="B7" s="103"/>
      <c r="C7" s="103"/>
      <c r="D7" s="5" t="s">
        <v>3</v>
      </c>
      <c r="E7" s="42" t="s">
        <v>13</v>
      </c>
      <c r="F7" s="9">
        <v>2014</v>
      </c>
      <c r="G7" s="9">
        <v>2015</v>
      </c>
      <c r="H7" s="9">
        <v>2016</v>
      </c>
      <c r="I7" s="9">
        <v>2017</v>
      </c>
      <c r="J7" s="9">
        <v>2018</v>
      </c>
      <c r="K7" s="9">
        <v>2019</v>
      </c>
      <c r="L7" s="42">
        <v>2020</v>
      </c>
      <c r="M7" s="42">
        <v>2021</v>
      </c>
      <c r="N7" s="43">
        <v>2022</v>
      </c>
      <c r="O7" s="43">
        <v>2023</v>
      </c>
      <c r="P7" s="16">
        <v>2024</v>
      </c>
      <c r="Q7" s="16">
        <v>2025</v>
      </c>
    </row>
    <row r="8" spans="1:17" s="3" customFormat="1" ht="12" customHeight="1">
      <c r="A8" s="6">
        <v>1</v>
      </c>
      <c r="B8" s="6">
        <v>2</v>
      </c>
      <c r="C8" s="6">
        <v>3</v>
      </c>
      <c r="D8" s="6">
        <v>4</v>
      </c>
      <c r="E8" s="44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44">
        <v>12</v>
      </c>
      <c r="M8" s="44">
        <v>13</v>
      </c>
      <c r="N8" s="45">
        <v>14</v>
      </c>
      <c r="O8" s="45">
        <v>15</v>
      </c>
      <c r="P8" s="17">
        <v>16</v>
      </c>
      <c r="Q8" s="17">
        <v>17</v>
      </c>
    </row>
    <row r="9" spans="1:17" s="3" customFormat="1" ht="12.75" customHeight="1">
      <c r="A9" s="6"/>
      <c r="B9" s="6"/>
      <c r="C9" s="6"/>
      <c r="D9" s="6"/>
      <c r="E9" s="10"/>
      <c r="F9" s="10"/>
      <c r="G9" s="11">
        <v>1.054</v>
      </c>
      <c r="H9" s="11">
        <v>1.053</v>
      </c>
      <c r="I9" s="11">
        <v>1.052</v>
      </c>
      <c r="J9" s="11">
        <v>1.051</v>
      </c>
      <c r="K9" s="11">
        <v>1.048</v>
      </c>
      <c r="L9" s="11">
        <v>1.048</v>
      </c>
      <c r="M9" s="11">
        <v>1.048</v>
      </c>
      <c r="N9" s="11">
        <v>1.048</v>
      </c>
      <c r="O9" s="11">
        <v>1.048</v>
      </c>
      <c r="P9" s="11">
        <v>1.048</v>
      </c>
      <c r="Q9" s="11">
        <v>1.048</v>
      </c>
    </row>
    <row r="10" spans="1:20" s="4" customFormat="1" ht="15">
      <c r="A10" s="98"/>
      <c r="B10" s="99" t="s">
        <v>179</v>
      </c>
      <c r="C10" s="19" t="s">
        <v>7</v>
      </c>
      <c r="D10" s="20"/>
      <c r="E10" s="21">
        <f>E11+E12+E13+E14+E17+E19+E18</f>
        <v>207456526.02756</v>
      </c>
      <c r="F10" s="26">
        <f aca="true" t="shared" si="0" ref="F10:L10">F11+F12+F13+F14+F17+F19+F18</f>
        <v>10579550.407479998</v>
      </c>
      <c r="G10" s="26">
        <f>G11+G12+G13+G14+G17+G19+G18</f>
        <v>11994782.44907</v>
      </c>
      <c r="H10" s="26">
        <f t="shared" si="0"/>
        <v>12476471.65647</v>
      </c>
      <c r="I10" s="26">
        <f t="shared" si="0"/>
        <v>12897535.831629999</v>
      </c>
      <c r="J10" s="29">
        <f>J11+J12+J13+J14+J17+J19+J18</f>
        <v>14923098.872100001</v>
      </c>
      <c r="K10" s="29">
        <f t="shared" si="0"/>
        <v>18705727.65885</v>
      </c>
      <c r="L10" s="26">
        <f t="shared" si="0"/>
        <v>21851747.663659997</v>
      </c>
      <c r="M10" s="26">
        <f>M11+M12+M13+M14+M17+M19+M18</f>
        <v>22533394.369370002</v>
      </c>
      <c r="N10" s="26">
        <f>N11+N12+N13+N14+N17+N19+N18</f>
        <v>19223954.20911</v>
      </c>
      <c r="O10" s="26">
        <f>O11+O12+O13+O14+O17+O19+O18</f>
        <v>23823805.787</v>
      </c>
      <c r="P10" s="26">
        <f>P11+P12+P13+P14+P17+P19+P18</f>
        <v>19176245.506410003</v>
      </c>
      <c r="Q10" s="26">
        <f>Q11+Q12+Q13+Q14+Q17+Q19+Q18</f>
        <v>19270211.616410002</v>
      </c>
      <c r="R10" s="27"/>
      <c r="S10" s="27"/>
      <c r="T10" s="27"/>
    </row>
    <row r="11" spans="1:22" s="4" customFormat="1" ht="30">
      <c r="A11" s="98"/>
      <c r="B11" s="99"/>
      <c r="C11" s="19" t="s">
        <v>4</v>
      </c>
      <c r="D11" s="23"/>
      <c r="E11" s="21">
        <f aca="true" t="shared" si="1" ref="E11:E16">F11+G11+H11+I11+J11+K11+L11+M11+N11+O11+P11+Q11</f>
        <v>18552490.492709998</v>
      </c>
      <c r="F11" s="21">
        <f aca="true" t="shared" si="2" ref="F11:Q11">F21+F213+F405+F511+F615+F647+F703+F791+F839+F891+F937</f>
        <v>301680.83306000003</v>
      </c>
      <c r="G11" s="21">
        <f t="shared" si="2"/>
        <v>275718.45865</v>
      </c>
      <c r="H11" s="21">
        <f t="shared" si="2"/>
        <v>173142.7</v>
      </c>
      <c r="I11" s="21">
        <f t="shared" si="2"/>
        <v>290313.3010000001</v>
      </c>
      <c r="J11" s="22">
        <f t="shared" si="2"/>
        <v>663587.37</v>
      </c>
      <c r="K11" s="22">
        <f t="shared" si="2"/>
        <v>2055654</v>
      </c>
      <c r="L11" s="22">
        <f t="shared" si="2"/>
        <v>3075771.45</v>
      </c>
      <c r="M11" s="22">
        <f t="shared" si="2"/>
        <v>4370007.2</v>
      </c>
      <c r="N11" s="22">
        <f t="shared" si="2"/>
        <v>1908272.5</v>
      </c>
      <c r="O11" s="22">
        <f t="shared" si="2"/>
        <v>5186395.699999999</v>
      </c>
      <c r="P11" s="22">
        <f t="shared" si="2"/>
        <v>179498.94</v>
      </c>
      <c r="Q11" s="22">
        <f t="shared" si="2"/>
        <v>72448.04</v>
      </c>
      <c r="R11" s="27">
        <f>M11-M839</f>
        <v>1151252.85721</v>
      </c>
      <c r="S11" s="27">
        <f>N11-N839</f>
        <v>771546.73012</v>
      </c>
      <c r="T11" s="27">
        <f>O11-O839</f>
        <v>703515.5740399994</v>
      </c>
      <c r="V11" s="27"/>
    </row>
    <row r="12" spans="1:22" s="4" customFormat="1" ht="105">
      <c r="A12" s="98"/>
      <c r="B12" s="99"/>
      <c r="C12" s="19" t="s">
        <v>106</v>
      </c>
      <c r="D12" s="23"/>
      <c r="E12" s="21">
        <f t="shared" si="1"/>
        <v>61586365.829550005</v>
      </c>
      <c r="F12" s="21">
        <f aca="true" t="shared" si="3" ref="F12:Q12">F22+F214+F406+F512+F616+F648+F704+F792+F840+F892+F938</f>
        <v>3965908.72442</v>
      </c>
      <c r="G12" s="21">
        <f t="shared" si="3"/>
        <v>4734816.5404199995</v>
      </c>
      <c r="H12" s="21">
        <f t="shared" si="3"/>
        <v>4750870.3364699995</v>
      </c>
      <c r="I12" s="21">
        <f t="shared" si="3"/>
        <v>4837376.02063</v>
      </c>
      <c r="J12" s="22">
        <f t="shared" si="3"/>
        <v>5258223.1321</v>
      </c>
      <c r="K12" s="29">
        <f t="shared" si="3"/>
        <v>5453646.94876</v>
      </c>
      <c r="L12" s="22">
        <f t="shared" si="3"/>
        <v>6482499.70845</v>
      </c>
      <c r="M12" s="22">
        <f t="shared" si="3"/>
        <v>6031328.469370001</v>
      </c>
      <c r="N12" s="22">
        <f t="shared" si="3"/>
        <v>4697441.409109999</v>
      </c>
      <c r="O12" s="22">
        <f t="shared" si="3"/>
        <v>5307218.987</v>
      </c>
      <c r="P12" s="22">
        <f t="shared" si="3"/>
        <v>5208768.82641</v>
      </c>
      <c r="Q12" s="22">
        <f t="shared" si="3"/>
        <v>4858266.72641</v>
      </c>
      <c r="R12" s="36">
        <f>M12+M15</f>
        <v>8820592.069370002</v>
      </c>
      <c r="S12" s="36">
        <f>N12+N15</f>
        <v>7598645.209109999</v>
      </c>
      <c r="T12" s="36">
        <f>O12+O15</f>
        <v>8325037.387</v>
      </c>
      <c r="U12" s="27"/>
      <c r="V12" s="27"/>
    </row>
    <row r="13" spans="1:20" s="4" customFormat="1" ht="20.25" customHeight="1">
      <c r="A13" s="98"/>
      <c r="B13" s="99"/>
      <c r="C13" s="19" t="s">
        <v>5</v>
      </c>
      <c r="D13" s="23"/>
      <c r="E13" s="21">
        <f t="shared" si="1"/>
        <v>0</v>
      </c>
      <c r="F13" s="21">
        <f aca="true" t="shared" si="4" ref="F13:Q13">F23+F215+F407+F513+F617+F649+F705+F793+F841+F893+F939</f>
        <v>0</v>
      </c>
      <c r="G13" s="21">
        <f t="shared" si="4"/>
        <v>0</v>
      </c>
      <c r="H13" s="21">
        <f t="shared" si="4"/>
        <v>0</v>
      </c>
      <c r="I13" s="21">
        <f t="shared" si="4"/>
        <v>0</v>
      </c>
      <c r="J13" s="22">
        <f t="shared" si="4"/>
        <v>0</v>
      </c>
      <c r="K13" s="22">
        <f t="shared" si="4"/>
        <v>0</v>
      </c>
      <c r="L13" s="22">
        <f t="shared" si="4"/>
        <v>0</v>
      </c>
      <c r="M13" s="22">
        <f t="shared" si="4"/>
        <v>0</v>
      </c>
      <c r="N13" s="22">
        <f t="shared" si="4"/>
        <v>0</v>
      </c>
      <c r="O13" s="22">
        <f t="shared" si="4"/>
        <v>0</v>
      </c>
      <c r="P13" s="22">
        <f t="shared" si="4"/>
        <v>0</v>
      </c>
      <c r="Q13" s="22">
        <f t="shared" si="4"/>
        <v>0</v>
      </c>
      <c r="R13" s="27">
        <f>R12-R776-M840</f>
        <v>8036056.901810002</v>
      </c>
      <c r="S13" s="27">
        <f>S12-S776-N840</f>
        <v>7167077.010529999</v>
      </c>
      <c r="T13" s="27">
        <f>T12-T776-O840</f>
        <v>7357887.06361</v>
      </c>
    </row>
    <row r="14" spans="1:20" s="4" customFormat="1" ht="28.5" customHeight="1">
      <c r="A14" s="98"/>
      <c r="B14" s="99"/>
      <c r="C14" s="40" t="s">
        <v>104</v>
      </c>
      <c r="D14" s="38"/>
      <c r="E14" s="26">
        <f t="shared" si="1"/>
        <v>127317669.70529997</v>
      </c>
      <c r="F14" s="26">
        <f aca="true" t="shared" si="5" ref="F14:Q14">F24+F216+F408+F514+F618+F650+F706+F794+F842+F894+F940</f>
        <v>6311960.849999999</v>
      </c>
      <c r="G14" s="26">
        <f t="shared" si="5"/>
        <v>6984247.45</v>
      </c>
      <c r="H14" s="26">
        <f t="shared" si="5"/>
        <v>7552458.62</v>
      </c>
      <c r="I14" s="26">
        <f t="shared" si="5"/>
        <v>7769846.509999999</v>
      </c>
      <c r="J14" s="29">
        <f t="shared" si="5"/>
        <v>9001288.370000001</v>
      </c>
      <c r="K14" s="29">
        <f t="shared" si="5"/>
        <v>11196426.71009</v>
      </c>
      <c r="L14" s="29">
        <f t="shared" si="5"/>
        <v>12293476.50521</v>
      </c>
      <c r="M14" s="29">
        <f t="shared" si="5"/>
        <v>12132058.700000001</v>
      </c>
      <c r="N14" s="29">
        <f t="shared" si="5"/>
        <v>12618240.299999999</v>
      </c>
      <c r="O14" s="29">
        <f t="shared" si="5"/>
        <v>13330191.1</v>
      </c>
      <c r="P14" s="29">
        <f t="shared" si="5"/>
        <v>13787977.74</v>
      </c>
      <c r="Q14" s="29">
        <f t="shared" si="5"/>
        <v>14339496.850000001</v>
      </c>
      <c r="T14" s="27"/>
    </row>
    <row r="15" spans="1:21" s="4" customFormat="1" ht="39" customHeight="1">
      <c r="A15" s="98"/>
      <c r="B15" s="99"/>
      <c r="C15" s="105" t="s">
        <v>98</v>
      </c>
      <c r="D15" s="68"/>
      <c r="E15" s="69">
        <f t="shared" si="1"/>
        <v>33826006.8</v>
      </c>
      <c r="F15" s="106">
        <f aca="true" t="shared" si="6" ref="F15:Q16">F409+F895</f>
        <v>2475814</v>
      </c>
      <c r="G15" s="106">
        <f t="shared" si="6"/>
        <v>2921173.2</v>
      </c>
      <c r="H15" s="106">
        <f t="shared" si="6"/>
        <v>2945768.8</v>
      </c>
      <c r="I15" s="106">
        <f t="shared" si="6"/>
        <v>2755517</v>
      </c>
      <c r="J15" s="106">
        <f t="shared" si="6"/>
        <v>2819732.7</v>
      </c>
      <c r="K15" s="69">
        <f t="shared" si="6"/>
        <v>2535049.8</v>
      </c>
      <c r="L15" s="69">
        <f t="shared" si="6"/>
        <v>2629028.7</v>
      </c>
      <c r="M15" s="69">
        <f t="shared" si="6"/>
        <v>2789263.6</v>
      </c>
      <c r="N15" s="69">
        <f t="shared" si="6"/>
        <v>2901203.8</v>
      </c>
      <c r="O15" s="69">
        <f t="shared" si="6"/>
        <v>3017818.4</v>
      </c>
      <c r="P15" s="69">
        <f t="shared" si="6"/>
        <v>3017818.4</v>
      </c>
      <c r="Q15" s="69">
        <f t="shared" si="6"/>
        <v>3017818.4</v>
      </c>
      <c r="R15" s="27"/>
      <c r="S15" s="27"/>
      <c r="T15" s="27"/>
      <c r="U15" s="27"/>
    </row>
    <row r="16" spans="1:20" s="4" customFormat="1" ht="18" customHeight="1">
      <c r="A16" s="98"/>
      <c r="B16" s="99"/>
      <c r="C16" s="105" t="s">
        <v>15</v>
      </c>
      <c r="D16" s="68"/>
      <c r="E16" s="69">
        <f t="shared" si="1"/>
        <v>647454</v>
      </c>
      <c r="F16" s="106">
        <f t="shared" si="6"/>
        <v>419554</v>
      </c>
      <c r="G16" s="106">
        <f t="shared" si="6"/>
        <v>0</v>
      </c>
      <c r="H16" s="106">
        <f t="shared" si="6"/>
        <v>0</v>
      </c>
      <c r="I16" s="106">
        <f t="shared" si="6"/>
        <v>227900</v>
      </c>
      <c r="J16" s="106">
        <f t="shared" si="6"/>
        <v>0</v>
      </c>
      <c r="K16" s="106">
        <f t="shared" si="6"/>
        <v>0</v>
      </c>
      <c r="L16" s="106">
        <f t="shared" si="6"/>
        <v>0</v>
      </c>
      <c r="M16" s="106">
        <f t="shared" si="6"/>
        <v>0</v>
      </c>
      <c r="N16" s="106">
        <f t="shared" si="6"/>
        <v>0</v>
      </c>
      <c r="O16" s="106">
        <f t="shared" si="6"/>
        <v>0</v>
      </c>
      <c r="P16" s="106">
        <f t="shared" si="6"/>
        <v>0</v>
      </c>
      <c r="Q16" s="106">
        <f t="shared" si="6"/>
        <v>0</v>
      </c>
      <c r="R16" s="27"/>
      <c r="S16" s="27"/>
      <c r="T16" s="27"/>
    </row>
    <row r="17" spans="1:20" s="4" customFormat="1" ht="21" customHeight="1">
      <c r="A17" s="98"/>
      <c r="B17" s="99"/>
      <c r="C17" s="19" t="s">
        <v>6</v>
      </c>
      <c r="D17" s="23"/>
      <c r="E17" s="21">
        <f>F17+G17+H17+I17+J17+K17+L17+M17</f>
        <v>0</v>
      </c>
      <c r="F17" s="21">
        <f aca="true" t="shared" si="7" ref="F17:Q17">F25+F217+F411+F515+F619+F651+F707+F795+F843+F897+F941</f>
        <v>0</v>
      </c>
      <c r="G17" s="21">
        <f t="shared" si="7"/>
        <v>0</v>
      </c>
      <c r="H17" s="21">
        <f t="shared" si="7"/>
        <v>0</v>
      </c>
      <c r="I17" s="21">
        <f t="shared" si="7"/>
        <v>0</v>
      </c>
      <c r="J17" s="21">
        <f t="shared" si="7"/>
        <v>0</v>
      </c>
      <c r="K17" s="21">
        <f t="shared" si="7"/>
        <v>0</v>
      </c>
      <c r="L17" s="21">
        <f t="shared" si="7"/>
        <v>0</v>
      </c>
      <c r="M17" s="21">
        <f t="shared" si="7"/>
        <v>0</v>
      </c>
      <c r="N17" s="21">
        <f t="shared" si="7"/>
        <v>0</v>
      </c>
      <c r="O17" s="21">
        <f t="shared" si="7"/>
        <v>0</v>
      </c>
      <c r="P17" s="21">
        <f t="shared" si="7"/>
        <v>0</v>
      </c>
      <c r="Q17" s="21">
        <f t="shared" si="7"/>
        <v>0</v>
      </c>
      <c r="R17" s="27"/>
      <c r="S17" s="27"/>
      <c r="T17" s="27"/>
    </row>
    <row r="18" spans="1:17" s="4" customFormat="1" ht="27" customHeight="1">
      <c r="A18" s="98"/>
      <c r="B18" s="99"/>
      <c r="C18" s="19" t="s">
        <v>105</v>
      </c>
      <c r="D18" s="23"/>
      <c r="E18" s="21">
        <f>F18+G18+H18+I18+J18+K18+L18+M18</f>
        <v>0</v>
      </c>
      <c r="F18" s="21">
        <f aca="true" t="shared" si="8" ref="F18:Q18">F26+F218+F412+F516+F620+F652+F708+F796+F844+F898+F942</f>
        <v>0</v>
      </c>
      <c r="G18" s="21">
        <f t="shared" si="8"/>
        <v>0</v>
      </c>
      <c r="H18" s="21">
        <f t="shared" si="8"/>
        <v>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  <c r="O18" s="21">
        <f t="shared" si="8"/>
        <v>0</v>
      </c>
      <c r="P18" s="21">
        <f t="shared" si="8"/>
        <v>0</v>
      </c>
      <c r="Q18" s="21">
        <f t="shared" si="8"/>
        <v>0</v>
      </c>
    </row>
    <row r="19" spans="1:17" s="4" customFormat="1" ht="45">
      <c r="A19" s="98"/>
      <c r="B19" s="99"/>
      <c r="C19" s="19" t="s">
        <v>18</v>
      </c>
      <c r="D19" s="23"/>
      <c r="E19" s="21">
        <f>F19+G19+H19+I19+J19+K19+L19+M19</f>
        <v>0</v>
      </c>
      <c r="F19" s="21">
        <f aca="true" t="shared" si="9" ref="F19:Q19">F27+F219+F413+F517+F621+F653+F709+F797+F845+F899+F943</f>
        <v>0</v>
      </c>
      <c r="G19" s="21">
        <f t="shared" si="9"/>
        <v>0</v>
      </c>
      <c r="H19" s="21">
        <f t="shared" si="9"/>
        <v>0</v>
      </c>
      <c r="I19" s="21">
        <f t="shared" si="9"/>
        <v>0</v>
      </c>
      <c r="J19" s="21">
        <f t="shared" si="9"/>
        <v>0</v>
      </c>
      <c r="K19" s="21">
        <f t="shared" si="9"/>
        <v>0</v>
      </c>
      <c r="L19" s="21">
        <f t="shared" si="9"/>
        <v>0</v>
      </c>
      <c r="M19" s="21">
        <f t="shared" si="9"/>
        <v>0</v>
      </c>
      <c r="N19" s="21">
        <f t="shared" si="9"/>
        <v>0</v>
      </c>
      <c r="O19" s="21">
        <f t="shared" si="9"/>
        <v>0</v>
      </c>
      <c r="P19" s="21">
        <f t="shared" si="9"/>
        <v>0</v>
      </c>
      <c r="Q19" s="21">
        <f t="shared" si="9"/>
        <v>0</v>
      </c>
    </row>
    <row r="20" spans="1:19" s="4" customFormat="1" ht="25.5" customHeight="1">
      <c r="A20" s="77" t="s">
        <v>16</v>
      </c>
      <c r="B20" s="74" t="s">
        <v>17</v>
      </c>
      <c r="C20" s="60" t="s">
        <v>7</v>
      </c>
      <c r="D20" s="37"/>
      <c r="E20" s="26">
        <f>E21+E22+E23+E24+E25+E26+E27</f>
        <v>14103135.566119999</v>
      </c>
      <c r="F20" s="26">
        <f>F28+F60+F84</f>
        <v>1645712.31877</v>
      </c>
      <c r="G20" s="26">
        <f>G28+G60+G84</f>
        <v>1899683.37834</v>
      </c>
      <c r="H20" s="26">
        <f>H28+H60+H84</f>
        <v>605147.5896599999</v>
      </c>
      <c r="I20" s="26">
        <f>I28+I60+I84</f>
        <v>584915.4580600001</v>
      </c>
      <c r="J20" s="26">
        <f>J28+J60+J84</f>
        <v>744332.4792200001</v>
      </c>
      <c r="K20" s="26">
        <f>K21+K22+K23+K24+K25+K26+K27</f>
        <v>1115915.36964</v>
      </c>
      <c r="L20" s="26">
        <f aca="true" t="shared" si="10" ref="L20:Q20">L21+L22+L23+L24+L25+L26+L27</f>
        <v>1669907.2062900001</v>
      </c>
      <c r="M20" s="26">
        <f t="shared" si="10"/>
        <v>1715969.636</v>
      </c>
      <c r="N20" s="26">
        <f t="shared" si="10"/>
        <v>1315910.40745</v>
      </c>
      <c r="O20" s="26">
        <f t="shared" si="10"/>
        <v>1370287.8244499997</v>
      </c>
      <c r="P20" s="26">
        <f t="shared" si="10"/>
        <v>823027.9991199999</v>
      </c>
      <c r="Q20" s="26">
        <f t="shared" si="10"/>
        <v>612325.89912</v>
      </c>
      <c r="R20" s="30"/>
      <c r="S20" s="31"/>
    </row>
    <row r="21" spans="1:17" s="4" customFormat="1" ht="30">
      <c r="A21" s="77"/>
      <c r="B21" s="74"/>
      <c r="C21" s="60" t="s">
        <v>4</v>
      </c>
      <c r="D21" s="37">
        <v>814</v>
      </c>
      <c r="E21" s="26">
        <f aca="true" t="shared" si="11" ref="E21:Q22">E29+E61+E85+E197+E133+E165+E181</f>
        <v>3571502.6159599996</v>
      </c>
      <c r="F21" s="26">
        <f t="shared" si="11"/>
        <v>150860.86417</v>
      </c>
      <c r="G21" s="26">
        <f t="shared" si="11"/>
        <v>168306.5</v>
      </c>
      <c r="H21" s="26">
        <f t="shared" si="11"/>
        <v>152524</v>
      </c>
      <c r="I21" s="26">
        <f t="shared" si="11"/>
        <v>135749.90000000002</v>
      </c>
      <c r="J21" s="26">
        <f t="shared" si="11"/>
        <v>149625.17</v>
      </c>
      <c r="K21" s="26">
        <f t="shared" si="11"/>
        <v>281522.39999999997</v>
      </c>
      <c r="L21" s="26">
        <f t="shared" si="11"/>
        <v>585266.6604200001</v>
      </c>
      <c r="M21" s="26">
        <f t="shared" si="11"/>
        <v>843494.1572099999</v>
      </c>
      <c r="N21" s="26">
        <f t="shared" si="11"/>
        <v>494343.53011999995</v>
      </c>
      <c r="O21" s="26">
        <f t="shared" si="11"/>
        <v>535029.2740399999</v>
      </c>
      <c r="P21" s="26">
        <f t="shared" si="11"/>
        <v>37390.079999999994</v>
      </c>
      <c r="Q21" s="26">
        <f t="shared" si="11"/>
        <v>37390.079999999994</v>
      </c>
    </row>
    <row r="22" spans="1:19" s="4" customFormat="1" ht="30">
      <c r="A22" s="77"/>
      <c r="B22" s="74"/>
      <c r="C22" s="60" t="s">
        <v>8</v>
      </c>
      <c r="D22" s="38" t="s">
        <v>9</v>
      </c>
      <c r="E22" s="26">
        <f t="shared" si="11"/>
        <v>8003863.92016</v>
      </c>
      <c r="F22" s="26">
        <f t="shared" si="11"/>
        <v>397562.3846</v>
      </c>
      <c r="G22" s="26">
        <f t="shared" si="11"/>
        <v>506228.72834000003</v>
      </c>
      <c r="H22" s="26">
        <f t="shared" si="11"/>
        <v>452623.58965999994</v>
      </c>
      <c r="I22" s="26">
        <f t="shared" si="11"/>
        <v>449165.55806</v>
      </c>
      <c r="J22" s="26">
        <f t="shared" si="11"/>
        <v>594707.30922</v>
      </c>
      <c r="K22" s="26">
        <f t="shared" si="11"/>
        <v>769514.05964</v>
      </c>
      <c r="L22" s="26">
        <f t="shared" si="11"/>
        <v>944187.64587</v>
      </c>
      <c r="M22" s="26">
        <f t="shared" si="11"/>
        <v>872475.4787900001</v>
      </c>
      <c r="N22" s="26">
        <f t="shared" si="11"/>
        <v>821566.87733</v>
      </c>
      <c r="O22" s="26">
        <f t="shared" si="11"/>
        <v>835258.5504099999</v>
      </c>
      <c r="P22" s="26">
        <f t="shared" si="11"/>
        <v>785637.91912</v>
      </c>
      <c r="Q22" s="26">
        <f t="shared" si="11"/>
        <v>574935.81912</v>
      </c>
      <c r="R22" s="27"/>
      <c r="S22" s="27"/>
    </row>
    <row r="23" spans="1:17" s="4" customFormat="1" ht="22.5" customHeight="1">
      <c r="A23" s="77"/>
      <c r="B23" s="74"/>
      <c r="C23" s="60" t="s">
        <v>5</v>
      </c>
      <c r="D23" s="38"/>
      <c r="E23" s="26">
        <f aca="true" t="shared" si="12" ref="E23:Q23">E31+E63+E87+E199</f>
        <v>0</v>
      </c>
      <c r="F23" s="26">
        <f t="shared" si="12"/>
        <v>0</v>
      </c>
      <c r="G23" s="26">
        <f t="shared" si="12"/>
        <v>0</v>
      </c>
      <c r="H23" s="26">
        <f t="shared" si="12"/>
        <v>0</v>
      </c>
      <c r="I23" s="26">
        <f t="shared" si="12"/>
        <v>0</v>
      </c>
      <c r="J23" s="26">
        <f t="shared" si="12"/>
        <v>0</v>
      </c>
      <c r="K23" s="26">
        <f t="shared" si="12"/>
        <v>0</v>
      </c>
      <c r="L23" s="26">
        <f t="shared" si="12"/>
        <v>0</v>
      </c>
      <c r="M23" s="26">
        <f t="shared" si="12"/>
        <v>0</v>
      </c>
      <c r="N23" s="26">
        <f t="shared" si="12"/>
        <v>0</v>
      </c>
      <c r="O23" s="26">
        <f t="shared" si="12"/>
        <v>0</v>
      </c>
      <c r="P23" s="26">
        <f t="shared" si="12"/>
        <v>0</v>
      </c>
      <c r="Q23" s="26">
        <f t="shared" si="12"/>
        <v>0</v>
      </c>
    </row>
    <row r="24" spans="1:17" s="4" customFormat="1" ht="30">
      <c r="A24" s="77"/>
      <c r="B24" s="74"/>
      <c r="C24" s="60" t="s">
        <v>104</v>
      </c>
      <c r="D24" s="38"/>
      <c r="E24" s="26">
        <f aca="true" t="shared" si="13" ref="E24:Q24">E32+E64+E88+E200+E136+E168+E184</f>
        <v>2527769.0300000003</v>
      </c>
      <c r="F24" s="26">
        <f t="shared" si="13"/>
        <v>1097289.07</v>
      </c>
      <c r="G24" s="26">
        <f t="shared" si="13"/>
        <v>1225148.15</v>
      </c>
      <c r="H24" s="26">
        <f t="shared" si="13"/>
        <v>0</v>
      </c>
      <c r="I24" s="26">
        <f t="shared" si="13"/>
        <v>0</v>
      </c>
      <c r="J24" s="26">
        <f t="shared" si="13"/>
        <v>0</v>
      </c>
      <c r="K24" s="26">
        <f t="shared" si="13"/>
        <v>64878.91</v>
      </c>
      <c r="L24" s="26">
        <f t="shared" si="13"/>
        <v>140452.9</v>
      </c>
      <c r="M24" s="26">
        <f t="shared" si="13"/>
        <v>0</v>
      </c>
      <c r="N24" s="26">
        <f t="shared" si="13"/>
        <v>0</v>
      </c>
      <c r="O24" s="26">
        <f t="shared" si="13"/>
        <v>0</v>
      </c>
      <c r="P24" s="26">
        <f t="shared" si="13"/>
        <v>0</v>
      </c>
      <c r="Q24" s="26">
        <f t="shared" si="13"/>
        <v>0</v>
      </c>
    </row>
    <row r="25" spans="1:17" s="4" customFormat="1" ht="21.75" customHeight="1">
      <c r="A25" s="77"/>
      <c r="B25" s="74"/>
      <c r="C25" s="60" t="s">
        <v>6</v>
      </c>
      <c r="D25" s="38"/>
      <c r="E25" s="26">
        <f aca="true" t="shared" si="14" ref="E25:Q27">E33+E65+E89</f>
        <v>0</v>
      </c>
      <c r="F25" s="26">
        <f t="shared" si="14"/>
        <v>0</v>
      </c>
      <c r="G25" s="26">
        <f t="shared" si="14"/>
        <v>0</v>
      </c>
      <c r="H25" s="26">
        <f t="shared" si="14"/>
        <v>0</v>
      </c>
      <c r="I25" s="26">
        <f t="shared" si="14"/>
        <v>0</v>
      </c>
      <c r="J25" s="26">
        <f t="shared" si="14"/>
        <v>0</v>
      </c>
      <c r="K25" s="26">
        <f t="shared" si="14"/>
        <v>0</v>
      </c>
      <c r="L25" s="26">
        <f t="shared" si="14"/>
        <v>0</v>
      </c>
      <c r="M25" s="26">
        <f t="shared" si="14"/>
        <v>0</v>
      </c>
      <c r="N25" s="26">
        <f t="shared" si="14"/>
        <v>0</v>
      </c>
      <c r="O25" s="26">
        <f t="shared" si="14"/>
        <v>0</v>
      </c>
      <c r="P25" s="26">
        <f t="shared" si="14"/>
        <v>0</v>
      </c>
      <c r="Q25" s="26">
        <f t="shared" si="14"/>
        <v>0</v>
      </c>
    </row>
    <row r="26" spans="1:17" s="4" customFormat="1" ht="30">
      <c r="A26" s="77"/>
      <c r="B26" s="74"/>
      <c r="C26" s="60" t="s">
        <v>105</v>
      </c>
      <c r="D26" s="38"/>
      <c r="E26" s="26">
        <f t="shared" si="14"/>
        <v>0</v>
      </c>
      <c r="F26" s="26">
        <f t="shared" si="14"/>
        <v>0</v>
      </c>
      <c r="G26" s="26">
        <f t="shared" si="14"/>
        <v>0</v>
      </c>
      <c r="H26" s="26">
        <f t="shared" si="14"/>
        <v>0</v>
      </c>
      <c r="I26" s="26">
        <f t="shared" si="14"/>
        <v>0</v>
      </c>
      <c r="J26" s="26">
        <f t="shared" si="14"/>
        <v>0</v>
      </c>
      <c r="K26" s="26">
        <f t="shared" si="14"/>
        <v>0</v>
      </c>
      <c r="L26" s="26">
        <f t="shared" si="14"/>
        <v>0</v>
      </c>
      <c r="M26" s="26">
        <f t="shared" si="14"/>
        <v>0</v>
      </c>
      <c r="N26" s="26">
        <f t="shared" si="14"/>
        <v>0</v>
      </c>
      <c r="O26" s="26">
        <f t="shared" si="14"/>
        <v>0</v>
      </c>
      <c r="P26" s="26">
        <f t="shared" si="14"/>
        <v>0</v>
      </c>
      <c r="Q26" s="26">
        <f t="shared" si="14"/>
        <v>0</v>
      </c>
    </row>
    <row r="27" spans="1:17" s="4" customFormat="1" ht="45">
      <c r="A27" s="77"/>
      <c r="B27" s="74"/>
      <c r="C27" s="60" t="s">
        <v>19</v>
      </c>
      <c r="D27" s="38"/>
      <c r="E27" s="26">
        <f t="shared" si="14"/>
        <v>0</v>
      </c>
      <c r="F27" s="26">
        <f t="shared" si="14"/>
        <v>0</v>
      </c>
      <c r="G27" s="26">
        <f t="shared" si="14"/>
        <v>0</v>
      </c>
      <c r="H27" s="26">
        <f t="shared" si="14"/>
        <v>0</v>
      </c>
      <c r="I27" s="26">
        <f t="shared" si="14"/>
        <v>0</v>
      </c>
      <c r="J27" s="26">
        <f t="shared" si="14"/>
        <v>0</v>
      </c>
      <c r="K27" s="26">
        <f t="shared" si="14"/>
        <v>0</v>
      </c>
      <c r="L27" s="26">
        <f t="shared" si="14"/>
        <v>0</v>
      </c>
      <c r="M27" s="26">
        <f t="shared" si="14"/>
        <v>0</v>
      </c>
      <c r="N27" s="26">
        <f t="shared" si="14"/>
        <v>0</v>
      </c>
      <c r="O27" s="26">
        <f t="shared" si="14"/>
        <v>0</v>
      </c>
      <c r="P27" s="26">
        <f t="shared" si="14"/>
        <v>0</v>
      </c>
      <c r="Q27" s="26">
        <f t="shared" si="14"/>
        <v>0</v>
      </c>
    </row>
    <row r="28" spans="1:17" s="4" customFormat="1" ht="25.5" customHeight="1">
      <c r="A28" s="73" t="s">
        <v>20</v>
      </c>
      <c r="B28" s="74" t="s">
        <v>94</v>
      </c>
      <c r="C28" s="62" t="s">
        <v>7</v>
      </c>
      <c r="D28" s="37"/>
      <c r="E28" s="26">
        <f aca="true" t="shared" si="15" ref="E28:L28">E29+E30+E31+E32+E33+E35</f>
        <v>54406.460439999995</v>
      </c>
      <c r="F28" s="26">
        <f t="shared" si="15"/>
        <v>9824.86065</v>
      </c>
      <c r="G28" s="26">
        <f t="shared" si="15"/>
        <v>13553.99</v>
      </c>
      <c r="H28" s="26">
        <f t="shared" si="15"/>
        <v>7009.67029</v>
      </c>
      <c r="I28" s="26">
        <f t="shared" si="15"/>
        <v>9139.311679999999</v>
      </c>
      <c r="J28" s="26">
        <f t="shared" si="15"/>
        <v>3287.4015900000004</v>
      </c>
      <c r="K28" s="26">
        <f t="shared" si="15"/>
        <v>2699.46</v>
      </c>
      <c r="L28" s="26">
        <f t="shared" si="15"/>
        <v>1299.59583</v>
      </c>
      <c r="M28" s="26">
        <f>M29+M30+M31+M32+M33+M35</f>
        <v>721.64</v>
      </c>
      <c r="N28" s="26">
        <f>N29+N30+N31+N32+N33+N35</f>
        <v>627.8268</v>
      </c>
      <c r="O28" s="26">
        <f>O29+O30+O31+O32+O33+O35</f>
        <v>627.8268</v>
      </c>
      <c r="P28" s="26">
        <f>P29+P30+P31+P32+P33+P35</f>
        <v>2807.4384</v>
      </c>
      <c r="Q28" s="26">
        <f>Q29+Q30+Q31+Q32+Q33+Q35</f>
        <v>2807.4384</v>
      </c>
    </row>
    <row r="29" spans="1:17" s="4" customFormat="1" ht="30">
      <c r="A29" s="73"/>
      <c r="B29" s="74"/>
      <c r="C29" s="62" t="s">
        <v>4</v>
      </c>
      <c r="D29" s="37"/>
      <c r="E29" s="26">
        <f aca="true" t="shared" si="16" ref="E29:Q35">E37+E45+E53</f>
        <v>0</v>
      </c>
      <c r="F29" s="26">
        <f t="shared" si="16"/>
        <v>0</v>
      </c>
      <c r="G29" s="26">
        <f t="shared" si="16"/>
        <v>0</v>
      </c>
      <c r="H29" s="26">
        <f t="shared" si="16"/>
        <v>0</v>
      </c>
      <c r="I29" s="26">
        <f t="shared" si="16"/>
        <v>0</v>
      </c>
      <c r="J29" s="26">
        <f t="shared" si="16"/>
        <v>0</v>
      </c>
      <c r="K29" s="26">
        <f t="shared" si="16"/>
        <v>0</v>
      </c>
      <c r="L29" s="26">
        <f t="shared" si="16"/>
        <v>0</v>
      </c>
      <c r="M29" s="26">
        <f t="shared" si="16"/>
        <v>0</v>
      </c>
      <c r="N29" s="26">
        <f t="shared" si="16"/>
        <v>0</v>
      </c>
      <c r="O29" s="26">
        <f t="shared" si="16"/>
        <v>0</v>
      </c>
      <c r="P29" s="26">
        <f t="shared" si="16"/>
        <v>0</v>
      </c>
      <c r="Q29" s="26">
        <f t="shared" si="16"/>
        <v>0</v>
      </c>
    </row>
    <row r="30" spans="1:17" s="4" customFormat="1" ht="30">
      <c r="A30" s="73"/>
      <c r="B30" s="74"/>
      <c r="C30" s="62" t="s">
        <v>8</v>
      </c>
      <c r="D30" s="38" t="s">
        <v>9</v>
      </c>
      <c r="E30" s="26">
        <f t="shared" si="16"/>
        <v>43811.570439999996</v>
      </c>
      <c r="F30" s="26">
        <f t="shared" si="16"/>
        <v>2589.86065</v>
      </c>
      <c r="G30" s="26">
        <f t="shared" si="16"/>
        <v>10194.1</v>
      </c>
      <c r="H30" s="26">
        <f t="shared" si="16"/>
        <v>7009.67029</v>
      </c>
      <c r="I30" s="26">
        <f t="shared" si="16"/>
        <v>9139.311679999999</v>
      </c>
      <c r="J30" s="26">
        <f>J38+J46+J54</f>
        <v>3287.4015900000004</v>
      </c>
      <c r="K30" s="26">
        <f>K38+K46+K54</f>
        <v>2699.46</v>
      </c>
      <c r="L30" s="26">
        <f>L38+L46+L54</f>
        <v>1299.59583</v>
      </c>
      <c r="M30" s="26">
        <f t="shared" si="16"/>
        <v>721.64</v>
      </c>
      <c r="N30" s="26">
        <f t="shared" si="16"/>
        <v>627.8268</v>
      </c>
      <c r="O30" s="26">
        <f t="shared" si="16"/>
        <v>627.8268</v>
      </c>
      <c r="P30" s="26">
        <f t="shared" si="16"/>
        <v>2807.4384</v>
      </c>
      <c r="Q30" s="26">
        <f t="shared" si="16"/>
        <v>2807.4384</v>
      </c>
    </row>
    <row r="31" spans="1:17" s="4" customFormat="1" ht="30">
      <c r="A31" s="73"/>
      <c r="B31" s="74"/>
      <c r="C31" s="62" t="s">
        <v>5</v>
      </c>
      <c r="D31" s="38"/>
      <c r="E31" s="26">
        <f t="shared" si="16"/>
        <v>0</v>
      </c>
      <c r="F31" s="26">
        <f t="shared" si="16"/>
        <v>0</v>
      </c>
      <c r="G31" s="26">
        <f t="shared" si="16"/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</row>
    <row r="32" spans="1:17" s="4" customFormat="1" ht="30">
      <c r="A32" s="73"/>
      <c r="B32" s="74"/>
      <c r="C32" s="62" t="s">
        <v>104</v>
      </c>
      <c r="D32" s="38"/>
      <c r="E32" s="26">
        <f t="shared" si="16"/>
        <v>10594.89</v>
      </c>
      <c r="F32" s="26">
        <f t="shared" si="16"/>
        <v>7235</v>
      </c>
      <c r="G32" s="26">
        <f t="shared" si="16"/>
        <v>3359.89</v>
      </c>
      <c r="H32" s="26">
        <f t="shared" si="16"/>
        <v>0</v>
      </c>
      <c r="I32" s="26">
        <f t="shared" si="16"/>
        <v>0</v>
      </c>
      <c r="J32" s="26">
        <f t="shared" si="16"/>
        <v>0</v>
      </c>
      <c r="K32" s="26">
        <f t="shared" si="16"/>
        <v>0</v>
      </c>
      <c r="L32" s="26">
        <f t="shared" si="16"/>
        <v>0</v>
      </c>
      <c r="M32" s="26">
        <f t="shared" si="16"/>
        <v>0</v>
      </c>
      <c r="N32" s="26">
        <f t="shared" si="16"/>
        <v>0</v>
      </c>
      <c r="O32" s="26">
        <f t="shared" si="16"/>
        <v>0</v>
      </c>
      <c r="P32" s="26">
        <f t="shared" si="16"/>
        <v>0</v>
      </c>
      <c r="Q32" s="26">
        <f t="shared" si="16"/>
        <v>0</v>
      </c>
    </row>
    <row r="33" spans="1:17" s="4" customFormat="1" ht="30">
      <c r="A33" s="73"/>
      <c r="B33" s="74"/>
      <c r="C33" s="62" t="s">
        <v>6</v>
      </c>
      <c r="D33" s="38"/>
      <c r="E33" s="26">
        <f t="shared" si="16"/>
        <v>0</v>
      </c>
      <c r="F33" s="26">
        <f t="shared" si="16"/>
        <v>0</v>
      </c>
      <c r="G33" s="26">
        <f t="shared" si="16"/>
        <v>0</v>
      </c>
      <c r="H33" s="26">
        <f t="shared" si="16"/>
        <v>0</v>
      </c>
      <c r="I33" s="26">
        <f t="shared" si="16"/>
        <v>0</v>
      </c>
      <c r="J33" s="26">
        <f t="shared" si="16"/>
        <v>0</v>
      </c>
      <c r="K33" s="26">
        <f t="shared" si="16"/>
        <v>0</v>
      </c>
      <c r="L33" s="26">
        <f t="shared" si="16"/>
        <v>0</v>
      </c>
      <c r="M33" s="26">
        <f t="shared" si="16"/>
        <v>0</v>
      </c>
      <c r="N33" s="26">
        <f t="shared" si="16"/>
        <v>0</v>
      </c>
      <c r="O33" s="26">
        <f t="shared" si="16"/>
        <v>0</v>
      </c>
      <c r="P33" s="26">
        <f t="shared" si="16"/>
        <v>0</v>
      </c>
      <c r="Q33" s="26">
        <f t="shared" si="16"/>
        <v>0</v>
      </c>
    </row>
    <row r="34" spans="1:17" s="4" customFormat="1" ht="30">
      <c r="A34" s="73"/>
      <c r="B34" s="74"/>
      <c r="C34" s="62" t="s">
        <v>105</v>
      </c>
      <c r="D34" s="38"/>
      <c r="E34" s="26">
        <f t="shared" si="16"/>
        <v>0</v>
      </c>
      <c r="F34" s="26">
        <f t="shared" si="16"/>
        <v>0</v>
      </c>
      <c r="G34" s="26">
        <f t="shared" si="16"/>
        <v>0</v>
      </c>
      <c r="H34" s="26">
        <f t="shared" si="16"/>
        <v>0</v>
      </c>
      <c r="I34" s="26">
        <f t="shared" si="16"/>
        <v>0</v>
      </c>
      <c r="J34" s="26">
        <f t="shared" si="16"/>
        <v>0</v>
      </c>
      <c r="K34" s="26">
        <f t="shared" si="16"/>
        <v>0</v>
      </c>
      <c r="L34" s="26">
        <f t="shared" si="16"/>
        <v>0</v>
      </c>
      <c r="M34" s="26">
        <f t="shared" si="16"/>
        <v>0</v>
      </c>
      <c r="N34" s="26">
        <f t="shared" si="16"/>
        <v>0</v>
      </c>
      <c r="O34" s="26">
        <f t="shared" si="16"/>
        <v>0</v>
      </c>
      <c r="P34" s="26">
        <f t="shared" si="16"/>
        <v>0</v>
      </c>
      <c r="Q34" s="26">
        <f t="shared" si="16"/>
        <v>0</v>
      </c>
    </row>
    <row r="35" spans="1:17" s="4" customFormat="1" ht="45">
      <c r="A35" s="73"/>
      <c r="B35" s="74"/>
      <c r="C35" s="62" t="s">
        <v>19</v>
      </c>
      <c r="D35" s="38"/>
      <c r="E35" s="26">
        <f t="shared" si="16"/>
        <v>0</v>
      </c>
      <c r="F35" s="26">
        <f t="shared" si="16"/>
        <v>0</v>
      </c>
      <c r="G35" s="26">
        <f t="shared" si="16"/>
        <v>0</v>
      </c>
      <c r="H35" s="26">
        <f t="shared" si="16"/>
        <v>0</v>
      </c>
      <c r="I35" s="26">
        <f t="shared" si="16"/>
        <v>0</v>
      </c>
      <c r="J35" s="26">
        <f t="shared" si="16"/>
        <v>0</v>
      </c>
      <c r="K35" s="26">
        <f t="shared" si="16"/>
        <v>0</v>
      </c>
      <c r="L35" s="26">
        <f t="shared" si="16"/>
        <v>0</v>
      </c>
      <c r="M35" s="26">
        <f t="shared" si="16"/>
        <v>0</v>
      </c>
      <c r="N35" s="26">
        <f t="shared" si="16"/>
        <v>0</v>
      </c>
      <c r="O35" s="26">
        <f t="shared" si="16"/>
        <v>0</v>
      </c>
      <c r="P35" s="26">
        <f t="shared" si="16"/>
        <v>0</v>
      </c>
      <c r="Q35" s="26">
        <f t="shared" si="16"/>
        <v>0</v>
      </c>
    </row>
    <row r="36" spans="1:17" s="4" customFormat="1" ht="25.5" customHeight="1">
      <c r="A36" s="73" t="s">
        <v>21</v>
      </c>
      <c r="B36" s="74" t="s">
        <v>107</v>
      </c>
      <c r="C36" s="62" t="s">
        <v>7</v>
      </c>
      <c r="D36" s="37"/>
      <c r="E36" s="26">
        <f aca="true" t="shared" si="17" ref="E36:L36">E37+E38+E39+E40+E41+E43</f>
        <v>26375.57133</v>
      </c>
      <c r="F36" s="26">
        <f t="shared" si="17"/>
        <v>7993.2</v>
      </c>
      <c r="G36" s="26">
        <f t="shared" si="17"/>
        <v>12054.09</v>
      </c>
      <c r="H36" s="26">
        <f t="shared" si="17"/>
        <v>1464.28133</v>
      </c>
      <c r="I36" s="26">
        <f t="shared" si="17"/>
        <v>800</v>
      </c>
      <c r="J36" s="26">
        <f t="shared" si="17"/>
        <v>800</v>
      </c>
      <c r="K36" s="26">
        <f t="shared" si="17"/>
        <v>800</v>
      </c>
      <c r="L36" s="26">
        <f t="shared" si="17"/>
        <v>800</v>
      </c>
      <c r="M36" s="26">
        <f>M37+M38+M39+M40+M41+M43</f>
        <v>0</v>
      </c>
      <c r="N36" s="26">
        <f>N37+N38+N39+N40+N41+N43</f>
        <v>0</v>
      </c>
      <c r="O36" s="26">
        <f>O37+O38+O39+O40+O41+O43</f>
        <v>0</v>
      </c>
      <c r="P36" s="26">
        <f>P37+P38+P39+P40+P41+P43</f>
        <v>832</v>
      </c>
      <c r="Q36" s="26">
        <f>Q37+Q38+Q39+Q40+Q41+Q43</f>
        <v>832</v>
      </c>
    </row>
    <row r="37" spans="1:17" s="4" customFormat="1" ht="15" customHeight="1">
      <c r="A37" s="73"/>
      <c r="B37" s="74"/>
      <c r="C37" s="62" t="s">
        <v>4</v>
      </c>
      <c r="D37" s="37"/>
      <c r="E37" s="26">
        <f aca="true" t="shared" si="18" ref="E37:E43">F37+G37+H37+I37+J37+K37+L37+M37+N37+O37+P37+Q37</f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</row>
    <row r="38" spans="1:17" s="4" customFormat="1" ht="15" customHeight="1">
      <c r="A38" s="73"/>
      <c r="B38" s="74"/>
      <c r="C38" s="62" t="s">
        <v>8</v>
      </c>
      <c r="D38" s="38" t="s">
        <v>9</v>
      </c>
      <c r="E38" s="26">
        <f t="shared" si="18"/>
        <v>15780.681330000001</v>
      </c>
      <c r="F38" s="26">
        <v>758.2</v>
      </c>
      <c r="G38" s="26">
        <v>8694.2</v>
      </c>
      <c r="H38" s="26">
        <v>1464.28133</v>
      </c>
      <c r="I38" s="26">
        <v>800</v>
      </c>
      <c r="J38" s="26">
        <v>800</v>
      </c>
      <c r="K38" s="26">
        <v>800</v>
      </c>
      <c r="L38" s="26">
        <v>800</v>
      </c>
      <c r="M38" s="26">
        <v>0</v>
      </c>
      <c r="N38" s="26">
        <v>0</v>
      </c>
      <c r="O38" s="26">
        <v>0</v>
      </c>
      <c r="P38" s="26">
        <v>832</v>
      </c>
      <c r="Q38" s="26">
        <v>832</v>
      </c>
    </row>
    <row r="39" spans="1:17" s="4" customFormat="1" ht="15" customHeight="1">
      <c r="A39" s="73"/>
      <c r="B39" s="74"/>
      <c r="C39" s="62" t="s">
        <v>5</v>
      </c>
      <c r="D39" s="38"/>
      <c r="E39" s="26">
        <f t="shared" si="18"/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</row>
    <row r="40" spans="1:17" s="4" customFormat="1" ht="30" customHeight="1">
      <c r="A40" s="73"/>
      <c r="B40" s="74"/>
      <c r="C40" s="62" t="s">
        <v>104</v>
      </c>
      <c r="D40" s="38"/>
      <c r="E40" s="26">
        <f t="shared" si="18"/>
        <v>10594.89</v>
      </c>
      <c r="F40" s="26">
        <v>7235</v>
      </c>
      <c r="G40" s="26">
        <v>3359.89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</row>
    <row r="41" spans="1:17" s="4" customFormat="1" ht="15" customHeight="1">
      <c r="A41" s="73"/>
      <c r="B41" s="74"/>
      <c r="C41" s="62" t="s">
        <v>6</v>
      </c>
      <c r="D41" s="38"/>
      <c r="E41" s="26">
        <f t="shared" si="18"/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</row>
    <row r="42" spans="1:17" s="4" customFormat="1" ht="30" customHeight="1">
      <c r="A42" s="73"/>
      <c r="B42" s="74"/>
      <c r="C42" s="62" t="s">
        <v>105</v>
      </c>
      <c r="D42" s="38"/>
      <c r="E42" s="26">
        <f t="shared" si="18"/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</row>
    <row r="43" spans="1:17" s="4" customFormat="1" ht="30" customHeight="1">
      <c r="A43" s="73"/>
      <c r="B43" s="74"/>
      <c r="C43" s="62" t="s">
        <v>19</v>
      </c>
      <c r="D43" s="38"/>
      <c r="E43" s="26">
        <f t="shared" si="18"/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</row>
    <row r="44" spans="1:17" s="4" customFormat="1" ht="25.5" customHeight="1">
      <c r="A44" s="73" t="s">
        <v>22</v>
      </c>
      <c r="B44" s="74" t="s">
        <v>108</v>
      </c>
      <c r="C44" s="62" t="s">
        <v>7</v>
      </c>
      <c r="D44" s="37"/>
      <c r="E44" s="26">
        <f aca="true" t="shared" si="19" ref="E44:L44">E45+E46+E47+E48+E49+E51</f>
        <v>4951.88943</v>
      </c>
      <c r="F44" s="26">
        <f t="shared" si="19"/>
        <v>936.26065</v>
      </c>
      <c r="G44" s="26">
        <f t="shared" si="19"/>
        <v>500</v>
      </c>
      <c r="H44" s="26">
        <f t="shared" si="19"/>
        <v>499.8</v>
      </c>
      <c r="I44" s="26">
        <f t="shared" si="19"/>
        <v>2199.87302</v>
      </c>
      <c r="J44" s="26">
        <f t="shared" si="19"/>
        <v>199.95576</v>
      </c>
      <c r="K44" s="26">
        <f t="shared" si="19"/>
        <v>200</v>
      </c>
      <c r="L44" s="26">
        <f t="shared" si="19"/>
        <v>0</v>
      </c>
      <c r="M44" s="26">
        <f>M45+M46+M47+M48+M49+M51</f>
        <v>0</v>
      </c>
      <c r="N44" s="26">
        <f>N45+N46+N47+N48+N49+N51</f>
        <v>0</v>
      </c>
      <c r="O44" s="26">
        <f>O45+O46+O47+O48+O49+O51</f>
        <v>0</v>
      </c>
      <c r="P44" s="26">
        <f>P45+P46+P47+P48+P49+P51</f>
        <v>208</v>
      </c>
      <c r="Q44" s="26">
        <f>Q45+Q46+Q47+Q48+Q49+Q51</f>
        <v>208</v>
      </c>
    </row>
    <row r="45" spans="1:17" s="4" customFormat="1" ht="15" customHeight="1">
      <c r="A45" s="73"/>
      <c r="B45" s="85"/>
      <c r="C45" s="62" t="s">
        <v>4</v>
      </c>
      <c r="D45" s="37"/>
      <c r="E45" s="26">
        <f aca="true" t="shared" si="20" ref="E45:E51">F45+G45+H45+I45+J45+K45+L45+M45+N45+O45+P45+Q45</f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</row>
    <row r="46" spans="1:17" s="4" customFormat="1" ht="15" customHeight="1">
      <c r="A46" s="73"/>
      <c r="B46" s="85"/>
      <c r="C46" s="62" t="s">
        <v>8</v>
      </c>
      <c r="D46" s="38" t="s">
        <v>9</v>
      </c>
      <c r="E46" s="26">
        <f t="shared" si="20"/>
        <v>4951.88943</v>
      </c>
      <c r="F46" s="26">
        <v>936.26065</v>
      </c>
      <c r="G46" s="26">
        <v>500</v>
      </c>
      <c r="H46" s="26">
        <v>499.8</v>
      </c>
      <c r="I46" s="26">
        <v>2199.87302</v>
      </c>
      <c r="J46" s="26">
        <v>199.95576</v>
      </c>
      <c r="K46" s="26">
        <v>200</v>
      </c>
      <c r="L46" s="26">
        <v>0</v>
      </c>
      <c r="M46" s="26">
        <v>0</v>
      </c>
      <c r="N46" s="26">
        <v>0</v>
      </c>
      <c r="O46" s="26">
        <v>0</v>
      </c>
      <c r="P46" s="26">
        <v>208</v>
      </c>
      <c r="Q46" s="26">
        <v>208</v>
      </c>
    </row>
    <row r="47" spans="1:17" s="4" customFormat="1" ht="15" customHeight="1">
      <c r="A47" s="73"/>
      <c r="B47" s="85"/>
      <c r="C47" s="62" t="s">
        <v>5</v>
      </c>
      <c r="D47" s="38"/>
      <c r="E47" s="26">
        <f t="shared" si="2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</row>
    <row r="48" spans="1:17" s="4" customFormat="1" ht="30" customHeight="1">
      <c r="A48" s="73"/>
      <c r="B48" s="85"/>
      <c r="C48" s="62" t="s">
        <v>104</v>
      </c>
      <c r="D48" s="38"/>
      <c r="E48" s="26">
        <f t="shared" si="20"/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</row>
    <row r="49" spans="1:17" s="4" customFormat="1" ht="15" customHeight="1">
      <c r="A49" s="73"/>
      <c r="B49" s="85"/>
      <c r="C49" s="62" t="s">
        <v>6</v>
      </c>
      <c r="D49" s="38"/>
      <c r="E49" s="26">
        <f t="shared" si="20"/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</row>
    <row r="50" spans="1:17" s="4" customFormat="1" ht="30" customHeight="1">
      <c r="A50" s="73"/>
      <c r="B50" s="85"/>
      <c r="C50" s="62" t="s">
        <v>105</v>
      </c>
      <c r="D50" s="38"/>
      <c r="E50" s="26">
        <f t="shared" si="20"/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</row>
    <row r="51" spans="1:17" s="4" customFormat="1" ht="30" customHeight="1">
      <c r="A51" s="73"/>
      <c r="B51" s="85"/>
      <c r="C51" s="62" t="s">
        <v>19</v>
      </c>
      <c r="D51" s="38"/>
      <c r="E51" s="26">
        <f t="shared" si="20"/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</row>
    <row r="52" spans="1:17" s="4" customFormat="1" ht="25.5" customHeight="1">
      <c r="A52" s="73" t="s">
        <v>23</v>
      </c>
      <c r="B52" s="74" t="s">
        <v>164</v>
      </c>
      <c r="C52" s="62" t="s">
        <v>7</v>
      </c>
      <c r="D52" s="37"/>
      <c r="E52" s="26">
        <f aca="true" t="shared" si="21" ref="E52:L52">E53+E54+E55+E56+E57+E59</f>
        <v>23078.999679999994</v>
      </c>
      <c r="F52" s="26">
        <f t="shared" si="21"/>
        <v>895.4</v>
      </c>
      <c r="G52" s="26">
        <f t="shared" si="21"/>
        <v>999.9</v>
      </c>
      <c r="H52" s="26">
        <f t="shared" si="21"/>
        <v>5045.58896</v>
      </c>
      <c r="I52" s="26">
        <f t="shared" si="21"/>
        <v>6139.43866</v>
      </c>
      <c r="J52" s="26">
        <f t="shared" si="21"/>
        <v>2287.44583</v>
      </c>
      <c r="K52" s="26">
        <f t="shared" si="21"/>
        <v>1699.46</v>
      </c>
      <c r="L52" s="26">
        <f t="shared" si="21"/>
        <v>499.59583</v>
      </c>
      <c r="M52" s="26">
        <f>M53+M54+M55+M56+M57+M59</f>
        <v>721.64</v>
      </c>
      <c r="N52" s="26">
        <f>N53+N54+N55+N56+N57+N59</f>
        <v>627.8268</v>
      </c>
      <c r="O52" s="26">
        <f>O53+O54+O55+O56+O57+O59</f>
        <v>627.8268</v>
      </c>
      <c r="P52" s="26">
        <f>P53+P54+P55+P56+P57+P59</f>
        <v>1767.4384</v>
      </c>
      <c r="Q52" s="26">
        <f>Q53+Q54+Q55+Q56+Q57+Q59</f>
        <v>1767.4384</v>
      </c>
    </row>
    <row r="53" spans="1:17" s="4" customFormat="1" ht="15" customHeight="1">
      <c r="A53" s="73"/>
      <c r="B53" s="74"/>
      <c r="C53" s="62" t="s">
        <v>4</v>
      </c>
      <c r="D53" s="37"/>
      <c r="E53" s="26">
        <f aca="true" t="shared" si="22" ref="E53:E59">F53+G53+H53+I53+J53+K53+L53+M53+N53+O53+P53+Q53</f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</row>
    <row r="54" spans="1:17" s="4" customFormat="1" ht="15" customHeight="1">
      <c r="A54" s="73"/>
      <c r="B54" s="74"/>
      <c r="C54" s="62" t="s">
        <v>8</v>
      </c>
      <c r="D54" s="38" t="s">
        <v>9</v>
      </c>
      <c r="E54" s="26">
        <f t="shared" si="22"/>
        <v>23078.999679999994</v>
      </c>
      <c r="F54" s="26">
        <v>895.4</v>
      </c>
      <c r="G54" s="26">
        <v>999.9</v>
      </c>
      <c r="H54" s="26">
        <v>5045.58896</v>
      </c>
      <c r="I54" s="29">
        <v>6139.43866</v>
      </c>
      <c r="J54" s="26">
        <v>2287.44583</v>
      </c>
      <c r="K54" s="26">
        <v>1699.46</v>
      </c>
      <c r="L54" s="26">
        <v>499.59583</v>
      </c>
      <c r="M54" s="26">
        <v>721.64</v>
      </c>
      <c r="N54" s="26">
        <v>627.8268</v>
      </c>
      <c r="O54" s="26">
        <v>627.8268</v>
      </c>
      <c r="P54" s="26">
        <v>1767.4384</v>
      </c>
      <c r="Q54" s="26">
        <v>1767.4384</v>
      </c>
    </row>
    <row r="55" spans="1:17" s="4" customFormat="1" ht="15" customHeight="1">
      <c r="A55" s="73"/>
      <c r="B55" s="74"/>
      <c r="C55" s="62" t="s">
        <v>5</v>
      </c>
      <c r="D55" s="38"/>
      <c r="E55" s="26">
        <f t="shared" si="2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</row>
    <row r="56" spans="1:17" s="4" customFormat="1" ht="30" customHeight="1">
      <c r="A56" s="73"/>
      <c r="B56" s="74"/>
      <c r="C56" s="62" t="s">
        <v>104</v>
      </c>
      <c r="D56" s="38"/>
      <c r="E56" s="26">
        <f t="shared" si="22"/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</row>
    <row r="57" spans="1:17" s="4" customFormat="1" ht="15" customHeight="1">
      <c r="A57" s="73"/>
      <c r="B57" s="74"/>
      <c r="C57" s="62" t="s">
        <v>6</v>
      </c>
      <c r="D57" s="38"/>
      <c r="E57" s="26">
        <f t="shared" si="22"/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</row>
    <row r="58" spans="1:17" s="4" customFormat="1" ht="30" customHeight="1">
      <c r="A58" s="73"/>
      <c r="B58" s="74"/>
      <c r="C58" s="62" t="s">
        <v>105</v>
      </c>
      <c r="D58" s="38"/>
      <c r="E58" s="26">
        <f t="shared" si="22"/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</row>
    <row r="59" spans="1:17" s="4" customFormat="1" ht="30" customHeight="1">
      <c r="A59" s="73"/>
      <c r="B59" s="74"/>
      <c r="C59" s="62" t="s">
        <v>19</v>
      </c>
      <c r="D59" s="38"/>
      <c r="E59" s="26">
        <f t="shared" si="22"/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</row>
    <row r="60" spans="1:17" s="4" customFormat="1" ht="33" customHeight="1">
      <c r="A60" s="73" t="s">
        <v>101</v>
      </c>
      <c r="B60" s="74" t="s">
        <v>109</v>
      </c>
      <c r="C60" s="62" t="s">
        <v>7</v>
      </c>
      <c r="D60" s="37"/>
      <c r="E60" s="26">
        <f aca="true" t="shared" si="23" ref="E60:L60">E61+E62+E63+E64+E65+E67</f>
        <v>8976451.65461</v>
      </c>
      <c r="F60" s="26">
        <f t="shared" si="23"/>
        <v>1477137.0490700002</v>
      </c>
      <c r="G60" s="26">
        <f t="shared" si="23"/>
        <v>1717360.4883400002</v>
      </c>
      <c r="H60" s="26">
        <f t="shared" si="23"/>
        <v>445613.91936999996</v>
      </c>
      <c r="I60" s="26">
        <f t="shared" si="23"/>
        <v>438649.54638</v>
      </c>
      <c r="J60" s="26">
        <f t="shared" si="23"/>
        <v>590560.50763</v>
      </c>
      <c r="K60" s="26">
        <f t="shared" si="23"/>
        <v>616521.4096400001</v>
      </c>
      <c r="L60" s="26">
        <f t="shared" si="23"/>
        <v>1044772.83979</v>
      </c>
      <c r="M60" s="26">
        <f>M61+M62+M63+M64+M65+M67</f>
        <v>536435.93295</v>
      </c>
      <c r="N60" s="26">
        <f>N61+N62+N63+N64+N65+N67</f>
        <v>478909.3</v>
      </c>
      <c r="O60" s="26">
        <f>O61+O62+O63+O64+O65+O67</f>
        <v>486233.9</v>
      </c>
      <c r="P60" s="26">
        <f>P61+P62+P63+P64+P65+P67</f>
        <v>572128.38072</v>
      </c>
      <c r="Q60" s="26">
        <f>Q61+Q62+Q63+Q64+Q65+Q67</f>
        <v>572128.38072</v>
      </c>
    </row>
    <row r="61" spans="1:17" s="4" customFormat="1" ht="27.75" customHeight="1">
      <c r="A61" s="73"/>
      <c r="B61" s="74"/>
      <c r="C61" s="62" t="s">
        <v>4</v>
      </c>
      <c r="D61" s="37"/>
      <c r="E61" s="26">
        <f aca="true" t="shared" si="24" ref="E61:Q67">E69+E77</f>
        <v>270531.56042</v>
      </c>
      <c r="F61" s="26">
        <f t="shared" si="24"/>
        <v>0</v>
      </c>
      <c r="G61" s="26">
        <f t="shared" si="24"/>
        <v>0</v>
      </c>
      <c r="H61" s="26">
        <f t="shared" si="24"/>
        <v>0</v>
      </c>
      <c r="I61" s="26">
        <f t="shared" si="24"/>
        <v>0</v>
      </c>
      <c r="J61" s="26">
        <f t="shared" si="24"/>
        <v>0</v>
      </c>
      <c r="K61" s="26">
        <f t="shared" si="24"/>
        <v>0</v>
      </c>
      <c r="L61" s="26">
        <f t="shared" si="24"/>
        <v>270531.56042</v>
      </c>
      <c r="M61" s="26">
        <f t="shared" si="24"/>
        <v>0</v>
      </c>
      <c r="N61" s="26">
        <f t="shared" si="24"/>
        <v>0</v>
      </c>
      <c r="O61" s="26">
        <f t="shared" si="24"/>
        <v>0</v>
      </c>
      <c r="P61" s="26">
        <f t="shared" si="24"/>
        <v>0</v>
      </c>
      <c r="Q61" s="26">
        <f t="shared" si="24"/>
        <v>0</v>
      </c>
    </row>
    <row r="62" spans="1:19" s="4" customFormat="1" ht="26.25" customHeight="1">
      <c r="A62" s="73"/>
      <c r="B62" s="74"/>
      <c r="C62" s="62" t="s">
        <v>8</v>
      </c>
      <c r="D62" s="38" t="s">
        <v>9</v>
      </c>
      <c r="E62" s="26">
        <f t="shared" si="24"/>
        <v>6188745.954190001</v>
      </c>
      <c r="F62" s="26">
        <f t="shared" si="24"/>
        <v>387082.97907</v>
      </c>
      <c r="G62" s="26">
        <f t="shared" si="24"/>
        <v>495572.22834000003</v>
      </c>
      <c r="H62" s="26">
        <f t="shared" si="24"/>
        <v>445613.91936999996</v>
      </c>
      <c r="I62" s="26">
        <f t="shared" si="24"/>
        <v>438649.54638</v>
      </c>
      <c r="J62" s="26">
        <f>J70+J78</f>
        <v>590560.50763</v>
      </c>
      <c r="K62" s="26">
        <f>K70+K78</f>
        <v>551642.49964</v>
      </c>
      <c r="L62" s="26">
        <f>L70+L78</f>
        <v>633788.37937</v>
      </c>
      <c r="M62" s="26">
        <f t="shared" si="24"/>
        <v>536435.93295</v>
      </c>
      <c r="N62" s="26">
        <f t="shared" si="24"/>
        <v>478909.3</v>
      </c>
      <c r="O62" s="26">
        <f t="shared" si="24"/>
        <v>486233.9</v>
      </c>
      <c r="P62" s="26">
        <f t="shared" si="24"/>
        <v>572128.38072</v>
      </c>
      <c r="Q62" s="26">
        <f t="shared" si="24"/>
        <v>572128.38072</v>
      </c>
      <c r="R62" s="27"/>
      <c r="S62" s="27"/>
    </row>
    <row r="63" spans="1:17" s="4" customFormat="1" ht="23.25" customHeight="1">
      <c r="A63" s="73"/>
      <c r="B63" s="74"/>
      <c r="C63" s="62" t="s">
        <v>5</v>
      </c>
      <c r="D63" s="38"/>
      <c r="E63" s="26">
        <f t="shared" si="24"/>
        <v>0</v>
      </c>
      <c r="F63" s="26">
        <f t="shared" si="24"/>
        <v>0</v>
      </c>
      <c r="G63" s="26">
        <f t="shared" si="24"/>
        <v>0</v>
      </c>
      <c r="H63" s="26">
        <f t="shared" si="24"/>
        <v>0</v>
      </c>
      <c r="I63" s="26">
        <f t="shared" si="24"/>
        <v>0</v>
      </c>
      <c r="J63" s="26">
        <f t="shared" si="24"/>
        <v>0</v>
      </c>
      <c r="K63" s="26">
        <f t="shared" si="24"/>
        <v>0</v>
      </c>
      <c r="L63" s="26">
        <f t="shared" si="24"/>
        <v>0</v>
      </c>
      <c r="M63" s="26">
        <f t="shared" si="24"/>
        <v>0</v>
      </c>
      <c r="N63" s="26">
        <f t="shared" si="24"/>
        <v>0</v>
      </c>
      <c r="O63" s="26">
        <f t="shared" si="24"/>
        <v>0</v>
      </c>
      <c r="P63" s="26">
        <f t="shared" si="24"/>
        <v>0</v>
      </c>
      <c r="Q63" s="26">
        <f t="shared" si="24"/>
        <v>0</v>
      </c>
    </row>
    <row r="64" spans="1:17" s="4" customFormat="1" ht="33" customHeight="1">
      <c r="A64" s="73"/>
      <c r="B64" s="74"/>
      <c r="C64" s="62" t="s">
        <v>104</v>
      </c>
      <c r="D64" s="38"/>
      <c r="E64" s="26">
        <f t="shared" si="24"/>
        <v>2517174.14</v>
      </c>
      <c r="F64" s="26">
        <f t="shared" si="24"/>
        <v>1090054.07</v>
      </c>
      <c r="G64" s="26">
        <f t="shared" si="24"/>
        <v>1221788.26</v>
      </c>
      <c r="H64" s="26">
        <f t="shared" si="24"/>
        <v>0</v>
      </c>
      <c r="I64" s="26">
        <f t="shared" si="24"/>
        <v>0</v>
      </c>
      <c r="J64" s="26">
        <f t="shared" si="24"/>
        <v>0</v>
      </c>
      <c r="K64" s="26">
        <f t="shared" si="24"/>
        <v>64878.91</v>
      </c>
      <c r="L64" s="26">
        <f t="shared" si="24"/>
        <v>140452.9</v>
      </c>
      <c r="M64" s="26">
        <f t="shared" si="24"/>
        <v>0</v>
      </c>
      <c r="N64" s="26">
        <f t="shared" si="24"/>
        <v>0</v>
      </c>
      <c r="O64" s="26">
        <f t="shared" si="24"/>
        <v>0</v>
      </c>
      <c r="P64" s="26">
        <f t="shared" si="24"/>
        <v>0</v>
      </c>
      <c r="Q64" s="26">
        <f t="shared" si="24"/>
        <v>0</v>
      </c>
    </row>
    <row r="65" spans="1:17" s="4" customFormat="1" ht="30" customHeight="1">
      <c r="A65" s="73"/>
      <c r="B65" s="74"/>
      <c r="C65" s="62" t="s">
        <v>6</v>
      </c>
      <c r="D65" s="38"/>
      <c r="E65" s="26">
        <f t="shared" si="24"/>
        <v>0</v>
      </c>
      <c r="F65" s="26">
        <f t="shared" si="24"/>
        <v>0</v>
      </c>
      <c r="G65" s="26">
        <f t="shared" si="24"/>
        <v>0</v>
      </c>
      <c r="H65" s="26">
        <f t="shared" si="24"/>
        <v>0</v>
      </c>
      <c r="I65" s="26">
        <f t="shared" si="24"/>
        <v>0</v>
      </c>
      <c r="J65" s="26">
        <f t="shared" si="24"/>
        <v>0</v>
      </c>
      <c r="K65" s="26">
        <f t="shared" si="24"/>
        <v>0</v>
      </c>
      <c r="L65" s="26">
        <f t="shared" si="24"/>
        <v>0</v>
      </c>
      <c r="M65" s="26">
        <f t="shared" si="24"/>
        <v>0</v>
      </c>
      <c r="N65" s="26">
        <f t="shared" si="24"/>
        <v>0</v>
      </c>
      <c r="O65" s="26">
        <f t="shared" si="24"/>
        <v>0</v>
      </c>
      <c r="P65" s="26">
        <f t="shared" si="24"/>
        <v>0</v>
      </c>
      <c r="Q65" s="26">
        <f t="shared" si="24"/>
        <v>0</v>
      </c>
    </row>
    <row r="66" spans="1:17" s="4" customFormat="1" ht="37.5" customHeight="1">
      <c r="A66" s="73"/>
      <c r="B66" s="74"/>
      <c r="C66" s="62" t="s">
        <v>105</v>
      </c>
      <c r="D66" s="38"/>
      <c r="E66" s="26">
        <f t="shared" si="24"/>
        <v>0</v>
      </c>
      <c r="F66" s="26">
        <f t="shared" si="24"/>
        <v>0</v>
      </c>
      <c r="G66" s="26">
        <f t="shared" si="24"/>
        <v>0</v>
      </c>
      <c r="H66" s="26">
        <f t="shared" si="24"/>
        <v>0</v>
      </c>
      <c r="I66" s="26">
        <f t="shared" si="24"/>
        <v>0</v>
      </c>
      <c r="J66" s="26">
        <f t="shared" si="24"/>
        <v>0</v>
      </c>
      <c r="K66" s="26">
        <f t="shared" si="24"/>
        <v>0</v>
      </c>
      <c r="L66" s="26">
        <f t="shared" si="24"/>
        <v>0</v>
      </c>
      <c r="M66" s="26">
        <f t="shared" si="24"/>
        <v>0</v>
      </c>
      <c r="N66" s="26">
        <f t="shared" si="24"/>
        <v>0</v>
      </c>
      <c r="O66" s="26">
        <f t="shared" si="24"/>
        <v>0</v>
      </c>
      <c r="P66" s="26">
        <f t="shared" si="24"/>
        <v>0</v>
      </c>
      <c r="Q66" s="26">
        <f t="shared" si="24"/>
        <v>0</v>
      </c>
    </row>
    <row r="67" spans="1:17" s="4" customFormat="1" ht="36.75" customHeight="1">
      <c r="A67" s="73"/>
      <c r="B67" s="74"/>
      <c r="C67" s="62" t="s">
        <v>19</v>
      </c>
      <c r="D67" s="38"/>
      <c r="E67" s="26">
        <f t="shared" si="24"/>
        <v>0</v>
      </c>
      <c r="F67" s="26">
        <f t="shared" si="24"/>
        <v>0</v>
      </c>
      <c r="G67" s="26">
        <f t="shared" si="24"/>
        <v>0</v>
      </c>
      <c r="H67" s="26">
        <f t="shared" si="24"/>
        <v>0</v>
      </c>
      <c r="I67" s="26">
        <f t="shared" si="24"/>
        <v>0</v>
      </c>
      <c r="J67" s="26">
        <f t="shared" si="24"/>
        <v>0</v>
      </c>
      <c r="K67" s="26">
        <f t="shared" si="24"/>
        <v>0</v>
      </c>
      <c r="L67" s="26">
        <f t="shared" si="24"/>
        <v>0</v>
      </c>
      <c r="M67" s="26">
        <f t="shared" si="24"/>
        <v>0</v>
      </c>
      <c r="N67" s="26">
        <f t="shared" si="24"/>
        <v>0</v>
      </c>
      <c r="O67" s="26">
        <f t="shared" si="24"/>
        <v>0</v>
      </c>
      <c r="P67" s="26">
        <f t="shared" si="24"/>
        <v>0</v>
      </c>
      <c r="Q67" s="26">
        <f t="shared" si="24"/>
        <v>0</v>
      </c>
    </row>
    <row r="68" spans="1:17" s="4" customFormat="1" ht="22.5" customHeight="1">
      <c r="A68" s="73" t="s">
        <v>24</v>
      </c>
      <c r="B68" s="74" t="s">
        <v>110</v>
      </c>
      <c r="C68" s="62" t="s">
        <v>7</v>
      </c>
      <c r="D68" s="37"/>
      <c r="E68" s="26">
        <f aca="true" t="shared" si="25" ref="E68:L68">E69+E70+E71+E72+E73+E75</f>
        <v>8288830.452610001</v>
      </c>
      <c r="F68" s="26">
        <f t="shared" si="25"/>
        <v>1424812.02707</v>
      </c>
      <c r="G68" s="26">
        <f t="shared" si="25"/>
        <v>1663348.14834</v>
      </c>
      <c r="H68" s="26">
        <f t="shared" si="25"/>
        <v>396325.11937</v>
      </c>
      <c r="I68" s="26">
        <f t="shared" si="25"/>
        <v>386649.84638</v>
      </c>
      <c r="J68" s="26">
        <f t="shared" si="25"/>
        <v>536324.90763</v>
      </c>
      <c r="K68" s="26">
        <f t="shared" si="25"/>
        <v>561521.40964</v>
      </c>
      <c r="L68" s="26">
        <f t="shared" si="25"/>
        <v>987024.83979</v>
      </c>
      <c r="M68" s="26">
        <f>M69+M70+M71+M72+M73+M75</f>
        <v>475778.03295</v>
      </c>
      <c r="N68" s="26">
        <f>N69+N70+N71+N72+N73+N75</f>
        <v>415849.1</v>
      </c>
      <c r="O68" s="26">
        <f>O69+O70+O71+O72+O73+O75</f>
        <v>420675.3</v>
      </c>
      <c r="P68" s="26">
        <f>P69+P70+P71+P72+P73+P75</f>
        <v>510260.86072</v>
      </c>
      <c r="Q68" s="26">
        <f>Q69+Q70+Q71+Q72+Q73+Q75</f>
        <v>510260.86072000006</v>
      </c>
    </row>
    <row r="69" spans="1:17" s="4" customFormat="1" ht="15" customHeight="1">
      <c r="A69" s="73"/>
      <c r="B69" s="74"/>
      <c r="C69" s="62" t="s">
        <v>4</v>
      </c>
      <c r="D69" s="37"/>
      <c r="E69" s="26">
        <f aca="true" t="shared" si="26" ref="E69:E75">F69+G69+H69+I69+J69+K69+L69+M69+N69+O69+P69+Q69</f>
        <v>270531.56042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270531.56042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</row>
    <row r="70" spans="1:18" s="4" customFormat="1" ht="15" customHeight="1">
      <c r="A70" s="73"/>
      <c r="B70" s="74"/>
      <c r="C70" s="62" t="s">
        <v>8</v>
      </c>
      <c r="D70" s="38" t="s">
        <v>9</v>
      </c>
      <c r="E70" s="26">
        <f t="shared" si="26"/>
        <v>5501124.75219</v>
      </c>
      <c r="F70" s="26">
        <v>334757.95707</v>
      </c>
      <c r="G70" s="26">
        <v>441559.88834</v>
      </c>
      <c r="H70" s="26">
        <v>396325.11937</v>
      </c>
      <c r="I70" s="29">
        <v>386649.84638</v>
      </c>
      <c r="J70" s="26">
        <v>536324.90763</v>
      </c>
      <c r="K70" s="29">
        <v>496642.49964</v>
      </c>
      <c r="L70" s="29">
        <v>576040.37937</v>
      </c>
      <c r="M70" s="29">
        <f>475778.03295</f>
        <v>475778.03295</v>
      </c>
      <c r="N70" s="26">
        <f>397921.6+17927.5</f>
        <v>415849.1</v>
      </c>
      <c r="O70" s="26">
        <f>402747.8+17927.5</f>
        <v>420675.3</v>
      </c>
      <c r="P70" s="26">
        <f>510260.86072</f>
        <v>510260.86072</v>
      </c>
      <c r="Q70" s="26">
        <v>510260.86072000006</v>
      </c>
      <c r="R70" s="27"/>
    </row>
    <row r="71" spans="1:17" s="4" customFormat="1" ht="43.5" customHeight="1">
      <c r="A71" s="73"/>
      <c r="B71" s="74"/>
      <c r="C71" s="62" t="s">
        <v>5</v>
      </c>
      <c r="D71" s="38"/>
      <c r="E71" s="26">
        <f t="shared" si="26"/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</row>
    <row r="72" spans="1:17" s="4" customFormat="1" ht="30" customHeight="1">
      <c r="A72" s="73"/>
      <c r="B72" s="74"/>
      <c r="C72" s="62" t="s">
        <v>104</v>
      </c>
      <c r="D72" s="38"/>
      <c r="E72" s="26">
        <f t="shared" si="26"/>
        <v>2517174.14</v>
      </c>
      <c r="F72" s="26">
        <v>1090054.07</v>
      </c>
      <c r="G72" s="26">
        <v>1221788.26</v>
      </c>
      <c r="H72" s="26">
        <v>0</v>
      </c>
      <c r="I72" s="26">
        <v>0</v>
      </c>
      <c r="J72" s="26">
        <v>0</v>
      </c>
      <c r="K72" s="29">
        <v>64878.91</v>
      </c>
      <c r="L72" s="29">
        <v>140452.9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</row>
    <row r="73" spans="1:17" s="4" customFormat="1" ht="15" customHeight="1">
      <c r="A73" s="73"/>
      <c r="B73" s="74"/>
      <c r="C73" s="62" t="s">
        <v>6</v>
      </c>
      <c r="D73" s="38"/>
      <c r="E73" s="26">
        <f t="shared" si="26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</row>
    <row r="74" spans="1:17" s="4" customFormat="1" ht="30" customHeight="1">
      <c r="A74" s="73"/>
      <c r="B74" s="74"/>
      <c r="C74" s="62" t="s">
        <v>105</v>
      </c>
      <c r="D74" s="38"/>
      <c r="E74" s="26">
        <f t="shared" si="26"/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</row>
    <row r="75" spans="1:17" s="4" customFormat="1" ht="38.25" customHeight="1">
      <c r="A75" s="73"/>
      <c r="B75" s="74"/>
      <c r="C75" s="62" t="s">
        <v>19</v>
      </c>
      <c r="D75" s="38"/>
      <c r="E75" s="26">
        <f t="shared" si="26"/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</row>
    <row r="76" spans="1:17" s="4" customFormat="1" ht="19.5" customHeight="1">
      <c r="A76" s="78" t="s">
        <v>25</v>
      </c>
      <c r="B76" s="74" t="s">
        <v>111</v>
      </c>
      <c r="C76" s="62" t="s">
        <v>7</v>
      </c>
      <c r="D76" s="37"/>
      <c r="E76" s="26">
        <f aca="true" t="shared" si="27" ref="E76:L76">E77+E78+E79+E80+E81+E83</f>
        <v>687621.2020000002</v>
      </c>
      <c r="F76" s="26">
        <f t="shared" si="27"/>
        <v>52325.022</v>
      </c>
      <c r="G76" s="26">
        <f t="shared" si="27"/>
        <v>54012.34</v>
      </c>
      <c r="H76" s="26">
        <f t="shared" si="27"/>
        <v>49288.8</v>
      </c>
      <c r="I76" s="26">
        <f t="shared" si="27"/>
        <v>51999.7</v>
      </c>
      <c r="J76" s="26">
        <f t="shared" si="27"/>
        <v>54235.6</v>
      </c>
      <c r="K76" s="26">
        <f t="shared" si="27"/>
        <v>55000</v>
      </c>
      <c r="L76" s="26">
        <f t="shared" si="27"/>
        <v>57748</v>
      </c>
      <c r="M76" s="26">
        <f>M77+M78+M79+M80+M81+M83</f>
        <v>60657.9</v>
      </c>
      <c r="N76" s="26">
        <f>N77+N78+N79+N80+N81+N83</f>
        <v>63060.2</v>
      </c>
      <c r="O76" s="26">
        <f>O77+O78+O79+O80+O81+O83</f>
        <v>65558.6</v>
      </c>
      <c r="P76" s="26">
        <f>P77+P78+P79+P80+P81+P83</f>
        <v>61867.520000000004</v>
      </c>
      <c r="Q76" s="26">
        <f>Q77+Q78+Q79+Q80+Q81+Q83</f>
        <v>61867.520000000004</v>
      </c>
    </row>
    <row r="77" spans="1:17" s="4" customFormat="1" ht="15" customHeight="1">
      <c r="A77" s="73"/>
      <c r="B77" s="85"/>
      <c r="C77" s="62" t="s">
        <v>4</v>
      </c>
      <c r="D77" s="37"/>
      <c r="E77" s="26">
        <f aca="true" t="shared" si="28" ref="E77:E83">F77+G77+H77+I77+J77+K77+L77+M77+N77+O77+P77+Q77</f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</row>
    <row r="78" spans="1:17" s="4" customFormat="1" ht="15" customHeight="1">
      <c r="A78" s="73"/>
      <c r="B78" s="85"/>
      <c r="C78" s="62" t="s">
        <v>8</v>
      </c>
      <c r="D78" s="38" t="s">
        <v>9</v>
      </c>
      <c r="E78" s="26">
        <f t="shared" si="28"/>
        <v>687621.2020000002</v>
      </c>
      <c r="F78" s="26">
        <v>52325.022</v>
      </c>
      <c r="G78" s="26">
        <v>54012.34</v>
      </c>
      <c r="H78" s="26">
        <v>49288.8</v>
      </c>
      <c r="I78" s="26">
        <v>51999.7</v>
      </c>
      <c r="J78" s="26">
        <v>54235.6</v>
      </c>
      <c r="K78" s="26">
        <v>55000</v>
      </c>
      <c r="L78" s="26">
        <v>57748</v>
      </c>
      <c r="M78" s="26">
        <v>60657.9</v>
      </c>
      <c r="N78" s="26">
        <v>63060.2</v>
      </c>
      <c r="O78" s="26">
        <v>65558.6</v>
      </c>
      <c r="P78" s="26">
        <v>61867.520000000004</v>
      </c>
      <c r="Q78" s="26">
        <v>61867.520000000004</v>
      </c>
    </row>
    <row r="79" spans="1:17" s="4" customFormat="1" ht="15" customHeight="1">
      <c r="A79" s="73"/>
      <c r="B79" s="85"/>
      <c r="C79" s="62" t="s">
        <v>5</v>
      </c>
      <c r="D79" s="38"/>
      <c r="E79" s="26">
        <f t="shared" si="28"/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</row>
    <row r="80" spans="1:17" s="4" customFormat="1" ht="30" customHeight="1">
      <c r="A80" s="73"/>
      <c r="B80" s="85"/>
      <c r="C80" s="62" t="s">
        <v>104</v>
      </c>
      <c r="D80" s="38"/>
      <c r="E80" s="26">
        <f t="shared" si="28"/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</row>
    <row r="81" spans="1:17" ht="15" customHeight="1">
      <c r="A81" s="73"/>
      <c r="B81" s="85"/>
      <c r="C81" s="62" t="s">
        <v>6</v>
      </c>
      <c r="D81" s="38"/>
      <c r="E81" s="26">
        <f t="shared" si="28"/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</row>
    <row r="82" spans="1:17" ht="30" customHeight="1">
      <c r="A82" s="73"/>
      <c r="B82" s="85"/>
      <c r="C82" s="62" t="s">
        <v>105</v>
      </c>
      <c r="D82" s="38"/>
      <c r="E82" s="26">
        <f t="shared" si="28"/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</row>
    <row r="83" spans="1:17" ht="30" customHeight="1">
      <c r="A83" s="73"/>
      <c r="B83" s="85"/>
      <c r="C83" s="62" t="s">
        <v>19</v>
      </c>
      <c r="D83" s="38"/>
      <c r="E83" s="26">
        <f t="shared" si="28"/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</row>
    <row r="84" spans="1:17" ht="25.5" customHeight="1">
      <c r="A84" s="73" t="s">
        <v>26</v>
      </c>
      <c r="B84" s="74" t="s">
        <v>222</v>
      </c>
      <c r="C84" s="62" t="s">
        <v>7</v>
      </c>
      <c r="D84" s="37"/>
      <c r="E84" s="26">
        <f aca="true" t="shared" si="29" ref="E84:L84">E85+E86+E87+E88+E89+E91</f>
        <v>1567156.7390499997</v>
      </c>
      <c r="F84" s="26">
        <f t="shared" si="29"/>
        <v>158750.40905</v>
      </c>
      <c r="G84" s="26">
        <f t="shared" si="29"/>
        <v>168768.9</v>
      </c>
      <c r="H84" s="26">
        <f t="shared" si="29"/>
        <v>152524</v>
      </c>
      <c r="I84" s="26">
        <f t="shared" si="29"/>
        <v>137126.60000000003</v>
      </c>
      <c r="J84" s="26">
        <f t="shared" si="29"/>
        <v>150484.57</v>
      </c>
      <c r="K84" s="26">
        <f t="shared" si="29"/>
        <v>135855</v>
      </c>
      <c r="L84" s="26">
        <f t="shared" si="29"/>
        <v>149961.7</v>
      </c>
      <c r="M84" s="26">
        <f>M85+M86+M87+M88+M89+M91</f>
        <v>146301.8</v>
      </c>
      <c r="N84" s="26">
        <f>N85+N86+N87+N88+N89+N91</f>
        <v>146301.8</v>
      </c>
      <c r="O84" s="26">
        <f>O85+O86+O87+O88+O89+O91</f>
        <v>146301.8</v>
      </c>
      <c r="P84" s="26">
        <f>P85+P86+P87+P88+P89+P91</f>
        <v>37390.079999999994</v>
      </c>
      <c r="Q84" s="26">
        <f>Q85+Q86+Q87+Q88+Q89+Q91</f>
        <v>37390.079999999994</v>
      </c>
    </row>
    <row r="85" spans="1:17" ht="15" customHeight="1">
      <c r="A85" s="73"/>
      <c r="B85" s="74"/>
      <c r="C85" s="62" t="s">
        <v>4</v>
      </c>
      <c r="D85" s="37">
        <v>814</v>
      </c>
      <c r="E85" s="26">
        <f aca="true" t="shared" si="30" ref="E85:Q86">E93+E101+E109</f>
        <v>1556568.6941699998</v>
      </c>
      <c r="F85" s="26">
        <f t="shared" si="30"/>
        <v>150860.86417</v>
      </c>
      <c r="G85" s="26">
        <f t="shared" si="30"/>
        <v>168306.5</v>
      </c>
      <c r="H85" s="26">
        <f t="shared" si="30"/>
        <v>152524</v>
      </c>
      <c r="I85" s="26">
        <f t="shared" si="30"/>
        <v>135749.90000000002</v>
      </c>
      <c r="J85" s="26">
        <f t="shared" si="30"/>
        <v>149625.17</v>
      </c>
      <c r="K85" s="26">
        <f t="shared" si="30"/>
        <v>135855</v>
      </c>
      <c r="L85" s="26">
        <f t="shared" si="30"/>
        <v>149961.7</v>
      </c>
      <c r="M85" s="26">
        <f t="shared" si="30"/>
        <v>146301.8</v>
      </c>
      <c r="N85" s="26">
        <f t="shared" si="30"/>
        <v>146301.8</v>
      </c>
      <c r="O85" s="26">
        <f t="shared" si="30"/>
        <v>146301.8</v>
      </c>
      <c r="P85" s="26">
        <f t="shared" si="30"/>
        <v>37390.079999999994</v>
      </c>
      <c r="Q85" s="26">
        <f t="shared" si="30"/>
        <v>37390.079999999994</v>
      </c>
    </row>
    <row r="86" spans="1:17" ht="15" customHeight="1">
      <c r="A86" s="73"/>
      <c r="B86" s="74"/>
      <c r="C86" s="62" t="s">
        <v>8</v>
      </c>
      <c r="D86" s="38" t="s">
        <v>9</v>
      </c>
      <c r="E86" s="26">
        <f t="shared" si="30"/>
        <v>10588.044880000001</v>
      </c>
      <c r="F86" s="26">
        <f t="shared" si="30"/>
        <v>7889.54488</v>
      </c>
      <c r="G86" s="26">
        <f t="shared" si="30"/>
        <v>462.4</v>
      </c>
      <c r="H86" s="26">
        <f t="shared" si="30"/>
        <v>0</v>
      </c>
      <c r="I86" s="26">
        <f t="shared" si="30"/>
        <v>1376.7</v>
      </c>
      <c r="J86" s="26">
        <f t="shared" si="30"/>
        <v>859.4</v>
      </c>
      <c r="K86" s="26">
        <f t="shared" si="30"/>
        <v>0</v>
      </c>
      <c r="L86" s="26">
        <f t="shared" si="30"/>
        <v>0</v>
      </c>
      <c r="M86" s="26">
        <f t="shared" si="30"/>
        <v>0</v>
      </c>
      <c r="N86" s="26">
        <f t="shared" si="30"/>
        <v>0</v>
      </c>
      <c r="O86" s="26">
        <f t="shared" si="30"/>
        <v>0</v>
      </c>
      <c r="P86" s="26">
        <f t="shared" si="30"/>
        <v>0</v>
      </c>
      <c r="Q86" s="26">
        <f t="shared" si="30"/>
        <v>0</v>
      </c>
    </row>
    <row r="87" spans="1:17" ht="15" customHeight="1">
      <c r="A87" s="73"/>
      <c r="B87" s="74"/>
      <c r="C87" s="62" t="s">
        <v>5</v>
      </c>
      <c r="D87" s="38"/>
      <c r="E87" s="26">
        <f aca="true" t="shared" si="31" ref="E87:Q91">E95+E111</f>
        <v>0</v>
      </c>
      <c r="F87" s="26">
        <f t="shared" si="31"/>
        <v>0</v>
      </c>
      <c r="G87" s="26">
        <f t="shared" si="31"/>
        <v>0</v>
      </c>
      <c r="H87" s="26">
        <f t="shared" si="31"/>
        <v>0</v>
      </c>
      <c r="I87" s="26">
        <f t="shared" si="31"/>
        <v>0</v>
      </c>
      <c r="J87" s="26">
        <f t="shared" si="31"/>
        <v>0</v>
      </c>
      <c r="K87" s="26">
        <f t="shared" si="31"/>
        <v>0</v>
      </c>
      <c r="L87" s="26">
        <f t="shared" si="31"/>
        <v>0</v>
      </c>
      <c r="M87" s="26">
        <f t="shared" si="31"/>
        <v>0</v>
      </c>
      <c r="N87" s="26">
        <f t="shared" si="31"/>
        <v>0</v>
      </c>
      <c r="O87" s="26">
        <f t="shared" si="31"/>
        <v>0</v>
      </c>
      <c r="P87" s="26">
        <f t="shared" si="31"/>
        <v>0</v>
      </c>
      <c r="Q87" s="26">
        <f t="shared" si="31"/>
        <v>0</v>
      </c>
    </row>
    <row r="88" spans="1:17" ht="30" customHeight="1">
      <c r="A88" s="73"/>
      <c r="B88" s="74"/>
      <c r="C88" s="62" t="s">
        <v>104</v>
      </c>
      <c r="D88" s="38"/>
      <c r="E88" s="26">
        <f t="shared" si="31"/>
        <v>0</v>
      </c>
      <c r="F88" s="26">
        <f t="shared" si="31"/>
        <v>0</v>
      </c>
      <c r="G88" s="26">
        <f t="shared" si="31"/>
        <v>0</v>
      </c>
      <c r="H88" s="26">
        <f t="shared" si="31"/>
        <v>0</v>
      </c>
      <c r="I88" s="26">
        <f t="shared" si="31"/>
        <v>0</v>
      </c>
      <c r="J88" s="26">
        <f t="shared" si="31"/>
        <v>0</v>
      </c>
      <c r="K88" s="26">
        <f t="shared" si="31"/>
        <v>0</v>
      </c>
      <c r="L88" s="26">
        <f t="shared" si="31"/>
        <v>0</v>
      </c>
      <c r="M88" s="26">
        <f t="shared" si="31"/>
        <v>0</v>
      </c>
      <c r="N88" s="26">
        <f t="shared" si="31"/>
        <v>0</v>
      </c>
      <c r="O88" s="26">
        <f t="shared" si="31"/>
        <v>0</v>
      </c>
      <c r="P88" s="26">
        <f t="shared" si="31"/>
        <v>0</v>
      </c>
      <c r="Q88" s="26">
        <f t="shared" si="31"/>
        <v>0</v>
      </c>
    </row>
    <row r="89" spans="1:17" ht="15" customHeight="1">
      <c r="A89" s="73"/>
      <c r="B89" s="74"/>
      <c r="C89" s="62" t="s">
        <v>6</v>
      </c>
      <c r="D89" s="38"/>
      <c r="E89" s="26">
        <f t="shared" si="31"/>
        <v>0</v>
      </c>
      <c r="F89" s="26">
        <f t="shared" si="31"/>
        <v>0</v>
      </c>
      <c r="G89" s="26">
        <f t="shared" si="31"/>
        <v>0</v>
      </c>
      <c r="H89" s="26">
        <f t="shared" si="31"/>
        <v>0</v>
      </c>
      <c r="I89" s="26">
        <f t="shared" si="31"/>
        <v>0</v>
      </c>
      <c r="J89" s="26">
        <f t="shared" si="31"/>
        <v>0</v>
      </c>
      <c r="K89" s="26">
        <f t="shared" si="31"/>
        <v>0</v>
      </c>
      <c r="L89" s="26">
        <f t="shared" si="31"/>
        <v>0</v>
      </c>
      <c r="M89" s="26">
        <f t="shared" si="31"/>
        <v>0</v>
      </c>
      <c r="N89" s="26">
        <f t="shared" si="31"/>
        <v>0</v>
      </c>
      <c r="O89" s="26">
        <f t="shared" si="31"/>
        <v>0</v>
      </c>
      <c r="P89" s="26">
        <f t="shared" si="31"/>
        <v>0</v>
      </c>
      <c r="Q89" s="26">
        <f t="shared" si="31"/>
        <v>0</v>
      </c>
    </row>
    <row r="90" spans="1:17" ht="30" customHeight="1">
      <c r="A90" s="73"/>
      <c r="B90" s="74"/>
      <c r="C90" s="62" t="s">
        <v>105</v>
      </c>
      <c r="D90" s="38"/>
      <c r="E90" s="26">
        <f t="shared" si="31"/>
        <v>0</v>
      </c>
      <c r="F90" s="26">
        <f t="shared" si="31"/>
        <v>0</v>
      </c>
      <c r="G90" s="26">
        <f t="shared" si="31"/>
        <v>0</v>
      </c>
      <c r="H90" s="26">
        <f t="shared" si="31"/>
        <v>0</v>
      </c>
      <c r="I90" s="26">
        <f t="shared" si="31"/>
        <v>0</v>
      </c>
      <c r="J90" s="26">
        <f t="shared" si="31"/>
        <v>0</v>
      </c>
      <c r="K90" s="26">
        <f t="shared" si="31"/>
        <v>0</v>
      </c>
      <c r="L90" s="26">
        <f t="shared" si="31"/>
        <v>0</v>
      </c>
      <c r="M90" s="26">
        <f t="shared" si="31"/>
        <v>0</v>
      </c>
      <c r="N90" s="26">
        <f t="shared" si="31"/>
        <v>0</v>
      </c>
      <c r="O90" s="26">
        <f t="shared" si="31"/>
        <v>0</v>
      </c>
      <c r="P90" s="26">
        <f t="shared" si="31"/>
        <v>0</v>
      </c>
      <c r="Q90" s="26">
        <f t="shared" si="31"/>
        <v>0</v>
      </c>
    </row>
    <row r="91" spans="1:17" ht="30" customHeight="1">
      <c r="A91" s="73"/>
      <c r="B91" s="74"/>
      <c r="C91" s="62" t="s">
        <v>19</v>
      </c>
      <c r="D91" s="38"/>
      <c r="E91" s="26">
        <f t="shared" si="31"/>
        <v>0</v>
      </c>
      <c r="F91" s="26">
        <f t="shared" si="31"/>
        <v>0</v>
      </c>
      <c r="G91" s="26">
        <f t="shared" si="31"/>
        <v>0</v>
      </c>
      <c r="H91" s="26">
        <f t="shared" si="31"/>
        <v>0</v>
      </c>
      <c r="I91" s="26">
        <f t="shared" si="31"/>
        <v>0</v>
      </c>
      <c r="J91" s="26">
        <f t="shared" si="31"/>
        <v>0</v>
      </c>
      <c r="K91" s="26">
        <f t="shared" si="31"/>
        <v>0</v>
      </c>
      <c r="L91" s="26">
        <f t="shared" si="31"/>
        <v>0</v>
      </c>
      <c r="M91" s="26">
        <f t="shared" si="31"/>
        <v>0</v>
      </c>
      <c r="N91" s="26">
        <f t="shared" si="31"/>
        <v>0</v>
      </c>
      <c r="O91" s="26">
        <f t="shared" si="31"/>
        <v>0</v>
      </c>
      <c r="P91" s="26">
        <f t="shared" si="31"/>
        <v>0</v>
      </c>
      <c r="Q91" s="26">
        <f t="shared" si="31"/>
        <v>0</v>
      </c>
    </row>
    <row r="92" spans="1:17" ht="25.5" customHeight="1">
      <c r="A92" s="73" t="s">
        <v>27</v>
      </c>
      <c r="B92" s="74" t="s">
        <v>112</v>
      </c>
      <c r="C92" s="62" t="s">
        <v>7</v>
      </c>
      <c r="D92" s="37"/>
      <c r="E92" s="26">
        <f aca="true" t="shared" si="32" ref="E92:L92">E93+E94+E95+E96+E97+E99</f>
        <v>60882.42199999999</v>
      </c>
      <c r="F92" s="26">
        <f t="shared" si="32"/>
        <v>14815.4</v>
      </c>
      <c r="G92" s="26">
        <f t="shared" si="32"/>
        <v>14948</v>
      </c>
      <c r="H92" s="26">
        <f t="shared" si="32"/>
        <v>10821.2</v>
      </c>
      <c r="I92" s="26">
        <f t="shared" si="32"/>
        <v>2753.4</v>
      </c>
      <c r="J92" s="26">
        <f t="shared" si="32"/>
        <v>1685.97</v>
      </c>
      <c r="K92" s="26">
        <f t="shared" si="32"/>
        <v>2970.6</v>
      </c>
      <c r="L92" s="26">
        <f t="shared" si="32"/>
        <v>2890.7</v>
      </c>
      <c r="M92" s="26">
        <f>M93+M94+M95+M96+M97+M99</f>
        <v>2812.8</v>
      </c>
      <c r="N92" s="26">
        <f>N93+N94+N95+N96+N97+N99</f>
        <v>2812.8</v>
      </c>
      <c r="O92" s="26">
        <f>O93+O94+O95+O96+O97+O99</f>
        <v>2812.8</v>
      </c>
      <c r="P92" s="26">
        <f>P93+P94+P95+P96+P97+P99</f>
        <v>779.376</v>
      </c>
      <c r="Q92" s="26">
        <f>Q93+Q94+Q95+Q96+Q97+Q99</f>
        <v>779.376</v>
      </c>
    </row>
    <row r="93" spans="1:17" ht="15" customHeight="1">
      <c r="A93" s="73"/>
      <c r="B93" s="85"/>
      <c r="C93" s="62" t="s">
        <v>4</v>
      </c>
      <c r="D93" s="37">
        <v>814</v>
      </c>
      <c r="E93" s="26">
        <f aca="true" t="shared" si="33" ref="E93:E99">F93+G93+H93+I93+J93+K93+L93+M93+N93+O93+P93+Q93</f>
        <v>57746.92199999999</v>
      </c>
      <c r="F93" s="26">
        <v>14378.4</v>
      </c>
      <c r="G93" s="26">
        <v>14485.6</v>
      </c>
      <c r="H93" s="26">
        <v>10821.2</v>
      </c>
      <c r="I93" s="26">
        <v>1376.7</v>
      </c>
      <c r="J93" s="26">
        <v>826.57</v>
      </c>
      <c r="K93" s="26">
        <v>2970.6</v>
      </c>
      <c r="L93" s="26">
        <v>2890.7</v>
      </c>
      <c r="M93" s="26">
        <v>2812.8</v>
      </c>
      <c r="N93" s="26">
        <v>2812.8</v>
      </c>
      <c r="O93" s="26">
        <v>2812.8</v>
      </c>
      <c r="P93" s="26">
        <v>779.376</v>
      </c>
      <c r="Q93" s="26">
        <v>779.376</v>
      </c>
    </row>
    <row r="94" spans="1:17" ht="15" customHeight="1">
      <c r="A94" s="73"/>
      <c r="B94" s="85"/>
      <c r="C94" s="62" t="s">
        <v>8</v>
      </c>
      <c r="D94" s="38">
        <v>814</v>
      </c>
      <c r="E94" s="26">
        <f t="shared" si="33"/>
        <v>3135.5</v>
      </c>
      <c r="F94" s="26">
        <v>437</v>
      </c>
      <c r="G94" s="26">
        <v>462.4</v>
      </c>
      <c r="H94" s="26">
        <v>0</v>
      </c>
      <c r="I94" s="26">
        <v>1376.7</v>
      </c>
      <c r="J94" s="26">
        <v>859.4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</row>
    <row r="95" spans="1:17" ht="15" customHeight="1">
      <c r="A95" s="73"/>
      <c r="B95" s="85"/>
      <c r="C95" s="62" t="s">
        <v>5</v>
      </c>
      <c r="D95" s="38"/>
      <c r="E95" s="26">
        <f t="shared" si="33"/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</row>
    <row r="96" spans="1:17" ht="30" customHeight="1">
      <c r="A96" s="73"/>
      <c r="B96" s="85"/>
      <c r="C96" s="62" t="s">
        <v>104</v>
      </c>
      <c r="D96" s="38"/>
      <c r="E96" s="26">
        <f t="shared" si="33"/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</row>
    <row r="97" spans="1:17" ht="15" customHeight="1">
      <c r="A97" s="73"/>
      <c r="B97" s="85"/>
      <c r="C97" s="62" t="s">
        <v>6</v>
      </c>
      <c r="D97" s="38"/>
      <c r="E97" s="26">
        <f t="shared" si="33"/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</row>
    <row r="98" spans="1:17" ht="30" customHeight="1">
      <c r="A98" s="73"/>
      <c r="B98" s="85"/>
      <c r="C98" s="62" t="s">
        <v>105</v>
      </c>
      <c r="D98" s="38"/>
      <c r="E98" s="26">
        <f t="shared" si="33"/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</row>
    <row r="99" spans="1:17" ht="30" customHeight="1">
      <c r="A99" s="73"/>
      <c r="B99" s="85"/>
      <c r="C99" s="62" t="s">
        <v>19</v>
      </c>
      <c r="D99" s="38"/>
      <c r="E99" s="26">
        <f t="shared" si="33"/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</row>
    <row r="100" spans="1:17" ht="25.5" customHeight="1">
      <c r="A100" s="78" t="s">
        <v>28</v>
      </c>
      <c r="B100" s="74" t="s">
        <v>113</v>
      </c>
      <c r="C100" s="62" t="s">
        <v>7</v>
      </c>
      <c r="D100" s="37"/>
      <c r="E100" s="26">
        <f aca="true" t="shared" si="34" ref="E100:L100">E101+E102+E103+E104+E105+E107</f>
        <v>1498821.7721699998</v>
      </c>
      <c r="F100" s="26">
        <f t="shared" si="34"/>
        <v>136482.46417</v>
      </c>
      <c r="G100" s="26">
        <f t="shared" si="34"/>
        <v>153820.9</v>
      </c>
      <c r="H100" s="26">
        <f t="shared" si="34"/>
        <v>141702.8</v>
      </c>
      <c r="I100" s="26">
        <f t="shared" si="34"/>
        <v>134373.2</v>
      </c>
      <c r="J100" s="26">
        <f t="shared" si="34"/>
        <v>148798.6</v>
      </c>
      <c r="K100" s="26">
        <f t="shared" si="34"/>
        <v>132884.4</v>
      </c>
      <c r="L100" s="26">
        <f t="shared" si="34"/>
        <v>147071</v>
      </c>
      <c r="M100" s="26">
        <f>M101+M102+M103+M104+M105+M107</f>
        <v>143489</v>
      </c>
      <c r="N100" s="26">
        <f>N101+N102+N103+N104+N105+N107</f>
        <v>143489</v>
      </c>
      <c r="O100" s="26">
        <f>O101+O102+O103+O104+O105+O107</f>
        <v>143489</v>
      </c>
      <c r="P100" s="26">
        <f>P101+P102+P103+P104+P105+P107</f>
        <v>36610.704</v>
      </c>
      <c r="Q100" s="26">
        <f>Q101+Q102+Q103+Q104+Q105+Q107</f>
        <v>36610.704</v>
      </c>
    </row>
    <row r="101" spans="1:17" ht="15" customHeight="1">
      <c r="A101" s="78"/>
      <c r="B101" s="85"/>
      <c r="C101" s="62" t="s">
        <v>4</v>
      </c>
      <c r="D101" s="37">
        <v>814</v>
      </c>
      <c r="E101" s="26">
        <f aca="true" t="shared" si="35" ref="E101:E107">F101+G101+H101+I101+J101+K101+L101+M101+N101+O101+P101+Q101</f>
        <v>1498821.7721699998</v>
      </c>
      <c r="F101" s="26">
        <v>136482.46417</v>
      </c>
      <c r="G101" s="26">
        <v>153820.9</v>
      </c>
      <c r="H101" s="26">
        <v>141702.8</v>
      </c>
      <c r="I101" s="46">
        <v>134373.2</v>
      </c>
      <c r="J101" s="26">
        <v>148798.6</v>
      </c>
      <c r="K101" s="26">
        <v>132884.4</v>
      </c>
      <c r="L101" s="26">
        <v>147071</v>
      </c>
      <c r="M101" s="26">
        <v>143489</v>
      </c>
      <c r="N101" s="26">
        <v>143489</v>
      </c>
      <c r="O101" s="26">
        <v>143489</v>
      </c>
      <c r="P101" s="26">
        <v>36610.704</v>
      </c>
      <c r="Q101" s="26">
        <v>36610.704</v>
      </c>
    </row>
    <row r="102" spans="1:17" ht="15" customHeight="1">
      <c r="A102" s="78"/>
      <c r="B102" s="85"/>
      <c r="C102" s="62" t="s">
        <v>8</v>
      </c>
      <c r="D102" s="38"/>
      <c r="E102" s="26">
        <f t="shared" si="35"/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</row>
    <row r="103" spans="1:17" ht="15" customHeight="1">
      <c r="A103" s="78"/>
      <c r="B103" s="85"/>
      <c r="C103" s="62" t="s">
        <v>5</v>
      </c>
      <c r="D103" s="38"/>
      <c r="E103" s="26">
        <f t="shared" si="35"/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</row>
    <row r="104" spans="1:17" ht="30" customHeight="1">
      <c r="A104" s="78"/>
      <c r="B104" s="85"/>
      <c r="C104" s="62" t="s">
        <v>104</v>
      </c>
      <c r="D104" s="38"/>
      <c r="E104" s="26">
        <f t="shared" si="35"/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</row>
    <row r="105" spans="1:17" ht="15" customHeight="1">
      <c r="A105" s="78"/>
      <c r="B105" s="85"/>
      <c r="C105" s="62" t="s">
        <v>6</v>
      </c>
      <c r="D105" s="38"/>
      <c r="E105" s="26">
        <f t="shared" si="35"/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</row>
    <row r="106" spans="1:17" ht="30" customHeight="1">
      <c r="A106" s="78"/>
      <c r="B106" s="85"/>
      <c r="C106" s="62" t="s">
        <v>105</v>
      </c>
      <c r="D106" s="38"/>
      <c r="E106" s="26">
        <f t="shared" si="35"/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</row>
    <row r="107" spans="1:17" ht="30" customHeight="1">
      <c r="A107" s="78"/>
      <c r="B107" s="85"/>
      <c r="C107" s="62" t="s">
        <v>19</v>
      </c>
      <c r="D107" s="38"/>
      <c r="E107" s="26">
        <f t="shared" si="35"/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</row>
    <row r="108" spans="1:17" ht="25.5" customHeight="1">
      <c r="A108" s="78" t="s">
        <v>29</v>
      </c>
      <c r="B108" s="74" t="s">
        <v>213</v>
      </c>
      <c r="C108" s="62" t="s">
        <v>7</v>
      </c>
      <c r="D108" s="37"/>
      <c r="E108" s="26">
        <f aca="true" t="shared" si="36" ref="E108:L108">E109+E110+E111+E112+E113+E115</f>
        <v>7452.54488</v>
      </c>
      <c r="F108" s="26">
        <f t="shared" si="36"/>
        <v>7452.54488</v>
      </c>
      <c r="G108" s="26">
        <f t="shared" si="36"/>
        <v>0</v>
      </c>
      <c r="H108" s="26">
        <f t="shared" si="36"/>
        <v>0</v>
      </c>
      <c r="I108" s="26">
        <f t="shared" si="36"/>
        <v>0</v>
      </c>
      <c r="J108" s="26">
        <f t="shared" si="36"/>
        <v>0</v>
      </c>
      <c r="K108" s="26">
        <f t="shared" si="36"/>
        <v>0</v>
      </c>
      <c r="L108" s="26">
        <f t="shared" si="36"/>
        <v>0</v>
      </c>
      <c r="M108" s="26">
        <f>M109+M110+M111+M112+M113+M115</f>
        <v>0</v>
      </c>
      <c r="N108" s="26">
        <f>N109+N110+N111+N112+N113+N115</f>
        <v>0</v>
      </c>
      <c r="O108" s="26">
        <f>O109+O110+O111+O112+O113+O115</f>
        <v>0</v>
      </c>
      <c r="P108" s="26">
        <f>P109+P110+P111+P112+P113+P115</f>
        <v>0</v>
      </c>
      <c r="Q108" s="26">
        <f>Q109+Q110+Q111+Q112+Q113+Q115</f>
        <v>0</v>
      </c>
    </row>
    <row r="109" spans="1:17" ht="15" customHeight="1">
      <c r="A109" s="78"/>
      <c r="B109" s="74"/>
      <c r="C109" s="62" t="s">
        <v>4</v>
      </c>
      <c r="D109" s="37"/>
      <c r="E109" s="26">
        <f aca="true" t="shared" si="37" ref="E109:L124">F109+G109+H109+I109+J109+K109+L109+M109+N109+O109+P109+Q109</f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</row>
    <row r="110" spans="1:17" ht="15" customHeight="1">
      <c r="A110" s="78"/>
      <c r="B110" s="74"/>
      <c r="C110" s="62" t="s">
        <v>8</v>
      </c>
      <c r="D110" s="38" t="s">
        <v>9</v>
      </c>
      <c r="E110" s="26">
        <f t="shared" si="37"/>
        <v>7452.54488</v>
      </c>
      <c r="F110" s="26">
        <v>7452.54488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</row>
    <row r="111" spans="1:17" ht="15" customHeight="1">
      <c r="A111" s="78"/>
      <c r="B111" s="74"/>
      <c r="C111" s="62" t="s">
        <v>5</v>
      </c>
      <c r="D111" s="38"/>
      <c r="E111" s="26">
        <f t="shared" si="37"/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</row>
    <row r="112" spans="1:17" ht="30" customHeight="1">
      <c r="A112" s="78"/>
      <c r="B112" s="74"/>
      <c r="C112" s="62" t="s">
        <v>104</v>
      </c>
      <c r="D112" s="38"/>
      <c r="E112" s="26">
        <f t="shared" si="37"/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</row>
    <row r="113" spans="1:17" ht="15" customHeight="1">
      <c r="A113" s="78"/>
      <c r="B113" s="74"/>
      <c r="C113" s="62" t="s">
        <v>6</v>
      </c>
      <c r="D113" s="38"/>
      <c r="E113" s="26">
        <f t="shared" si="37"/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</row>
    <row r="114" spans="1:17" ht="30" customHeight="1">
      <c r="A114" s="78"/>
      <c r="B114" s="74"/>
      <c r="C114" s="62" t="s">
        <v>105</v>
      </c>
      <c r="D114" s="38"/>
      <c r="E114" s="26">
        <f t="shared" si="37"/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</row>
    <row r="115" spans="1:17" ht="30" customHeight="1">
      <c r="A115" s="78"/>
      <c r="B115" s="74"/>
      <c r="C115" s="62" t="s">
        <v>19</v>
      </c>
      <c r="D115" s="38"/>
      <c r="E115" s="26">
        <f t="shared" si="37"/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</row>
    <row r="116" spans="1:17" ht="18" customHeight="1">
      <c r="A116" s="73" t="s">
        <v>30</v>
      </c>
      <c r="B116" s="86" t="s">
        <v>264</v>
      </c>
      <c r="C116" s="62" t="s">
        <v>7</v>
      </c>
      <c r="D116" s="38"/>
      <c r="E116" s="26">
        <f t="shared" si="37"/>
        <v>0</v>
      </c>
      <c r="F116" s="26">
        <f t="shared" si="37"/>
        <v>0</v>
      </c>
      <c r="G116" s="26">
        <f t="shared" si="37"/>
        <v>0</v>
      </c>
      <c r="H116" s="26">
        <f t="shared" si="37"/>
        <v>0</v>
      </c>
      <c r="I116" s="26">
        <f t="shared" si="37"/>
        <v>0</v>
      </c>
      <c r="J116" s="26">
        <f t="shared" si="37"/>
        <v>0</v>
      </c>
      <c r="K116" s="26">
        <f t="shared" si="37"/>
        <v>0</v>
      </c>
      <c r="L116" s="26">
        <f t="shared" si="37"/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</row>
    <row r="117" spans="1:17" ht="18" customHeight="1">
      <c r="A117" s="73"/>
      <c r="B117" s="96"/>
      <c r="C117" s="62" t="s">
        <v>4</v>
      </c>
      <c r="D117" s="38"/>
      <c r="E117" s="26">
        <f t="shared" si="37"/>
        <v>0</v>
      </c>
      <c r="F117" s="26">
        <f t="shared" si="37"/>
        <v>0</v>
      </c>
      <c r="G117" s="26">
        <f t="shared" si="37"/>
        <v>0</v>
      </c>
      <c r="H117" s="26">
        <f t="shared" si="37"/>
        <v>0</v>
      </c>
      <c r="I117" s="26">
        <f t="shared" si="37"/>
        <v>0</v>
      </c>
      <c r="J117" s="26">
        <f t="shared" si="37"/>
        <v>0</v>
      </c>
      <c r="K117" s="26">
        <f t="shared" si="37"/>
        <v>0</v>
      </c>
      <c r="L117" s="26">
        <f t="shared" si="37"/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</row>
    <row r="118" spans="1:17" ht="18" customHeight="1">
      <c r="A118" s="73"/>
      <c r="B118" s="96"/>
      <c r="C118" s="62" t="s">
        <v>8</v>
      </c>
      <c r="D118" s="38"/>
      <c r="E118" s="26">
        <f t="shared" si="37"/>
        <v>0</v>
      </c>
      <c r="F118" s="26">
        <f t="shared" si="37"/>
        <v>0</v>
      </c>
      <c r="G118" s="26">
        <f t="shared" si="37"/>
        <v>0</v>
      </c>
      <c r="H118" s="26">
        <f t="shared" si="37"/>
        <v>0</v>
      </c>
      <c r="I118" s="26">
        <f t="shared" si="37"/>
        <v>0</v>
      </c>
      <c r="J118" s="26">
        <f t="shared" si="37"/>
        <v>0</v>
      </c>
      <c r="K118" s="26">
        <f t="shared" si="37"/>
        <v>0</v>
      </c>
      <c r="L118" s="26">
        <f t="shared" si="37"/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</row>
    <row r="119" spans="1:17" ht="18" customHeight="1">
      <c r="A119" s="73"/>
      <c r="B119" s="96"/>
      <c r="C119" s="62" t="s">
        <v>5</v>
      </c>
      <c r="D119" s="38"/>
      <c r="E119" s="26">
        <f t="shared" si="37"/>
        <v>0</v>
      </c>
      <c r="F119" s="26">
        <f t="shared" si="37"/>
        <v>0</v>
      </c>
      <c r="G119" s="26">
        <f t="shared" si="37"/>
        <v>0</v>
      </c>
      <c r="H119" s="26">
        <f t="shared" si="37"/>
        <v>0</v>
      </c>
      <c r="I119" s="26">
        <f t="shared" si="37"/>
        <v>0</v>
      </c>
      <c r="J119" s="26">
        <f t="shared" si="37"/>
        <v>0</v>
      </c>
      <c r="K119" s="26">
        <f t="shared" si="37"/>
        <v>0</v>
      </c>
      <c r="L119" s="26">
        <f t="shared" si="37"/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</row>
    <row r="120" spans="1:17" ht="18" customHeight="1">
      <c r="A120" s="73"/>
      <c r="B120" s="96"/>
      <c r="C120" s="62" t="s">
        <v>104</v>
      </c>
      <c r="D120" s="38"/>
      <c r="E120" s="26">
        <f t="shared" si="37"/>
        <v>0</v>
      </c>
      <c r="F120" s="26">
        <f t="shared" si="37"/>
        <v>0</v>
      </c>
      <c r="G120" s="26">
        <f t="shared" si="37"/>
        <v>0</v>
      </c>
      <c r="H120" s="26">
        <f t="shared" si="37"/>
        <v>0</v>
      </c>
      <c r="I120" s="26">
        <f t="shared" si="37"/>
        <v>0</v>
      </c>
      <c r="J120" s="26">
        <f t="shared" si="37"/>
        <v>0</v>
      </c>
      <c r="K120" s="26">
        <f t="shared" si="37"/>
        <v>0</v>
      </c>
      <c r="L120" s="26">
        <f t="shared" si="37"/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</row>
    <row r="121" spans="1:17" ht="18" customHeight="1">
      <c r="A121" s="73"/>
      <c r="B121" s="96"/>
      <c r="C121" s="62" t="s">
        <v>6</v>
      </c>
      <c r="D121" s="38"/>
      <c r="E121" s="26">
        <f t="shared" si="37"/>
        <v>0</v>
      </c>
      <c r="F121" s="26">
        <f t="shared" si="37"/>
        <v>0</v>
      </c>
      <c r="G121" s="26">
        <f t="shared" si="37"/>
        <v>0</v>
      </c>
      <c r="H121" s="26">
        <f t="shared" si="37"/>
        <v>0</v>
      </c>
      <c r="I121" s="26">
        <f t="shared" si="37"/>
        <v>0</v>
      </c>
      <c r="J121" s="26">
        <f t="shared" si="37"/>
        <v>0</v>
      </c>
      <c r="K121" s="26">
        <f t="shared" si="37"/>
        <v>0</v>
      </c>
      <c r="L121" s="26">
        <f t="shared" si="37"/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</row>
    <row r="122" spans="1:17" ht="18" customHeight="1">
      <c r="A122" s="73"/>
      <c r="B122" s="96"/>
      <c r="C122" s="62" t="s">
        <v>105</v>
      </c>
      <c r="D122" s="38"/>
      <c r="E122" s="26">
        <f t="shared" si="37"/>
        <v>0</v>
      </c>
      <c r="F122" s="26">
        <f t="shared" si="37"/>
        <v>0</v>
      </c>
      <c r="G122" s="26">
        <f t="shared" si="37"/>
        <v>0</v>
      </c>
      <c r="H122" s="26">
        <f t="shared" si="37"/>
        <v>0</v>
      </c>
      <c r="I122" s="26">
        <f t="shared" si="37"/>
        <v>0</v>
      </c>
      <c r="J122" s="26">
        <f t="shared" si="37"/>
        <v>0</v>
      </c>
      <c r="K122" s="26">
        <f t="shared" si="37"/>
        <v>0</v>
      </c>
      <c r="L122" s="26">
        <f t="shared" si="37"/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</row>
    <row r="123" spans="1:17" ht="31.5" customHeight="1">
      <c r="A123" s="73"/>
      <c r="B123" s="97"/>
      <c r="C123" s="62" t="s">
        <v>19</v>
      </c>
      <c r="D123" s="38"/>
      <c r="E123" s="26">
        <f t="shared" si="37"/>
        <v>0</v>
      </c>
      <c r="F123" s="26">
        <f t="shared" si="37"/>
        <v>0</v>
      </c>
      <c r="G123" s="26">
        <f t="shared" si="37"/>
        <v>0</v>
      </c>
      <c r="H123" s="26">
        <f t="shared" si="37"/>
        <v>0</v>
      </c>
      <c r="I123" s="26">
        <f t="shared" si="37"/>
        <v>0</v>
      </c>
      <c r="J123" s="26">
        <f t="shared" si="37"/>
        <v>0</v>
      </c>
      <c r="K123" s="26">
        <f t="shared" si="37"/>
        <v>0</v>
      </c>
      <c r="L123" s="26">
        <f t="shared" si="37"/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</row>
    <row r="124" spans="1:17" ht="17.25" customHeight="1">
      <c r="A124" s="73" t="s">
        <v>31</v>
      </c>
      <c r="B124" s="86" t="s">
        <v>265</v>
      </c>
      <c r="C124" s="62" t="s">
        <v>7</v>
      </c>
      <c r="D124" s="38"/>
      <c r="E124" s="26">
        <f t="shared" si="37"/>
        <v>0</v>
      </c>
      <c r="F124" s="26">
        <f t="shared" si="37"/>
        <v>0</v>
      </c>
      <c r="G124" s="26">
        <f t="shared" si="37"/>
        <v>0</v>
      </c>
      <c r="H124" s="26">
        <f t="shared" si="37"/>
        <v>0</v>
      </c>
      <c r="I124" s="26">
        <f t="shared" si="37"/>
        <v>0</v>
      </c>
      <c r="J124" s="26">
        <f t="shared" si="37"/>
        <v>0</v>
      </c>
      <c r="K124" s="26">
        <f t="shared" si="37"/>
        <v>0</v>
      </c>
      <c r="L124" s="26">
        <f t="shared" si="37"/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</row>
    <row r="125" spans="1:17" ht="16.5" customHeight="1">
      <c r="A125" s="73"/>
      <c r="B125" s="96"/>
      <c r="C125" s="62" t="s">
        <v>4</v>
      </c>
      <c r="D125" s="38"/>
      <c r="E125" s="26">
        <f aca="true" t="shared" si="38" ref="E125:L131">F125+G125+H125+I125+J125+K125+L125+M125+N125+O125+P125+Q125</f>
        <v>0</v>
      </c>
      <c r="F125" s="26">
        <f t="shared" si="38"/>
        <v>0</v>
      </c>
      <c r="G125" s="26">
        <f t="shared" si="38"/>
        <v>0</v>
      </c>
      <c r="H125" s="26">
        <f t="shared" si="38"/>
        <v>0</v>
      </c>
      <c r="I125" s="26">
        <f t="shared" si="38"/>
        <v>0</v>
      </c>
      <c r="J125" s="26">
        <f t="shared" si="38"/>
        <v>0</v>
      </c>
      <c r="K125" s="26">
        <f t="shared" si="38"/>
        <v>0</v>
      </c>
      <c r="L125" s="26">
        <f t="shared" si="38"/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</row>
    <row r="126" spans="1:17" ht="18" customHeight="1">
      <c r="A126" s="73"/>
      <c r="B126" s="96"/>
      <c r="C126" s="62" t="s">
        <v>8</v>
      </c>
      <c r="D126" s="38"/>
      <c r="E126" s="26">
        <f t="shared" si="38"/>
        <v>0</v>
      </c>
      <c r="F126" s="26">
        <f t="shared" si="38"/>
        <v>0</v>
      </c>
      <c r="G126" s="26">
        <f t="shared" si="38"/>
        <v>0</v>
      </c>
      <c r="H126" s="26">
        <f t="shared" si="38"/>
        <v>0</v>
      </c>
      <c r="I126" s="26">
        <f t="shared" si="38"/>
        <v>0</v>
      </c>
      <c r="J126" s="26">
        <f t="shared" si="38"/>
        <v>0</v>
      </c>
      <c r="K126" s="26">
        <f t="shared" si="38"/>
        <v>0</v>
      </c>
      <c r="L126" s="26">
        <f t="shared" si="38"/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</row>
    <row r="127" spans="1:17" ht="16.5" customHeight="1">
      <c r="A127" s="73"/>
      <c r="B127" s="96"/>
      <c r="C127" s="62" t="s">
        <v>5</v>
      </c>
      <c r="D127" s="38"/>
      <c r="E127" s="26">
        <f t="shared" si="38"/>
        <v>0</v>
      </c>
      <c r="F127" s="26">
        <f t="shared" si="38"/>
        <v>0</v>
      </c>
      <c r="G127" s="26">
        <f t="shared" si="38"/>
        <v>0</v>
      </c>
      <c r="H127" s="26">
        <f t="shared" si="38"/>
        <v>0</v>
      </c>
      <c r="I127" s="26">
        <f t="shared" si="38"/>
        <v>0</v>
      </c>
      <c r="J127" s="26">
        <f t="shared" si="38"/>
        <v>0</v>
      </c>
      <c r="K127" s="26">
        <f t="shared" si="38"/>
        <v>0</v>
      </c>
      <c r="L127" s="26">
        <f t="shared" si="38"/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</row>
    <row r="128" spans="1:17" ht="15" customHeight="1">
      <c r="A128" s="73"/>
      <c r="B128" s="96"/>
      <c r="C128" s="62" t="s">
        <v>104</v>
      </c>
      <c r="D128" s="38"/>
      <c r="E128" s="26">
        <f t="shared" si="38"/>
        <v>0</v>
      </c>
      <c r="F128" s="26">
        <f t="shared" si="38"/>
        <v>0</v>
      </c>
      <c r="G128" s="26">
        <f t="shared" si="38"/>
        <v>0</v>
      </c>
      <c r="H128" s="26">
        <f t="shared" si="38"/>
        <v>0</v>
      </c>
      <c r="I128" s="26">
        <f t="shared" si="38"/>
        <v>0</v>
      </c>
      <c r="J128" s="26">
        <f t="shared" si="38"/>
        <v>0</v>
      </c>
      <c r="K128" s="26">
        <f t="shared" si="38"/>
        <v>0</v>
      </c>
      <c r="L128" s="26">
        <f t="shared" si="38"/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</row>
    <row r="129" spans="1:17" ht="16.5" customHeight="1">
      <c r="A129" s="73"/>
      <c r="B129" s="96"/>
      <c r="C129" s="62" t="s">
        <v>6</v>
      </c>
      <c r="D129" s="38"/>
      <c r="E129" s="26">
        <f t="shared" si="38"/>
        <v>0</v>
      </c>
      <c r="F129" s="26">
        <f t="shared" si="38"/>
        <v>0</v>
      </c>
      <c r="G129" s="26">
        <f t="shared" si="38"/>
        <v>0</v>
      </c>
      <c r="H129" s="26">
        <f t="shared" si="38"/>
        <v>0</v>
      </c>
      <c r="I129" s="26">
        <f t="shared" si="38"/>
        <v>0</v>
      </c>
      <c r="J129" s="26">
        <f t="shared" si="38"/>
        <v>0</v>
      </c>
      <c r="K129" s="26">
        <f t="shared" si="38"/>
        <v>0</v>
      </c>
      <c r="L129" s="26">
        <f t="shared" si="38"/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</row>
    <row r="130" spans="1:17" ht="14.25" customHeight="1">
      <c r="A130" s="73"/>
      <c r="B130" s="96"/>
      <c r="C130" s="62" t="s">
        <v>105</v>
      </c>
      <c r="D130" s="38"/>
      <c r="E130" s="26">
        <f t="shared" si="38"/>
        <v>0</v>
      </c>
      <c r="F130" s="26">
        <f t="shared" si="38"/>
        <v>0</v>
      </c>
      <c r="G130" s="26">
        <f t="shared" si="38"/>
        <v>0</v>
      </c>
      <c r="H130" s="26">
        <f t="shared" si="38"/>
        <v>0</v>
      </c>
      <c r="I130" s="26">
        <f t="shared" si="38"/>
        <v>0</v>
      </c>
      <c r="J130" s="26">
        <f t="shared" si="38"/>
        <v>0</v>
      </c>
      <c r="K130" s="26">
        <f t="shared" si="38"/>
        <v>0</v>
      </c>
      <c r="L130" s="26">
        <f t="shared" si="38"/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</row>
    <row r="131" spans="1:17" ht="27" customHeight="1">
      <c r="A131" s="73"/>
      <c r="B131" s="97"/>
      <c r="C131" s="62" t="s">
        <v>19</v>
      </c>
      <c r="D131" s="38"/>
      <c r="E131" s="26">
        <f t="shared" si="38"/>
        <v>0</v>
      </c>
      <c r="F131" s="26">
        <f t="shared" si="38"/>
        <v>0</v>
      </c>
      <c r="G131" s="26">
        <f t="shared" si="38"/>
        <v>0</v>
      </c>
      <c r="H131" s="26">
        <f t="shared" si="38"/>
        <v>0</v>
      </c>
      <c r="I131" s="26">
        <f t="shared" si="38"/>
        <v>0</v>
      </c>
      <c r="J131" s="26">
        <f t="shared" si="38"/>
        <v>0</v>
      </c>
      <c r="K131" s="26">
        <f t="shared" si="38"/>
        <v>0</v>
      </c>
      <c r="L131" s="26">
        <f t="shared" si="38"/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</row>
    <row r="132" spans="1:17" ht="25.5" customHeight="1">
      <c r="A132" s="73" t="s">
        <v>192</v>
      </c>
      <c r="B132" s="74" t="s">
        <v>266</v>
      </c>
      <c r="C132" s="62" t="s">
        <v>7</v>
      </c>
      <c r="D132" s="37"/>
      <c r="E132" s="26">
        <f>E133+E134+E135+E136+E137+E139</f>
        <v>2446194.13067</v>
      </c>
      <c r="F132" s="26">
        <f aca="true" t="shared" si="39" ref="F132:L132">F133+F134+F135+F136+F137+F139</f>
        <v>0</v>
      </c>
      <c r="G132" s="26">
        <f t="shared" si="39"/>
        <v>0</v>
      </c>
      <c r="H132" s="26">
        <f t="shared" si="39"/>
        <v>0</v>
      </c>
      <c r="I132" s="26">
        <f t="shared" si="39"/>
        <v>0</v>
      </c>
      <c r="J132" s="26">
        <f t="shared" si="39"/>
        <v>0</v>
      </c>
      <c r="K132" s="26">
        <f t="shared" si="39"/>
        <v>357403.2</v>
      </c>
      <c r="L132" s="26">
        <f t="shared" si="39"/>
        <v>473831.27067</v>
      </c>
      <c r="M132" s="26">
        <f>M133+M134+M135+M136+M137+M139</f>
        <v>473733.31999999995</v>
      </c>
      <c r="N132" s="26">
        <f>N133+N134+N135+N136+N137+N139</f>
        <v>465262.12</v>
      </c>
      <c r="O132" s="26">
        <f>O133+O134+O135+O136+O137+O139</f>
        <v>465262.12</v>
      </c>
      <c r="P132" s="26">
        <f>P133+P134+P135+P136+P137+P139</f>
        <v>210702.1</v>
      </c>
      <c r="Q132" s="26">
        <f>Q133+Q134+Q135+Q136+Q137+Q139</f>
        <v>0</v>
      </c>
    </row>
    <row r="133" spans="1:17" ht="15" customHeight="1">
      <c r="A133" s="73"/>
      <c r="B133" s="74"/>
      <c r="C133" s="62" t="s">
        <v>4</v>
      </c>
      <c r="D133" s="37"/>
      <c r="E133" s="26">
        <f aca="true" t="shared" si="40" ref="E133:E138">E141+E149+E157</f>
        <v>733467.9999999999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f>K141+K149+K157</f>
        <v>145351.1</v>
      </c>
      <c r="L133" s="26">
        <f aca="true" t="shared" si="41" ref="L133:Q134">L141+L149+L157</f>
        <v>164731.6</v>
      </c>
      <c r="M133" s="26">
        <f t="shared" si="41"/>
        <v>162631.6</v>
      </c>
      <c r="N133" s="26">
        <f t="shared" si="41"/>
        <v>136956.8</v>
      </c>
      <c r="O133" s="26">
        <f t="shared" si="41"/>
        <v>123796.9</v>
      </c>
      <c r="P133" s="26">
        <f t="shared" si="41"/>
        <v>0</v>
      </c>
      <c r="Q133" s="26">
        <f t="shared" si="41"/>
        <v>0</v>
      </c>
    </row>
    <row r="134" spans="1:17" ht="15" customHeight="1">
      <c r="A134" s="73"/>
      <c r="B134" s="74"/>
      <c r="C134" s="62" t="s">
        <v>8</v>
      </c>
      <c r="D134" s="38"/>
      <c r="E134" s="26">
        <f t="shared" si="40"/>
        <v>1712726.13067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f>K142+K150+K158</f>
        <v>212052.1</v>
      </c>
      <c r="L134" s="26">
        <f t="shared" si="41"/>
        <v>309099.67067</v>
      </c>
      <c r="M134" s="26">
        <f t="shared" si="41"/>
        <v>311101.72</v>
      </c>
      <c r="N134" s="26">
        <f t="shared" si="41"/>
        <v>328305.32</v>
      </c>
      <c r="O134" s="26">
        <f t="shared" si="41"/>
        <v>341465.22</v>
      </c>
      <c r="P134" s="26">
        <f t="shared" si="41"/>
        <v>210702.1</v>
      </c>
      <c r="Q134" s="26">
        <f t="shared" si="41"/>
        <v>0</v>
      </c>
    </row>
    <row r="135" spans="1:17" ht="15" customHeight="1">
      <c r="A135" s="73"/>
      <c r="B135" s="74"/>
      <c r="C135" s="62" t="s">
        <v>5</v>
      </c>
      <c r="D135" s="38"/>
      <c r="E135" s="26">
        <f t="shared" si="40"/>
        <v>0</v>
      </c>
      <c r="F135" s="26">
        <f aca="true" t="shared" si="42" ref="F135:Q139">F143+F223</f>
        <v>0</v>
      </c>
      <c r="G135" s="26">
        <f t="shared" si="42"/>
        <v>0</v>
      </c>
      <c r="H135" s="26">
        <f t="shared" si="42"/>
        <v>0</v>
      </c>
      <c r="I135" s="26">
        <f t="shared" si="42"/>
        <v>0</v>
      </c>
      <c r="J135" s="26">
        <f t="shared" si="42"/>
        <v>0</v>
      </c>
      <c r="K135" s="26">
        <f t="shared" si="42"/>
        <v>0</v>
      </c>
      <c r="L135" s="26">
        <f t="shared" si="42"/>
        <v>0</v>
      </c>
      <c r="M135" s="26">
        <f t="shared" si="42"/>
        <v>0</v>
      </c>
      <c r="N135" s="26">
        <f t="shared" si="42"/>
        <v>0</v>
      </c>
      <c r="O135" s="26">
        <f t="shared" si="42"/>
        <v>0</v>
      </c>
      <c r="P135" s="26">
        <f t="shared" si="42"/>
        <v>0</v>
      </c>
      <c r="Q135" s="26">
        <f t="shared" si="42"/>
        <v>0</v>
      </c>
    </row>
    <row r="136" spans="1:17" ht="30" customHeight="1">
      <c r="A136" s="73"/>
      <c r="B136" s="74"/>
      <c r="C136" s="62" t="s">
        <v>104</v>
      </c>
      <c r="D136" s="38"/>
      <c r="E136" s="26">
        <f t="shared" si="40"/>
        <v>0</v>
      </c>
      <c r="F136" s="26">
        <v>0</v>
      </c>
      <c r="G136" s="26">
        <v>0</v>
      </c>
      <c r="H136" s="26">
        <f t="shared" si="42"/>
        <v>0</v>
      </c>
      <c r="I136" s="26">
        <f t="shared" si="42"/>
        <v>0</v>
      </c>
      <c r="J136" s="26">
        <f t="shared" si="42"/>
        <v>0</v>
      </c>
      <c r="K136" s="26">
        <f t="shared" si="42"/>
        <v>0</v>
      </c>
      <c r="L136" s="26">
        <f t="shared" si="42"/>
        <v>0</v>
      </c>
      <c r="M136" s="26">
        <f t="shared" si="42"/>
        <v>0</v>
      </c>
      <c r="N136" s="26">
        <f t="shared" si="42"/>
        <v>0</v>
      </c>
      <c r="O136" s="26">
        <f t="shared" si="42"/>
        <v>0</v>
      </c>
      <c r="P136" s="26">
        <f t="shared" si="42"/>
        <v>0</v>
      </c>
      <c r="Q136" s="26">
        <f t="shared" si="42"/>
        <v>0</v>
      </c>
    </row>
    <row r="137" spans="1:17" ht="15" customHeight="1">
      <c r="A137" s="73"/>
      <c r="B137" s="74"/>
      <c r="C137" s="62" t="s">
        <v>6</v>
      </c>
      <c r="D137" s="38"/>
      <c r="E137" s="26">
        <f t="shared" si="40"/>
        <v>0</v>
      </c>
      <c r="F137" s="26">
        <f aca="true" t="shared" si="43" ref="F137:G139">F145+F225</f>
        <v>0</v>
      </c>
      <c r="G137" s="26">
        <f t="shared" si="43"/>
        <v>0</v>
      </c>
      <c r="H137" s="26">
        <f t="shared" si="42"/>
        <v>0</v>
      </c>
      <c r="I137" s="26">
        <f t="shared" si="42"/>
        <v>0</v>
      </c>
      <c r="J137" s="26">
        <f t="shared" si="42"/>
        <v>0</v>
      </c>
      <c r="K137" s="26">
        <f t="shared" si="42"/>
        <v>0</v>
      </c>
      <c r="L137" s="26">
        <f t="shared" si="42"/>
        <v>0</v>
      </c>
      <c r="M137" s="26">
        <f t="shared" si="42"/>
        <v>0</v>
      </c>
      <c r="N137" s="26">
        <f t="shared" si="42"/>
        <v>0</v>
      </c>
      <c r="O137" s="26">
        <f t="shared" si="42"/>
        <v>0</v>
      </c>
      <c r="P137" s="26">
        <f t="shared" si="42"/>
        <v>0</v>
      </c>
      <c r="Q137" s="26">
        <f t="shared" si="42"/>
        <v>0</v>
      </c>
    </row>
    <row r="138" spans="1:17" ht="30" customHeight="1">
      <c r="A138" s="73"/>
      <c r="B138" s="74"/>
      <c r="C138" s="62" t="s">
        <v>105</v>
      </c>
      <c r="D138" s="38"/>
      <c r="E138" s="26">
        <f t="shared" si="40"/>
        <v>0</v>
      </c>
      <c r="F138" s="26">
        <f t="shared" si="43"/>
        <v>0</v>
      </c>
      <c r="G138" s="26">
        <f t="shared" si="43"/>
        <v>0</v>
      </c>
      <c r="H138" s="26">
        <f t="shared" si="42"/>
        <v>0</v>
      </c>
      <c r="I138" s="26">
        <f t="shared" si="42"/>
        <v>0</v>
      </c>
      <c r="J138" s="26">
        <f t="shared" si="42"/>
        <v>0</v>
      </c>
      <c r="K138" s="26">
        <f t="shared" si="42"/>
        <v>0</v>
      </c>
      <c r="L138" s="26">
        <f t="shared" si="42"/>
        <v>0</v>
      </c>
      <c r="M138" s="26">
        <f t="shared" si="42"/>
        <v>0</v>
      </c>
      <c r="N138" s="26">
        <f t="shared" si="42"/>
        <v>0</v>
      </c>
      <c r="O138" s="26">
        <f t="shared" si="42"/>
        <v>0</v>
      </c>
      <c r="P138" s="26">
        <f t="shared" si="42"/>
        <v>0</v>
      </c>
      <c r="Q138" s="26">
        <f t="shared" si="42"/>
        <v>0</v>
      </c>
    </row>
    <row r="139" spans="1:17" ht="30" customHeight="1">
      <c r="A139" s="73"/>
      <c r="B139" s="74"/>
      <c r="C139" s="62" t="s">
        <v>19</v>
      </c>
      <c r="D139" s="38"/>
      <c r="E139" s="26">
        <f>E147+E155+E163</f>
        <v>0</v>
      </c>
      <c r="F139" s="26">
        <f t="shared" si="43"/>
        <v>0</v>
      </c>
      <c r="G139" s="26">
        <f t="shared" si="43"/>
        <v>0</v>
      </c>
      <c r="H139" s="26">
        <f t="shared" si="42"/>
        <v>0</v>
      </c>
      <c r="I139" s="26">
        <f t="shared" si="42"/>
        <v>0</v>
      </c>
      <c r="J139" s="26">
        <f t="shared" si="42"/>
        <v>0</v>
      </c>
      <c r="K139" s="26">
        <f t="shared" si="42"/>
        <v>0</v>
      </c>
      <c r="L139" s="26">
        <f t="shared" si="42"/>
        <v>0</v>
      </c>
      <c r="M139" s="26">
        <f t="shared" si="42"/>
        <v>0</v>
      </c>
      <c r="N139" s="26">
        <f t="shared" si="42"/>
        <v>0</v>
      </c>
      <c r="O139" s="26">
        <f t="shared" si="42"/>
        <v>0</v>
      </c>
      <c r="P139" s="26">
        <f t="shared" si="42"/>
        <v>0</v>
      </c>
      <c r="Q139" s="26">
        <f t="shared" si="42"/>
        <v>0</v>
      </c>
    </row>
    <row r="140" spans="1:17" ht="15" customHeight="1">
      <c r="A140" s="73" t="s">
        <v>193</v>
      </c>
      <c r="B140" s="74" t="s">
        <v>267</v>
      </c>
      <c r="C140" s="62" t="s">
        <v>7</v>
      </c>
      <c r="D140" s="37"/>
      <c r="E140" s="26">
        <f aca="true" t="shared" si="44" ref="E140:L140">E141+E142+E143+E144+E145+E147</f>
        <v>13471.2</v>
      </c>
      <c r="F140" s="26">
        <f t="shared" si="44"/>
        <v>0</v>
      </c>
      <c r="G140" s="26">
        <f t="shared" si="44"/>
        <v>0</v>
      </c>
      <c r="H140" s="26">
        <f t="shared" si="44"/>
        <v>0</v>
      </c>
      <c r="I140" s="26">
        <f t="shared" si="44"/>
        <v>0</v>
      </c>
      <c r="J140" s="26">
        <f t="shared" si="44"/>
        <v>0</v>
      </c>
      <c r="K140" s="26">
        <f t="shared" si="44"/>
        <v>0</v>
      </c>
      <c r="L140" s="26">
        <f t="shared" si="44"/>
        <v>0</v>
      </c>
      <c r="M140" s="26">
        <f>M141+M142+M143+M144+M145+M147</f>
        <v>13471.2</v>
      </c>
      <c r="N140" s="26">
        <f>N141+N142+N143+N144+N145+N147</f>
        <v>0</v>
      </c>
      <c r="O140" s="26">
        <f>O141+O142+O143+O144+O145+O147</f>
        <v>0</v>
      </c>
      <c r="P140" s="26">
        <f>P141+P142+P143+P144+P145+P147</f>
        <v>0</v>
      </c>
      <c r="Q140" s="26">
        <f>Q141+Q142+Q143+Q144+Q145+Q147</f>
        <v>0</v>
      </c>
    </row>
    <row r="141" spans="1:17" ht="34.5" customHeight="1">
      <c r="A141" s="73"/>
      <c r="B141" s="74"/>
      <c r="C141" s="62" t="s">
        <v>4</v>
      </c>
      <c r="D141" s="37"/>
      <c r="E141" s="26">
        <f aca="true" t="shared" si="45" ref="E141:E147">F141+G141+H141+I141+J141+K141+L141+M141+N141+O141+P141+Q141</f>
        <v>13471.2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13471.2</v>
      </c>
      <c r="N141" s="26">
        <v>0</v>
      </c>
      <c r="O141" s="26">
        <v>0</v>
      </c>
      <c r="P141" s="26">
        <v>0</v>
      </c>
      <c r="Q141" s="26">
        <v>0</v>
      </c>
    </row>
    <row r="142" spans="1:17" ht="34.5" customHeight="1">
      <c r="A142" s="73"/>
      <c r="B142" s="74"/>
      <c r="C142" s="62" t="s">
        <v>8</v>
      </c>
      <c r="D142" s="38"/>
      <c r="E142" s="26">
        <f t="shared" si="45"/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</row>
    <row r="143" spans="1:17" ht="34.5" customHeight="1">
      <c r="A143" s="73"/>
      <c r="B143" s="74"/>
      <c r="C143" s="62" t="s">
        <v>5</v>
      </c>
      <c r="D143" s="38"/>
      <c r="E143" s="26">
        <f t="shared" si="45"/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</row>
    <row r="144" spans="1:17" ht="36" customHeight="1">
      <c r="A144" s="73"/>
      <c r="B144" s="74"/>
      <c r="C144" s="62" t="s">
        <v>104</v>
      </c>
      <c r="D144" s="38"/>
      <c r="E144" s="26">
        <f t="shared" si="45"/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</row>
    <row r="145" spans="1:17" ht="39" customHeight="1">
      <c r="A145" s="73"/>
      <c r="B145" s="74"/>
      <c r="C145" s="62" t="s">
        <v>6</v>
      </c>
      <c r="D145" s="38"/>
      <c r="E145" s="26">
        <f t="shared" si="45"/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</row>
    <row r="146" spans="1:17" ht="38.25" customHeight="1">
      <c r="A146" s="73"/>
      <c r="B146" s="74"/>
      <c r="C146" s="62" t="s">
        <v>105</v>
      </c>
      <c r="D146" s="38"/>
      <c r="E146" s="26">
        <f t="shared" si="45"/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</row>
    <row r="147" spans="1:17" ht="66" customHeight="1">
      <c r="A147" s="73"/>
      <c r="B147" s="74"/>
      <c r="C147" s="62" t="s">
        <v>19</v>
      </c>
      <c r="D147" s="38"/>
      <c r="E147" s="26">
        <f t="shared" si="45"/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</row>
    <row r="148" spans="1:17" ht="19.5" customHeight="1">
      <c r="A148" s="73" t="s">
        <v>237</v>
      </c>
      <c r="B148" s="86" t="s">
        <v>247</v>
      </c>
      <c r="C148" s="62" t="s">
        <v>7</v>
      </c>
      <c r="D148" s="37"/>
      <c r="E148" s="26">
        <f aca="true" t="shared" si="46" ref="E148:L148">E149+E150+E151+E152+E153+E155</f>
        <v>2431372.93067</v>
      </c>
      <c r="F148" s="26">
        <f t="shared" si="46"/>
        <v>0</v>
      </c>
      <c r="G148" s="26">
        <f t="shared" si="46"/>
        <v>0</v>
      </c>
      <c r="H148" s="26">
        <f t="shared" si="46"/>
        <v>0</v>
      </c>
      <c r="I148" s="26">
        <f t="shared" si="46"/>
        <v>0</v>
      </c>
      <c r="J148" s="26">
        <f t="shared" si="46"/>
        <v>0</v>
      </c>
      <c r="K148" s="26">
        <f>K149+K150+K151+K152+K153+K155</f>
        <v>356053.2</v>
      </c>
      <c r="L148" s="26">
        <f t="shared" si="46"/>
        <v>473831.27067</v>
      </c>
      <c r="M148" s="26">
        <f>M149+M150+M151+M152+M153+M155</f>
        <v>460262.12</v>
      </c>
      <c r="N148" s="26">
        <f>N149+N150+N151+N152+N153+N155</f>
        <v>465262.12</v>
      </c>
      <c r="O148" s="26">
        <f>O149+O150+O151+O152+O153+O155</f>
        <v>465262.12</v>
      </c>
      <c r="P148" s="26">
        <f>P149+P150+P151+P152+P153+P155</f>
        <v>210702.1</v>
      </c>
      <c r="Q148" s="26">
        <f>Q149+Q150+Q151+Q152+Q153+Q155</f>
        <v>0</v>
      </c>
    </row>
    <row r="149" spans="1:17" ht="19.5" customHeight="1">
      <c r="A149" s="73"/>
      <c r="B149" s="87"/>
      <c r="C149" s="62" t="s">
        <v>4</v>
      </c>
      <c r="D149" s="37"/>
      <c r="E149" s="26">
        <f aca="true" t="shared" si="47" ref="E149:E155">F149+G149+H149+I149+J149+K149+L149+M149+N149+O149+P149+Q149</f>
        <v>719996.7999999999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145351.1</v>
      </c>
      <c r="L149" s="26">
        <v>164731.6</v>
      </c>
      <c r="M149" s="26">
        <v>149160.4</v>
      </c>
      <c r="N149" s="26">
        <v>136956.8</v>
      </c>
      <c r="O149" s="26">
        <v>123796.9</v>
      </c>
      <c r="P149" s="26">
        <v>0</v>
      </c>
      <c r="Q149" s="26">
        <v>0</v>
      </c>
    </row>
    <row r="150" spans="1:17" ht="19.5" customHeight="1">
      <c r="A150" s="73"/>
      <c r="B150" s="87"/>
      <c r="C150" s="62" t="s">
        <v>8</v>
      </c>
      <c r="D150" s="38"/>
      <c r="E150" s="26">
        <f t="shared" si="47"/>
        <v>1711376.13067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210702.1</v>
      </c>
      <c r="L150" s="26">
        <v>309099.67067</v>
      </c>
      <c r="M150" s="26">
        <v>311101.72</v>
      </c>
      <c r="N150" s="26">
        <v>328305.32</v>
      </c>
      <c r="O150" s="26">
        <v>341465.22</v>
      </c>
      <c r="P150" s="26">
        <v>210702.1</v>
      </c>
      <c r="Q150" s="26">
        <v>0</v>
      </c>
    </row>
    <row r="151" spans="1:17" ht="19.5" customHeight="1">
      <c r="A151" s="73"/>
      <c r="B151" s="87"/>
      <c r="C151" s="62" t="s">
        <v>5</v>
      </c>
      <c r="D151" s="38"/>
      <c r="E151" s="26">
        <f t="shared" si="47"/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</row>
    <row r="152" spans="1:17" ht="19.5" customHeight="1">
      <c r="A152" s="73"/>
      <c r="B152" s="87"/>
      <c r="C152" s="62" t="s">
        <v>104</v>
      </c>
      <c r="D152" s="38"/>
      <c r="E152" s="26">
        <f t="shared" si="47"/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</row>
    <row r="153" spans="1:17" ht="19.5" customHeight="1">
      <c r="A153" s="73"/>
      <c r="B153" s="87"/>
      <c r="C153" s="62" t="s">
        <v>6</v>
      </c>
      <c r="D153" s="38"/>
      <c r="E153" s="26">
        <f t="shared" si="47"/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</row>
    <row r="154" spans="1:17" ht="19.5" customHeight="1">
      <c r="A154" s="73"/>
      <c r="B154" s="87"/>
      <c r="C154" s="62" t="s">
        <v>105</v>
      </c>
      <c r="D154" s="38"/>
      <c r="E154" s="26">
        <f t="shared" si="47"/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</row>
    <row r="155" spans="1:17" ht="32.25" customHeight="1">
      <c r="A155" s="73"/>
      <c r="B155" s="88"/>
      <c r="C155" s="62" t="s">
        <v>19</v>
      </c>
      <c r="D155" s="38"/>
      <c r="E155" s="26">
        <f t="shared" si="47"/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</row>
    <row r="156" spans="1:17" ht="18" customHeight="1">
      <c r="A156" s="73" t="s">
        <v>239</v>
      </c>
      <c r="B156" s="74" t="s">
        <v>268</v>
      </c>
      <c r="C156" s="62" t="s">
        <v>7</v>
      </c>
      <c r="D156" s="37"/>
      <c r="E156" s="26">
        <f aca="true" t="shared" si="48" ref="E156:L156">E157+E158+E159+E160+E161+E163</f>
        <v>1350</v>
      </c>
      <c r="F156" s="26">
        <f t="shared" si="48"/>
        <v>0</v>
      </c>
      <c r="G156" s="26">
        <f t="shared" si="48"/>
        <v>0</v>
      </c>
      <c r="H156" s="26">
        <f t="shared" si="48"/>
        <v>0</v>
      </c>
      <c r="I156" s="26">
        <f t="shared" si="48"/>
        <v>0</v>
      </c>
      <c r="J156" s="26">
        <f t="shared" si="48"/>
        <v>0</v>
      </c>
      <c r="K156" s="26">
        <f t="shared" si="48"/>
        <v>1350</v>
      </c>
      <c r="L156" s="26">
        <f t="shared" si="48"/>
        <v>0</v>
      </c>
      <c r="M156" s="26">
        <f>M157+M158+M159+M160+M161+M163</f>
        <v>0</v>
      </c>
      <c r="N156" s="26">
        <f>N157+N158+N159+N160+N161+N163</f>
        <v>0</v>
      </c>
      <c r="O156" s="26">
        <f>O157+O158+O159+O160+O161+O163</f>
        <v>0</v>
      </c>
      <c r="P156" s="26">
        <f>P157+P158+P159+P160+P161+P163</f>
        <v>0</v>
      </c>
      <c r="Q156" s="26">
        <f>Q157+Q158+Q159+Q160+Q161+Q163</f>
        <v>0</v>
      </c>
    </row>
    <row r="157" spans="1:17" ht="15" customHeight="1">
      <c r="A157" s="73"/>
      <c r="B157" s="74"/>
      <c r="C157" s="62" t="s">
        <v>4</v>
      </c>
      <c r="D157" s="37"/>
      <c r="E157" s="26">
        <f aca="true" t="shared" si="49" ref="E157:E163">F157+G157+H157+I157+J157+K157+L157+M157+N157+O157+P157+Q157</f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</row>
    <row r="158" spans="1:17" ht="15" customHeight="1">
      <c r="A158" s="73"/>
      <c r="B158" s="74"/>
      <c r="C158" s="62" t="s">
        <v>8</v>
      </c>
      <c r="D158" s="38"/>
      <c r="E158" s="26">
        <f t="shared" si="49"/>
        <v>1350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1350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</row>
    <row r="159" spans="1:17" ht="15" customHeight="1">
      <c r="A159" s="73"/>
      <c r="B159" s="74"/>
      <c r="C159" s="62" t="s">
        <v>5</v>
      </c>
      <c r="D159" s="38"/>
      <c r="E159" s="26">
        <f t="shared" si="49"/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</row>
    <row r="160" spans="1:17" ht="26.25" customHeight="1">
      <c r="A160" s="73"/>
      <c r="B160" s="74"/>
      <c r="C160" s="62" t="s">
        <v>104</v>
      </c>
      <c r="D160" s="38"/>
      <c r="E160" s="26">
        <f t="shared" si="49"/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</row>
    <row r="161" spans="1:17" ht="15" customHeight="1">
      <c r="A161" s="73"/>
      <c r="B161" s="74"/>
      <c r="C161" s="62" t="s">
        <v>6</v>
      </c>
      <c r="D161" s="38"/>
      <c r="E161" s="26">
        <f t="shared" si="49"/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</row>
    <row r="162" spans="1:17" ht="30" customHeight="1">
      <c r="A162" s="73"/>
      <c r="B162" s="74"/>
      <c r="C162" s="62" t="s">
        <v>105</v>
      </c>
      <c r="D162" s="38"/>
      <c r="E162" s="26">
        <f t="shared" si="49"/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</row>
    <row r="163" spans="1:17" ht="33" customHeight="1">
      <c r="A163" s="73"/>
      <c r="B163" s="74"/>
      <c r="C163" s="62" t="s">
        <v>19</v>
      </c>
      <c r="D163" s="38"/>
      <c r="E163" s="26">
        <f t="shared" si="49"/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</row>
    <row r="164" spans="1:17" ht="25.5" customHeight="1">
      <c r="A164" s="73" t="s">
        <v>238</v>
      </c>
      <c r="B164" s="74" t="s">
        <v>240</v>
      </c>
      <c r="C164" s="62" t="s">
        <v>7</v>
      </c>
      <c r="D164" s="37"/>
      <c r="E164" s="26">
        <f aca="true" t="shared" si="50" ref="E164:L164">E165+E166+E167+E168+E169+E171</f>
        <v>529.4000000000001</v>
      </c>
      <c r="F164" s="26">
        <f t="shared" si="50"/>
        <v>0</v>
      </c>
      <c r="G164" s="26">
        <f t="shared" si="50"/>
        <v>0</v>
      </c>
      <c r="H164" s="26">
        <f t="shared" si="50"/>
        <v>0</v>
      </c>
      <c r="I164" s="26">
        <f t="shared" si="50"/>
        <v>0</v>
      </c>
      <c r="J164" s="26">
        <f t="shared" si="50"/>
        <v>0</v>
      </c>
      <c r="K164" s="26">
        <f t="shared" si="50"/>
        <v>316.3</v>
      </c>
      <c r="L164" s="26">
        <f t="shared" si="50"/>
        <v>41.8</v>
      </c>
      <c r="M164" s="26">
        <f>M165+M166+M167+M168+M169+M171</f>
        <v>57.1</v>
      </c>
      <c r="N164" s="26">
        <f>N165+N166+N167+N168+N169+N171</f>
        <v>57.1</v>
      </c>
      <c r="O164" s="26">
        <f>O165+O166+O167+O168+O169+O171</f>
        <v>57.1</v>
      </c>
      <c r="P164" s="26">
        <f>P165+P166+P167+P168+P169+P171</f>
        <v>0</v>
      </c>
      <c r="Q164" s="26">
        <f>Q165+Q166+Q167+Q168+Q169+Q171</f>
        <v>0</v>
      </c>
    </row>
    <row r="165" spans="1:17" ht="15" customHeight="1">
      <c r="A165" s="73"/>
      <c r="B165" s="74"/>
      <c r="C165" s="62" t="s">
        <v>4</v>
      </c>
      <c r="D165" s="37"/>
      <c r="E165" s="26">
        <f aca="true" t="shared" si="51" ref="E165:E170">E173</f>
        <v>529.4000000000001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f>K173</f>
        <v>316.3</v>
      </c>
      <c r="L165" s="26">
        <f aca="true" t="shared" si="52" ref="L165:Q165">L173</f>
        <v>41.8</v>
      </c>
      <c r="M165" s="26">
        <f t="shared" si="52"/>
        <v>57.1</v>
      </c>
      <c r="N165" s="26">
        <f t="shared" si="52"/>
        <v>57.1</v>
      </c>
      <c r="O165" s="26">
        <f t="shared" si="52"/>
        <v>57.1</v>
      </c>
      <c r="P165" s="26">
        <f t="shared" si="52"/>
        <v>0</v>
      </c>
      <c r="Q165" s="26">
        <f t="shared" si="52"/>
        <v>0</v>
      </c>
    </row>
    <row r="166" spans="1:17" ht="15" customHeight="1">
      <c r="A166" s="73"/>
      <c r="B166" s="74"/>
      <c r="C166" s="62" t="s">
        <v>8</v>
      </c>
      <c r="D166" s="38"/>
      <c r="E166" s="26">
        <f t="shared" si="51"/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</row>
    <row r="167" spans="1:17" ht="15" customHeight="1">
      <c r="A167" s="73"/>
      <c r="B167" s="74"/>
      <c r="C167" s="62" t="s">
        <v>5</v>
      </c>
      <c r="D167" s="38"/>
      <c r="E167" s="26">
        <f t="shared" si="51"/>
        <v>0</v>
      </c>
      <c r="F167" s="26">
        <f aca="true" t="shared" si="53" ref="F167:Q171">F175+F239</f>
        <v>0</v>
      </c>
      <c r="G167" s="26">
        <f t="shared" si="53"/>
        <v>0</v>
      </c>
      <c r="H167" s="26">
        <f t="shared" si="53"/>
        <v>0</v>
      </c>
      <c r="I167" s="26">
        <f t="shared" si="53"/>
        <v>0</v>
      </c>
      <c r="J167" s="26">
        <f t="shared" si="53"/>
        <v>0</v>
      </c>
      <c r="K167" s="26">
        <f t="shared" si="53"/>
        <v>0</v>
      </c>
      <c r="L167" s="26">
        <f t="shared" si="53"/>
        <v>0</v>
      </c>
      <c r="M167" s="26">
        <f t="shared" si="53"/>
        <v>0</v>
      </c>
      <c r="N167" s="26">
        <f t="shared" si="53"/>
        <v>0</v>
      </c>
      <c r="O167" s="26">
        <f t="shared" si="53"/>
        <v>0</v>
      </c>
      <c r="P167" s="26">
        <f t="shared" si="53"/>
        <v>0</v>
      </c>
      <c r="Q167" s="26">
        <f t="shared" si="53"/>
        <v>0</v>
      </c>
    </row>
    <row r="168" spans="1:17" ht="30" customHeight="1">
      <c r="A168" s="73"/>
      <c r="B168" s="74"/>
      <c r="C168" s="62" t="s">
        <v>104</v>
      </c>
      <c r="D168" s="38"/>
      <c r="E168" s="26">
        <f t="shared" si="51"/>
        <v>0</v>
      </c>
      <c r="F168" s="26">
        <f t="shared" si="53"/>
        <v>0</v>
      </c>
      <c r="G168" s="26">
        <f t="shared" si="53"/>
        <v>0</v>
      </c>
      <c r="H168" s="26">
        <f t="shared" si="53"/>
        <v>0</v>
      </c>
      <c r="I168" s="26">
        <f t="shared" si="53"/>
        <v>0</v>
      </c>
      <c r="J168" s="26">
        <f t="shared" si="53"/>
        <v>0</v>
      </c>
      <c r="K168" s="26">
        <f t="shared" si="53"/>
        <v>0</v>
      </c>
      <c r="L168" s="26">
        <f t="shared" si="53"/>
        <v>0</v>
      </c>
      <c r="M168" s="26">
        <f t="shared" si="53"/>
        <v>0</v>
      </c>
      <c r="N168" s="26">
        <f t="shared" si="53"/>
        <v>0</v>
      </c>
      <c r="O168" s="26">
        <f t="shared" si="53"/>
        <v>0</v>
      </c>
      <c r="P168" s="26">
        <f t="shared" si="53"/>
        <v>0</v>
      </c>
      <c r="Q168" s="26">
        <f t="shared" si="53"/>
        <v>0</v>
      </c>
    </row>
    <row r="169" spans="1:17" ht="15" customHeight="1">
      <c r="A169" s="73"/>
      <c r="B169" s="74"/>
      <c r="C169" s="62" t="s">
        <v>6</v>
      </c>
      <c r="D169" s="38"/>
      <c r="E169" s="26">
        <f t="shared" si="51"/>
        <v>0</v>
      </c>
      <c r="F169" s="26">
        <f t="shared" si="53"/>
        <v>0</v>
      </c>
      <c r="G169" s="26">
        <f t="shared" si="53"/>
        <v>0</v>
      </c>
      <c r="H169" s="26">
        <f t="shared" si="53"/>
        <v>0</v>
      </c>
      <c r="I169" s="26">
        <f t="shared" si="53"/>
        <v>0</v>
      </c>
      <c r="J169" s="26">
        <f t="shared" si="53"/>
        <v>0</v>
      </c>
      <c r="K169" s="26">
        <f t="shared" si="53"/>
        <v>0</v>
      </c>
      <c r="L169" s="26">
        <f t="shared" si="53"/>
        <v>0</v>
      </c>
      <c r="M169" s="26">
        <f t="shared" si="53"/>
        <v>0</v>
      </c>
      <c r="N169" s="26">
        <f t="shared" si="53"/>
        <v>0</v>
      </c>
      <c r="O169" s="26">
        <f t="shared" si="53"/>
        <v>0</v>
      </c>
      <c r="P169" s="26">
        <f t="shared" si="53"/>
        <v>0</v>
      </c>
      <c r="Q169" s="26">
        <f t="shared" si="53"/>
        <v>0</v>
      </c>
    </row>
    <row r="170" spans="1:17" ht="30" customHeight="1">
      <c r="A170" s="73"/>
      <c r="B170" s="74"/>
      <c r="C170" s="62" t="s">
        <v>105</v>
      </c>
      <c r="D170" s="38"/>
      <c r="E170" s="26">
        <f t="shared" si="51"/>
        <v>0</v>
      </c>
      <c r="F170" s="26">
        <f t="shared" si="53"/>
        <v>0</v>
      </c>
      <c r="G170" s="26">
        <f t="shared" si="53"/>
        <v>0</v>
      </c>
      <c r="H170" s="26">
        <f t="shared" si="53"/>
        <v>0</v>
      </c>
      <c r="I170" s="26">
        <f t="shared" si="53"/>
        <v>0</v>
      </c>
      <c r="J170" s="26">
        <f t="shared" si="53"/>
        <v>0</v>
      </c>
      <c r="K170" s="26">
        <f t="shared" si="53"/>
        <v>0</v>
      </c>
      <c r="L170" s="26">
        <f t="shared" si="53"/>
        <v>0</v>
      </c>
      <c r="M170" s="26">
        <f t="shared" si="53"/>
        <v>0</v>
      </c>
      <c r="N170" s="26">
        <f t="shared" si="53"/>
        <v>0</v>
      </c>
      <c r="O170" s="26">
        <f t="shared" si="53"/>
        <v>0</v>
      </c>
      <c r="P170" s="26">
        <f t="shared" si="53"/>
        <v>0</v>
      </c>
      <c r="Q170" s="26">
        <f t="shared" si="53"/>
        <v>0</v>
      </c>
    </row>
    <row r="171" spans="1:17" ht="30" customHeight="1">
      <c r="A171" s="73"/>
      <c r="B171" s="74"/>
      <c r="C171" s="62" t="s">
        <v>19</v>
      </c>
      <c r="D171" s="38"/>
      <c r="E171" s="26">
        <f>E179</f>
        <v>0</v>
      </c>
      <c r="F171" s="26">
        <f t="shared" si="53"/>
        <v>0</v>
      </c>
      <c r="G171" s="26">
        <f t="shared" si="53"/>
        <v>0</v>
      </c>
      <c r="H171" s="26">
        <f t="shared" si="53"/>
        <v>0</v>
      </c>
      <c r="I171" s="26">
        <f t="shared" si="53"/>
        <v>0</v>
      </c>
      <c r="J171" s="26">
        <f t="shared" si="53"/>
        <v>0</v>
      </c>
      <c r="K171" s="26">
        <f t="shared" si="53"/>
        <v>0</v>
      </c>
      <c r="L171" s="26">
        <f t="shared" si="53"/>
        <v>0</v>
      </c>
      <c r="M171" s="26">
        <f t="shared" si="53"/>
        <v>0</v>
      </c>
      <c r="N171" s="26">
        <f t="shared" si="53"/>
        <v>0</v>
      </c>
      <c r="O171" s="26">
        <f t="shared" si="53"/>
        <v>0</v>
      </c>
      <c r="P171" s="26">
        <f t="shared" si="53"/>
        <v>0</v>
      </c>
      <c r="Q171" s="26">
        <f t="shared" si="53"/>
        <v>0</v>
      </c>
    </row>
    <row r="172" spans="1:17" ht="18" customHeight="1">
      <c r="A172" s="73" t="s">
        <v>235</v>
      </c>
      <c r="B172" s="86" t="s">
        <v>246</v>
      </c>
      <c r="C172" s="62" t="s">
        <v>7</v>
      </c>
      <c r="D172" s="37"/>
      <c r="E172" s="26">
        <f>E173+E174+E175+E176+E177+E179</f>
        <v>529.4000000000001</v>
      </c>
      <c r="F172" s="26">
        <f aca="true" t="shared" si="54" ref="F172:O172">F173+F174+F175+F176+F177+F179</f>
        <v>0</v>
      </c>
      <c r="G172" s="26">
        <f t="shared" si="54"/>
        <v>0</v>
      </c>
      <c r="H172" s="26">
        <f t="shared" si="54"/>
        <v>0</v>
      </c>
      <c r="I172" s="26">
        <v>0</v>
      </c>
      <c r="J172" s="26">
        <f t="shared" si="54"/>
        <v>0</v>
      </c>
      <c r="K172" s="26">
        <f t="shared" si="54"/>
        <v>316.3</v>
      </c>
      <c r="L172" s="26">
        <f t="shared" si="54"/>
        <v>41.8</v>
      </c>
      <c r="M172" s="26">
        <f t="shared" si="54"/>
        <v>57.1</v>
      </c>
      <c r="N172" s="26">
        <f t="shared" si="54"/>
        <v>57.1</v>
      </c>
      <c r="O172" s="26">
        <f t="shared" si="54"/>
        <v>57.1</v>
      </c>
      <c r="P172" s="26">
        <v>0</v>
      </c>
      <c r="Q172" s="26">
        <v>0</v>
      </c>
    </row>
    <row r="173" spans="1:17" ht="15" customHeight="1">
      <c r="A173" s="73"/>
      <c r="B173" s="87"/>
      <c r="C173" s="62" t="s">
        <v>4</v>
      </c>
      <c r="D173" s="37"/>
      <c r="E173" s="26">
        <f aca="true" t="shared" si="55" ref="E173:E179">F173+G173+H173+I173+J173+K173+L173+M173+N173+O173+P173+Q173</f>
        <v>529.4000000000001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f>316.3</f>
        <v>316.3</v>
      </c>
      <c r="L173" s="26">
        <v>41.8</v>
      </c>
      <c r="M173" s="26">
        <v>57.1</v>
      </c>
      <c r="N173" s="26">
        <v>57.1</v>
      </c>
      <c r="O173" s="26">
        <v>57.1</v>
      </c>
      <c r="P173" s="26">
        <v>0</v>
      </c>
      <c r="Q173" s="26">
        <v>0</v>
      </c>
    </row>
    <row r="174" spans="1:17" ht="15" customHeight="1">
      <c r="A174" s="73"/>
      <c r="B174" s="87"/>
      <c r="C174" s="62" t="s">
        <v>8</v>
      </c>
      <c r="D174" s="38"/>
      <c r="E174" s="26">
        <f t="shared" si="55"/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</row>
    <row r="175" spans="1:17" ht="15" customHeight="1">
      <c r="A175" s="73"/>
      <c r="B175" s="87"/>
      <c r="C175" s="62" t="s">
        <v>5</v>
      </c>
      <c r="D175" s="38"/>
      <c r="E175" s="26">
        <f t="shared" si="55"/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</row>
    <row r="176" spans="1:17" ht="30" customHeight="1">
      <c r="A176" s="73"/>
      <c r="B176" s="87"/>
      <c r="C176" s="62" t="s">
        <v>104</v>
      </c>
      <c r="D176" s="38"/>
      <c r="E176" s="26">
        <f t="shared" si="55"/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</row>
    <row r="177" spans="1:17" ht="15" customHeight="1">
      <c r="A177" s="73"/>
      <c r="B177" s="87"/>
      <c r="C177" s="62" t="s">
        <v>6</v>
      </c>
      <c r="D177" s="38"/>
      <c r="E177" s="26">
        <f t="shared" si="55"/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</row>
    <row r="178" spans="1:17" ht="30" customHeight="1">
      <c r="A178" s="73"/>
      <c r="B178" s="87"/>
      <c r="C178" s="62" t="s">
        <v>105</v>
      </c>
      <c r="D178" s="38"/>
      <c r="E178" s="26">
        <f t="shared" si="55"/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</row>
    <row r="179" spans="1:17" ht="30" customHeight="1">
      <c r="A179" s="73"/>
      <c r="B179" s="88"/>
      <c r="C179" s="62" t="s">
        <v>19</v>
      </c>
      <c r="D179" s="38"/>
      <c r="E179" s="26">
        <f t="shared" si="55"/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</row>
    <row r="180" spans="1:17" ht="25.5" customHeight="1">
      <c r="A180" s="89" t="s">
        <v>236</v>
      </c>
      <c r="B180" s="86" t="s">
        <v>241</v>
      </c>
      <c r="C180" s="62" t="s">
        <v>7</v>
      </c>
      <c r="D180" s="37"/>
      <c r="E180" s="26">
        <f aca="true" t="shared" si="56" ref="E180:L180">E181+E182+E183+E184+E185+E187</f>
        <v>3120</v>
      </c>
      <c r="F180" s="26">
        <f t="shared" si="56"/>
        <v>0</v>
      </c>
      <c r="G180" s="26">
        <f t="shared" si="56"/>
        <v>0</v>
      </c>
      <c r="H180" s="26">
        <f t="shared" si="56"/>
        <v>0</v>
      </c>
      <c r="I180" s="26">
        <f t="shared" si="56"/>
        <v>0</v>
      </c>
      <c r="J180" s="26">
        <f t="shared" si="56"/>
        <v>0</v>
      </c>
      <c r="K180" s="26">
        <f t="shared" si="56"/>
        <v>3120</v>
      </c>
      <c r="L180" s="26">
        <f t="shared" si="56"/>
        <v>0</v>
      </c>
      <c r="M180" s="26">
        <f>M181+M182+M183+M184+M185+M187</f>
        <v>0</v>
      </c>
      <c r="N180" s="26">
        <f>N181+N182+N183+N184+N185+N187</f>
        <v>0</v>
      </c>
      <c r="O180" s="26">
        <f>O181+O182+O183+O184+O185+O187</f>
        <v>0</v>
      </c>
      <c r="P180" s="26">
        <f>P181+P182+P183+P184+P185+P187</f>
        <v>0</v>
      </c>
      <c r="Q180" s="26">
        <f>Q181+Q182+Q183+Q184+Q185+Q187</f>
        <v>0</v>
      </c>
    </row>
    <row r="181" spans="1:17" ht="15" customHeight="1">
      <c r="A181" s="90"/>
      <c r="B181" s="87"/>
      <c r="C181" s="62" t="s">
        <v>4</v>
      </c>
      <c r="D181" s="37"/>
      <c r="E181" s="26">
        <f aca="true" t="shared" si="57" ref="E181:E186">E189</f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f>J189</f>
        <v>0</v>
      </c>
      <c r="K181" s="26">
        <f aca="true" t="shared" si="58" ref="K181:Q181">K189</f>
        <v>0</v>
      </c>
      <c r="L181" s="26">
        <f t="shared" si="58"/>
        <v>0</v>
      </c>
      <c r="M181" s="26">
        <f t="shared" si="58"/>
        <v>0</v>
      </c>
      <c r="N181" s="26">
        <f t="shared" si="58"/>
        <v>0</v>
      </c>
      <c r="O181" s="26">
        <f t="shared" si="58"/>
        <v>0</v>
      </c>
      <c r="P181" s="26">
        <f t="shared" si="58"/>
        <v>0</v>
      </c>
      <c r="Q181" s="26">
        <f t="shared" si="58"/>
        <v>0</v>
      </c>
    </row>
    <row r="182" spans="1:17" ht="15" customHeight="1">
      <c r="A182" s="90"/>
      <c r="B182" s="87"/>
      <c r="C182" s="62" t="s">
        <v>8</v>
      </c>
      <c r="D182" s="38"/>
      <c r="E182" s="26">
        <f t="shared" si="57"/>
        <v>3120</v>
      </c>
      <c r="F182" s="26">
        <v>0</v>
      </c>
      <c r="G182" s="26">
        <v>0</v>
      </c>
      <c r="H182" s="26">
        <v>0</v>
      </c>
      <c r="I182" s="26">
        <v>0</v>
      </c>
      <c r="J182" s="26">
        <f aca="true" t="shared" si="59" ref="J182:Q187">J190</f>
        <v>0</v>
      </c>
      <c r="K182" s="26">
        <f t="shared" si="59"/>
        <v>3120</v>
      </c>
      <c r="L182" s="26">
        <f t="shared" si="59"/>
        <v>0</v>
      </c>
      <c r="M182" s="26">
        <f t="shared" si="59"/>
        <v>0</v>
      </c>
      <c r="N182" s="26">
        <f t="shared" si="59"/>
        <v>0</v>
      </c>
      <c r="O182" s="26">
        <f t="shared" si="59"/>
        <v>0</v>
      </c>
      <c r="P182" s="26">
        <f t="shared" si="59"/>
        <v>0</v>
      </c>
      <c r="Q182" s="26">
        <f t="shared" si="59"/>
        <v>0</v>
      </c>
    </row>
    <row r="183" spans="1:17" ht="15" customHeight="1">
      <c r="A183" s="90"/>
      <c r="B183" s="87"/>
      <c r="C183" s="62" t="s">
        <v>5</v>
      </c>
      <c r="D183" s="38"/>
      <c r="E183" s="26">
        <f t="shared" si="57"/>
        <v>0</v>
      </c>
      <c r="F183" s="26">
        <f aca="true" t="shared" si="60" ref="F183:I187">F191+F255</f>
        <v>0</v>
      </c>
      <c r="G183" s="26">
        <f t="shared" si="60"/>
        <v>0</v>
      </c>
      <c r="H183" s="26">
        <f t="shared" si="60"/>
        <v>0</v>
      </c>
      <c r="I183" s="26">
        <f t="shared" si="60"/>
        <v>0</v>
      </c>
      <c r="J183" s="26">
        <f t="shared" si="59"/>
        <v>0</v>
      </c>
      <c r="K183" s="26">
        <f t="shared" si="59"/>
        <v>0</v>
      </c>
      <c r="L183" s="26">
        <f t="shared" si="59"/>
        <v>0</v>
      </c>
      <c r="M183" s="26">
        <f t="shared" si="59"/>
        <v>0</v>
      </c>
      <c r="N183" s="26">
        <f t="shared" si="59"/>
        <v>0</v>
      </c>
      <c r="O183" s="26">
        <f t="shared" si="59"/>
        <v>0</v>
      </c>
      <c r="P183" s="26">
        <f t="shared" si="59"/>
        <v>0</v>
      </c>
      <c r="Q183" s="26">
        <f t="shared" si="59"/>
        <v>0</v>
      </c>
    </row>
    <row r="184" spans="1:17" ht="30" customHeight="1">
      <c r="A184" s="90"/>
      <c r="B184" s="87"/>
      <c r="C184" s="62" t="s">
        <v>104</v>
      </c>
      <c r="D184" s="38"/>
      <c r="E184" s="26">
        <f t="shared" si="57"/>
        <v>0</v>
      </c>
      <c r="F184" s="26">
        <f t="shared" si="60"/>
        <v>0</v>
      </c>
      <c r="G184" s="26">
        <f t="shared" si="60"/>
        <v>0</v>
      </c>
      <c r="H184" s="26">
        <f t="shared" si="60"/>
        <v>0</v>
      </c>
      <c r="I184" s="26">
        <f t="shared" si="60"/>
        <v>0</v>
      </c>
      <c r="J184" s="26">
        <f t="shared" si="59"/>
        <v>0</v>
      </c>
      <c r="K184" s="26">
        <f t="shared" si="59"/>
        <v>0</v>
      </c>
      <c r="L184" s="26">
        <f t="shared" si="59"/>
        <v>0</v>
      </c>
      <c r="M184" s="26">
        <f t="shared" si="59"/>
        <v>0</v>
      </c>
      <c r="N184" s="26">
        <f t="shared" si="59"/>
        <v>0</v>
      </c>
      <c r="O184" s="26">
        <f t="shared" si="59"/>
        <v>0</v>
      </c>
      <c r="P184" s="26">
        <f t="shared" si="59"/>
        <v>0</v>
      </c>
      <c r="Q184" s="26">
        <f t="shared" si="59"/>
        <v>0</v>
      </c>
    </row>
    <row r="185" spans="1:17" ht="15" customHeight="1">
      <c r="A185" s="90"/>
      <c r="B185" s="87"/>
      <c r="C185" s="62" t="s">
        <v>6</v>
      </c>
      <c r="D185" s="38"/>
      <c r="E185" s="26">
        <f t="shared" si="57"/>
        <v>0</v>
      </c>
      <c r="F185" s="26">
        <f t="shared" si="60"/>
        <v>0</v>
      </c>
      <c r="G185" s="26">
        <f t="shared" si="60"/>
        <v>0</v>
      </c>
      <c r="H185" s="26">
        <f t="shared" si="60"/>
        <v>0</v>
      </c>
      <c r="I185" s="26">
        <f t="shared" si="60"/>
        <v>0</v>
      </c>
      <c r="J185" s="26">
        <f t="shared" si="59"/>
        <v>0</v>
      </c>
      <c r="K185" s="26">
        <f t="shared" si="59"/>
        <v>0</v>
      </c>
      <c r="L185" s="26">
        <f t="shared" si="59"/>
        <v>0</v>
      </c>
      <c r="M185" s="26">
        <f t="shared" si="59"/>
        <v>0</v>
      </c>
      <c r="N185" s="26">
        <f t="shared" si="59"/>
        <v>0</v>
      </c>
      <c r="O185" s="26">
        <f t="shared" si="59"/>
        <v>0</v>
      </c>
      <c r="P185" s="26">
        <f t="shared" si="59"/>
        <v>0</v>
      </c>
      <c r="Q185" s="26">
        <f t="shared" si="59"/>
        <v>0</v>
      </c>
    </row>
    <row r="186" spans="1:17" ht="30" customHeight="1">
      <c r="A186" s="90"/>
      <c r="B186" s="87"/>
      <c r="C186" s="62" t="s">
        <v>105</v>
      </c>
      <c r="D186" s="38"/>
      <c r="E186" s="26">
        <f t="shared" si="57"/>
        <v>0</v>
      </c>
      <c r="F186" s="26">
        <f t="shared" si="60"/>
        <v>0</v>
      </c>
      <c r="G186" s="26">
        <f t="shared" si="60"/>
        <v>0</v>
      </c>
      <c r="H186" s="26">
        <f t="shared" si="60"/>
        <v>0</v>
      </c>
      <c r="I186" s="26">
        <f t="shared" si="60"/>
        <v>0</v>
      </c>
      <c r="J186" s="26">
        <f t="shared" si="59"/>
        <v>0</v>
      </c>
      <c r="K186" s="26">
        <f t="shared" si="59"/>
        <v>0</v>
      </c>
      <c r="L186" s="26">
        <f t="shared" si="59"/>
        <v>0</v>
      </c>
      <c r="M186" s="26">
        <f t="shared" si="59"/>
        <v>0</v>
      </c>
      <c r="N186" s="26">
        <f t="shared" si="59"/>
        <v>0</v>
      </c>
      <c r="O186" s="26">
        <f t="shared" si="59"/>
        <v>0</v>
      </c>
      <c r="P186" s="26">
        <f t="shared" si="59"/>
        <v>0</v>
      </c>
      <c r="Q186" s="26">
        <f t="shared" si="59"/>
        <v>0</v>
      </c>
    </row>
    <row r="187" spans="1:17" ht="30" customHeight="1">
      <c r="A187" s="91"/>
      <c r="B187" s="88"/>
      <c r="C187" s="62" t="s">
        <v>19</v>
      </c>
      <c r="D187" s="38"/>
      <c r="E187" s="26">
        <f>E195</f>
        <v>0</v>
      </c>
      <c r="F187" s="26">
        <f t="shared" si="60"/>
        <v>0</v>
      </c>
      <c r="G187" s="26">
        <f t="shared" si="60"/>
        <v>0</v>
      </c>
      <c r="H187" s="26">
        <f t="shared" si="60"/>
        <v>0</v>
      </c>
      <c r="I187" s="26">
        <f t="shared" si="60"/>
        <v>0</v>
      </c>
      <c r="J187" s="26">
        <f t="shared" si="59"/>
        <v>0</v>
      </c>
      <c r="K187" s="26">
        <f t="shared" si="59"/>
        <v>0</v>
      </c>
      <c r="L187" s="26">
        <f t="shared" si="59"/>
        <v>0</v>
      </c>
      <c r="M187" s="26">
        <f t="shared" si="59"/>
        <v>0</v>
      </c>
      <c r="N187" s="26">
        <f t="shared" si="59"/>
        <v>0</v>
      </c>
      <c r="O187" s="26">
        <f t="shared" si="59"/>
        <v>0</v>
      </c>
      <c r="P187" s="26">
        <f t="shared" si="59"/>
        <v>0</v>
      </c>
      <c r="Q187" s="26">
        <f t="shared" si="59"/>
        <v>0</v>
      </c>
    </row>
    <row r="188" spans="1:17" ht="21.75" customHeight="1">
      <c r="A188" s="73" t="s">
        <v>242</v>
      </c>
      <c r="B188" s="74" t="s">
        <v>245</v>
      </c>
      <c r="C188" s="62" t="s">
        <v>7</v>
      </c>
      <c r="D188" s="37"/>
      <c r="E188" s="26">
        <f>E189+E190+E191+E192+E193+E195</f>
        <v>3120</v>
      </c>
      <c r="F188" s="26">
        <f>F189+F190+F191+F192+F193+F195</f>
        <v>0</v>
      </c>
      <c r="G188" s="26">
        <f>G189+G190+G191+G192+G193+G195</f>
        <v>0</v>
      </c>
      <c r="H188" s="26">
        <f>H189+H190+H191+H192+H193+H195</f>
        <v>0</v>
      </c>
      <c r="I188" s="26">
        <v>0</v>
      </c>
      <c r="J188" s="26">
        <f>J189+J190+J191+J192+J193+J195</f>
        <v>0</v>
      </c>
      <c r="K188" s="26">
        <f>K189+K190+K191+K192+K193+K195</f>
        <v>3120</v>
      </c>
      <c r="L188" s="26">
        <f aca="true" t="shared" si="61" ref="L188:Q188">L189+L190+L191+L192+L193+L195</f>
        <v>0</v>
      </c>
      <c r="M188" s="26">
        <f t="shared" si="61"/>
        <v>0</v>
      </c>
      <c r="N188" s="26">
        <f t="shared" si="61"/>
        <v>0</v>
      </c>
      <c r="O188" s="26">
        <f t="shared" si="61"/>
        <v>0</v>
      </c>
      <c r="P188" s="26">
        <f t="shared" si="61"/>
        <v>0</v>
      </c>
      <c r="Q188" s="26">
        <f t="shared" si="61"/>
        <v>0</v>
      </c>
    </row>
    <row r="189" spans="1:17" ht="15" customHeight="1">
      <c r="A189" s="73"/>
      <c r="B189" s="74"/>
      <c r="C189" s="62" t="s">
        <v>4</v>
      </c>
      <c r="D189" s="37"/>
      <c r="E189" s="26">
        <f aca="true" t="shared" si="62" ref="E189:E195">F189+G189+H189+I189+J189+K189+L189+M189+N189+O189+P189+Q189</f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</row>
    <row r="190" spans="1:17" ht="15" customHeight="1">
      <c r="A190" s="73"/>
      <c r="B190" s="74"/>
      <c r="C190" s="62" t="s">
        <v>8</v>
      </c>
      <c r="D190" s="38"/>
      <c r="E190" s="26">
        <f t="shared" si="62"/>
        <v>3120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3120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</row>
    <row r="191" spans="1:17" ht="15" customHeight="1">
      <c r="A191" s="73"/>
      <c r="B191" s="74"/>
      <c r="C191" s="62" t="s">
        <v>5</v>
      </c>
      <c r="D191" s="38"/>
      <c r="E191" s="26">
        <f t="shared" si="62"/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</row>
    <row r="192" spans="1:17" ht="30" customHeight="1">
      <c r="A192" s="73"/>
      <c r="B192" s="74"/>
      <c r="C192" s="62" t="s">
        <v>104</v>
      </c>
      <c r="D192" s="38"/>
      <c r="E192" s="26">
        <f t="shared" si="62"/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</row>
    <row r="193" spans="1:17" ht="15" customHeight="1">
      <c r="A193" s="73"/>
      <c r="B193" s="74"/>
      <c r="C193" s="62" t="s">
        <v>6</v>
      </c>
      <c r="D193" s="38"/>
      <c r="E193" s="26">
        <f t="shared" si="62"/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</row>
    <row r="194" spans="1:17" ht="30" customHeight="1">
      <c r="A194" s="73"/>
      <c r="B194" s="74"/>
      <c r="C194" s="62" t="s">
        <v>105</v>
      </c>
      <c r="D194" s="38"/>
      <c r="E194" s="26">
        <f t="shared" si="62"/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</row>
    <row r="195" spans="1:17" ht="30" customHeight="1">
      <c r="A195" s="73"/>
      <c r="B195" s="74"/>
      <c r="C195" s="62" t="s">
        <v>19</v>
      </c>
      <c r="D195" s="38"/>
      <c r="E195" s="26">
        <f t="shared" si="62"/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</row>
    <row r="196" spans="1:17" ht="18" customHeight="1">
      <c r="A196" s="78" t="s">
        <v>243</v>
      </c>
      <c r="B196" s="74" t="s">
        <v>262</v>
      </c>
      <c r="C196" s="62" t="s">
        <v>7</v>
      </c>
      <c r="D196" s="37"/>
      <c r="E196" s="26">
        <f aca="true" t="shared" si="63" ref="E196:Q196">E197+E198+E199+E200+E201+E203</f>
        <v>1055277.18135</v>
      </c>
      <c r="F196" s="26">
        <f t="shared" si="63"/>
        <v>0</v>
      </c>
      <c r="G196" s="26">
        <f t="shared" si="63"/>
        <v>0</v>
      </c>
      <c r="H196" s="26">
        <f t="shared" si="63"/>
        <v>0</v>
      </c>
      <c r="I196" s="26">
        <f t="shared" si="63"/>
        <v>0</v>
      </c>
      <c r="J196" s="26">
        <f t="shared" si="63"/>
        <v>0</v>
      </c>
      <c r="K196" s="26">
        <f t="shared" si="63"/>
        <v>0</v>
      </c>
      <c r="L196" s="26">
        <f t="shared" si="63"/>
        <v>0</v>
      </c>
      <c r="M196" s="26">
        <f t="shared" si="63"/>
        <v>558719.84305</v>
      </c>
      <c r="N196" s="26">
        <f t="shared" si="63"/>
        <v>224752.26065</v>
      </c>
      <c r="O196" s="26">
        <f t="shared" si="63"/>
        <v>271805.07765</v>
      </c>
      <c r="P196" s="26">
        <f t="shared" si="63"/>
        <v>0</v>
      </c>
      <c r="Q196" s="26">
        <f t="shared" si="63"/>
        <v>0</v>
      </c>
    </row>
    <row r="197" spans="1:17" ht="18" customHeight="1">
      <c r="A197" s="78"/>
      <c r="B197" s="74"/>
      <c r="C197" s="62" t="s">
        <v>4</v>
      </c>
      <c r="D197" s="37"/>
      <c r="E197" s="26">
        <f aca="true" t="shared" si="64" ref="E197:E203">F197+G197+H197+I197+J197+K197+L197+M197+N197+O197+P197+Q197</f>
        <v>1010404.9613699999</v>
      </c>
      <c r="F197" s="26">
        <f aca="true" t="shared" si="65" ref="F197:Q200">F205</f>
        <v>0</v>
      </c>
      <c r="G197" s="26">
        <f t="shared" si="65"/>
        <v>0</v>
      </c>
      <c r="H197" s="26">
        <f t="shared" si="65"/>
        <v>0</v>
      </c>
      <c r="I197" s="26">
        <f t="shared" si="65"/>
        <v>0</v>
      </c>
      <c r="J197" s="26">
        <f t="shared" si="65"/>
        <v>0</v>
      </c>
      <c r="K197" s="26">
        <f t="shared" si="65"/>
        <v>0</v>
      </c>
      <c r="L197" s="26">
        <f t="shared" si="65"/>
        <v>0</v>
      </c>
      <c r="M197" s="26">
        <f t="shared" si="65"/>
        <v>534503.65721</v>
      </c>
      <c r="N197" s="26">
        <f t="shared" si="65"/>
        <v>211027.83012</v>
      </c>
      <c r="O197" s="26">
        <f t="shared" si="65"/>
        <v>264873.47404</v>
      </c>
      <c r="P197" s="26">
        <f t="shared" si="65"/>
        <v>0</v>
      </c>
      <c r="Q197" s="26">
        <f t="shared" si="65"/>
        <v>0</v>
      </c>
    </row>
    <row r="198" spans="1:17" ht="18" customHeight="1">
      <c r="A198" s="78"/>
      <c r="B198" s="74"/>
      <c r="C198" s="62" t="s">
        <v>8</v>
      </c>
      <c r="D198" s="38" t="s">
        <v>9</v>
      </c>
      <c r="E198" s="26">
        <f t="shared" si="64"/>
        <v>44872.219979999994</v>
      </c>
      <c r="F198" s="26">
        <f t="shared" si="65"/>
        <v>0</v>
      </c>
      <c r="G198" s="26">
        <f t="shared" si="65"/>
        <v>0</v>
      </c>
      <c r="H198" s="26">
        <f t="shared" si="65"/>
        <v>0</v>
      </c>
      <c r="I198" s="26">
        <f t="shared" si="65"/>
        <v>0</v>
      </c>
      <c r="J198" s="26">
        <f t="shared" si="65"/>
        <v>0</v>
      </c>
      <c r="K198" s="26">
        <f t="shared" si="65"/>
        <v>0</v>
      </c>
      <c r="L198" s="26">
        <f t="shared" si="65"/>
        <v>0</v>
      </c>
      <c r="M198" s="26">
        <f t="shared" si="65"/>
        <v>24216.18584</v>
      </c>
      <c r="N198" s="26">
        <f t="shared" si="65"/>
        <v>13724.43053</v>
      </c>
      <c r="O198" s="26">
        <f t="shared" si="65"/>
        <v>6931.60361</v>
      </c>
      <c r="P198" s="26">
        <f t="shared" si="65"/>
        <v>0</v>
      </c>
      <c r="Q198" s="26">
        <f t="shared" si="65"/>
        <v>0</v>
      </c>
    </row>
    <row r="199" spans="1:17" ht="18" customHeight="1">
      <c r="A199" s="78"/>
      <c r="B199" s="74"/>
      <c r="C199" s="62" t="s">
        <v>5</v>
      </c>
      <c r="D199" s="38"/>
      <c r="E199" s="26">
        <f t="shared" si="64"/>
        <v>0</v>
      </c>
      <c r="F199" s="26">
        <f t="shared" si="65"/>
        <v>0</v>
      </c>
      <c r="G199" s="26">
        <f t="shared" si="65"/>
        <v>0</v>
      </c>
      <c r="H199" s="26">
        <f t="shared" si="65"/>
        <v>0</v>
      </c>
      <c r="I199" s="26">
        <f t="shared" si="65"/>
        <v>0</v>
      </c>
      <c r="J199" s="26">
        <f t="shared" si="65"/>
        <v>0</v>
      </c>
      <c r="K199" s="26">
        <f t="shared" si="65"/>
        <v>0</v>
      </c>
      <c r="L199" s="26">
        <f t="shared" si="65"/>
        <v>0</v>
      </c>
      <c r="M199" s="26">
        <f t="shared" si="65"/>
        <v>0</v>
      </c>
      <c r="N199" s="26">
        <f t="shared" si="65"/>
        <v>0</v>
      </c>
      <c r="O199" s="26">
        <f t="shared" si="65"/>
        <v>0</v>
      </c>
      <c r="P199" s="26">
        <f t="shared" si="65"/>
        <v>0</v>
      </c>
      <c r="Q199" s="26">
        <f t="shared" si="65"/>
        <v>0</v>
      </c>
    </row>
    <row r="200" spans="1:17" ht="18" customHeight="1">
      <c r="A200" s="78"/>
      <c r="B200" s="74"/>
      <c r="C200" s="62" t="s">
        <v>104</v>
      </c>
      <c r="D200" s="38"/>
      <c r="E200" s="26">
        <f t="shared" si="64"/>
        <v>0</v>
      </c>
      <c r="F200" s="26">
        <f t="shared" si="65"/>
        <v>0</v>
      </c>
      <c r="G200" s="26">
        <f t="shared" si="65"/>
        <v>0</v>
      </c>
      <c r="H200" s="26">
        <f t="shared" si="65"/>
        <v>0</v>
      </c>
      <c r="I200" s="26">
        <f t="shared" si="65"/>
        <v>0</v>
      </c>
      <c r="J200" s="26">
        <f t="shared" si="65"/>
        <v>0</v>
      </c>
      <c r="K200" s="26">
        <f t="shared" si="65"/>
        <v>0</v>
      </c>
      <c r="L200" s="26">
        <f t="shared" si="65"/>
        <v>0</v>
      </c>
      <c r="M200" s="26">
        <f t="shared" si="65"/>
        <v>0</v>
      </c>
      <c r="N200" s="26">
        <f t="shared" si="65"/>
        <v>0</v>
      </c>
      <c r="O200" s="26">
        <f t="shared" si="65"/>
        <v>0</v>
      </c>
      <c r="P200" s="26">
        <f t="shared" si="65"/>
        <v>0</v>
      </c>
      <c r="Q200" s="26">
        <f t="shared" si="65"/>
        <v>0</v>
      </c>
    </row>
    <row r="201" spans="1:17" ht="18" customHeight="1">
      <c r="A201" s="78"/>
      <c r="B201" s="74"/>
      <c r="C201" s="62" t="s">
        <v>6</v>
      </c>
      <c r="D201" s="38"/>
      <c r="E201" s="26">
        <f t="shared" si="64"/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</row>
    <row r="202" spans="1:17" ht="18" customHeight="1">
      <c r="A202" s="78"/>
      <c r="B202" s="74"/>
      <c r="C202" s="62" t="s">
        <v>105</v>
      </c>
      <c r="D202" s="38"/>
      <c r="E202" s="26">
        <f t="shared" si="64"/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</row>
    <row r="203" spans="1:17" ht="18" customHeight="1">
      <c r="A203" s="78"/>
      <c r="B203" s="74"/>
      <c r="C203" s="62" t="s">
        <v>19</v>
      </c>
      <c r="D203" s="38"/>
      <c r="E203" s="26">
        <f t="shared" si="64"/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</row>
    <row r="204" spans="1:17" ht="18" customHeight="1">
      <c r="A204" s="78" t="s">
        <v>244</v>
      </c>
      <c r="B204" s="74" t="s">
        <v>263</v>
      </c>
      <c r="C204" s="62" t="s">
        <v>7</v>
      </c>
      <c r="D204" s="37"/>
      <c r="E204" s="26">
        <f aca="true" t="shared" si="66" ref="E204:Q204">E205+E206+E207+E208+E209+E211</f>
        <v>1055277.18135</v>
      </c>
      <c r="F204" s="26">
        <f t="shared" si="66"/>
        <v>0</v>
      </c>
      <c r="G204" s="26">
        <f t="shared" si="66"/>
        <v>0</v>
      </c>
      <c r="H204" s="26">
        <f t="shared" si="66"/>
        <v>0</v>
      </c>
      <c r="I204" s="26">
        <f t="shared" si="66"/>
        <v>0</v>
      </c>
      <c r="J204" s="26">
        <f t="shared" si="66"/>
        <v>0</v>
      </c>
      <c r="K204" s="26">
        <f t="shared" si="66"/>
        <v>0</v>
      </c>
      <c r="L204" s="26">
        <f t="shared" si="66"/>
        <v>0</v>
      </c>
      <c r="M204" s="26">
        <f t="shared" si="66"/>
        <v>558719.84305</v>
      </c>
      <c r="N204" s="26">
        <f t="shared" si="66"/>
        <v>224752.26065</v>
      </c>
      <c r="O204" s="26">
        <f t="shared" si="66"/>
        <v>271805.07765</v>
      </c>
      <c r="P204" s="26">
        <f t="shared" si="66"/>
        <v>0</v>
      </c>
      <c r="Q204" s="26">
        <f t="shared" si="66"/>
        <v>0</v>
      </c>
    </row>
    <row r="205" spans="1:17" ht="18" customHeight="1">
      <c r="A205" s="78"/>
      <c r="B205" s="74"/>
      <c r="C205" s="62" t="s">
        <v>4</v>
      </c>
      <c r="D205" s="37"/>
      <c r="E205" s="26">
        <f aca="true" t="shared" si="67" ref="E205:E211">F205+G205+H205+I205+J205+K205+L205+M205+N205+O205+P205+Q205</f>
        <v>1010404.9613699999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534503.65721</v>
      </c>
      <c r="N205" s="26">
        <v>211027.83012</v>
      </c>
      <c r="O205" s="26">
        <v>264873.47404</v>
      </c>
      <c r="P205" s="26">
        <v>0</v>
      </c>
      <c r="Q205" s="26">
        <v>0</v>
      </c>
    </row>
    <row r="206" spans="1:18" ht="18" customHeight="1">
      <c r="A206" s="78"/>
      <c r="B206" s="74"/>
      <c r="C206" s="62" t="s">
        <v>8</v>
      </c>
      <c r="D206" s="38" t="s">
        <v>9</v>
      </c>
      <c r="E206" s="26">
        <f t="shared" si="67"/>
        <v>44872.219979999994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24216.18584</v>
      </c>
      <c r="N206" s="26">
        <v>13724.43053</v>
      </c>
      <c r="O206" s="26">
        <v>6931.60361</v>
      </c>
      <c r="P206" s="26">
        <v>0</v>
      </c>
      <c r="Q206" s="26">
        <v>0</v>
      </c>
      <c r="R206" s="24"/>
    </row>
    <row r="207" spans="1:17" ht="18" customHeight="1">
      <c r="A207" s="78"/>
      <c r="B207" s="74"/>
      <c r="C207" s="62" t="s">
        <v>5</v>
      </c>
      <c r="D207" s="38"/>
      <c r="E207" s="26">
        <f t="shared" si="67"/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</row>
    <row r="208" spans="1:17" ht="18" customHeight="1">
      <c r="A208" s="78"/>
      <c r="B208" s="74"/>
      <c r="C208" s="62" t="s">
        <v>104</v>
      </c>
      <c r="D208" s="38"/>
      <c r="E208" s="26">
        <f t="shared" si="67"/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</row>
    <row r="209" spans="1:17" ht="18" customHeight="1">
      <c r="A209" s="78"/>
      <c r="B209" s="74"/>
      <c r="C209" s="62" t="s">
        <v>6</v>
      </c>
      <c r="D209" s="38"/>
      <c r="E209" s="26">
        <f t="shared" si="67"/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</row>
    <row r="210" spans="1:17" ht="18" customHeight="1">
      <c r="A210" s="78"/>
      <c r="B210" s="74"/>
      <c r="C210" s="62" t="s">
        <v>105</v>
      </c>
      <c r="D210" s="38"/>
      <c r="E210" s="26">
        <f t="shared" si="67"/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</row>
    <row r="211" spans="1:17" ht="18" customHeight="1">
      <c r="A211" s="78"/>
      <c r="B211" s="74"/>
      <c r="C211" s="62" t="s">
        <v>19</v>
      </c>
      <c r="D211" s="38"/>
      <c r="E211" s="26">
        <f t="shared" si="67"/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</row>
    <row r="212" spans="1:19" ht="25.5" customHeight="1">
      <c r="A212" s="77" t="s">
        <v>32</v>
      </c>
      <c r="B212" s="76" t="s">
        <v>165</v>
      </c>
      <c r="C212" s="62" t="s">
        <v>7</v>
      </c>
      <c r="D212" s="37"/>
      <c r="E212" s="26">
        <f>E213+E214+E216</f>
        <v>34858959.2402</v>
      </c>
      <c r="F212" s="26">
        <f>F213+F214+F216</f>
        <v>5345381.8694</v>
      </c>
      <c r="G212" s="26">
        <f>G213+G214+G216</f>
        <v>5645137.36027</v>
      </c>
      <c r="H212" s="26">
        <f>H213+H214+H216</f>
        <v>2151652.0464999997</v>
      </c>
      <c r="I212" s="26">
        <f>I220+I276+I308</f>
        <v>2041496.1368099996</v>
      </c>
      <c r="J212" s="26">
        <f>J220+J276+J308</f>
        <v>2289786.3773</v>
      </c>
      <c r="K212" s="26">
        <f>K213+K214+K215+K216+K217+K218+K219</f>
        <v>2268834.07765</v>
      </c>
      <c r="L212" s="26">
        <f aca="true" t="shared" si="68" ref="L212:Q212">L213+L214+L215+L216+L217+L218+L219</f>
        <v>4382287.0479</v>
      </c>
      <c r="M212" s="26">
        <f t="shared" si="68"/>
        <v>2233944.8157700007</v>
      </c>
      <c r="N212" s="26">
        <f t="shared" si="68"/>
        <v>2161517.20326</v>
      </c>
      <c r="O212" s="26">
        <f t="shared" si="68"/>
        <v>2047592.70326</v>
      </c>
      <c r="P212" s="26">
        <f t="shared" si="68"/>
        <v>2207755.25104</v>
      </c>
      <c r="Q212" s="26">
        <f t="shared" si="68"/>
        <v>2083574.35104</v>
      </c>
      <c r="R212" s="24"/>
      <c r="S212" s="24"/>
    </row>
    <row r="213" spans="1:17" ht="30">
      <c r="A213" s="77"/>
      <c r="B213" s="76"/>
      <c r="C213" s="62" t="s">
        <v>4</v>
      </c>
      <c r="D213" s="37">
        <v>814</v>
      </c>
      <c r="E213" s="26">
        <f aca="true" t="shared" si="69" ref="E213:E219">E221+E277+E309+E349+E365+E389</f>
        <v>2370522.2106999997</v>
      </c>
      <c r="F213" s="26">
        <f>F221+F277+F309+F349+F365</f>
        <v>122971.01339000001</v>
      </c>
      <c r="G213" s="26">
        <f aca="true" t="shared" si="70" ref="G213:Q213">G221+G277+G309+G349+G365</f>
        <v>38980.25865</v>
      </c>
      <c r="H213" s="26">
        <f t="shared" si="70"/>
        <v>786.4</v>
      </c>
      <c r="I213" s="26">
        <f t="shared" si="70"/>
        <v>745.7</v>
      </c>
      <c r="J213" s="26">
        <f t="shared" si="70"/>
        <v>15191.9</v>
      </c>
      <c r="K213" s="26">
        <f t="shared" si="70"/>
        <v>190980.7</v>
      </c>
      <c r="L213" s="26">
        <f t="shared" si="70"/>
        <v>1547709.39466</v>
      </c>
      <c r="M213" s="26">
        <f t="shared" si="70"/>
        <v>126626.19999999998</v>
      </c>
      <c r="N213" s="26">
        <f t="shared" si="70"/>
        <v>166122.8</v>
      </c>
      <c r="O213" s="26">
        <f t="shared" si="70"/>
        <v>64005.6</v>
      </c>
      <c r="P213" s="26">
        <f t="shared" si="70"/>
        <v>92791.572</v>
      </c>
      <c r="Q213" s="26">
        <f t="shared" si="70"/>
        <v>3610.6720000000005</v>
      </c>
    </row>
    <row r="214" spans="1:19" ht="30">
      <c r="A214" s="77"/>
      <c r="B214" s="76"/>
      <c r="C214" s="62" t="s">
        <v>8</v>
      </c>
      <c r="D214" s="38" t="s">
        <v>9</v>
      </c>
      <c r="E214" s="26">
        <f t="shared" si="69"/>
        <v>25589956.019500002</v>
      </c>
      <c r="F214" s="26">
        <f aca="true" t="shared" si="71" ref="F214:Q214">F222+F278+F310+F350+F366+F390</f>
        <v>1912837.11601</v>
      </c>
      <c r="G214" s="26">
        <f t="shared" si="71"/>
        <v>2017249.8316199998</v>
      </c>
      <c r="H214" s="26">
        <f t="shared" si="71"/>
        <v>2150865.6465</v>
      </c>
      <c r="I214" s="26">
        <f t="shared" si="71"/>
        <v>2040750.4368099999</v>
      </c>
      <c r="J214" s="26">
        <f t="shared" si="71"/>
        <v>2274594.4773</v>
      </c>
      <c r="K214" s="26">
        <f t="shared" si="71"/>
        <v>2077853.37765</v>
      </c>
      <c r="L214" s="26">
        <f t="shared" si="71"/>
        <v>2834577.65324</v>
      </c>
      <c r="M214" s="26">
        <f t="shared" si="71"/>
        <v>2107318.6157700005</v>
      </c>
      <c r="N214" s="26">
        <f t="shared" si="71"/>
        <v>1995394.4032599998</v>
      </c>
      <c r="O214" s="26">
        <f t="shared" si="71"/>
        <v>1983587.10326</v>
      </c>
      <c r="P214" s="26">
        <f t="shared" si="71"/>
        <v>2114963.67904</v>
      </c>
      <c r="Q214" s="26">
        <f t="shared" si="71"/>
        <v>2079963.67904</v>
      </c>
      <c r="S214" s="24"/>
    </row>
    <row r="215" spans="1:17" ht="30">
      <c r="A215" s="77"/>
      <c r="B215" s="76"/>
      <c r="C215" s="62" t="s">
        <v>5</v>
      </c>
      <c r="D215" s="38"/>
      <c r="E215" s="26">
        <f t="shared" si="69"/>
        <v>0</v>
      </c>
      <c r="F215" s="26">
        <f aca="true" t="shared" si="72" ref="F215:Q215">F223+F279+F311+F351+F367+F391</f>
        <v>0</v>
      </c>
      <c r="G215" s="26">
        <f t="shared" si="72"/>
        <v>0</v>
      </c>
      <c r="H215" s="26">
        <f t="shared" si="72"/>
        <v>0</v>
      </c>
      <c r="I215" s="26">
        <f t="shared" si="72"/>
        <v>0</v>
      </c>
      <c r="J215" s="26">
        <f t="shared" si="72"/>
        <v>0</v>
      </c>
      <c r="K215" s="26">
        <f t="shared" si="72"/>
        <v>0</v>
      </c>
      <c r="L215" s="26">
        <f t="shared" si="72"/>
        <v>0</v>
      </c>
      <c r="M215" s="26">
        <f t="shared" si="72"/>
        <v>0</v>
      </c>
      <c r="N215" s="26">
        <f t="shared" si="72"/>
        <v>0</v>
      </c>
      <c r="O215" s="26">
        <f t="shared" si="72"/>
        <v>0</v>
      </c>
      <c r="P215" s="26">
        <f t="shared" si="72"/>
        <v>0</v>
      </c>
      <c r="Q215" s="26">
        <f t="shared" si="72"/>
        <v>0</v>
      </c>
    </row>
    <row r="216" spans="1:17" ht="30">
      <c r="A216" s="77"/>
      <c r="B216" s="76"/>
      <c r="C216" s="62" t="s">
        <v>104</v>
      </c>
      <c r="D216" s="38"/>
      <c r="E216" s="26">
        <f t="shared" si="69"/>
        <v>6898481.01</v>
      </c>
      <c r="F216" s="26">
        <f aca="true" t="shared" si="73" ref="F216:Q216">F224+F280+F312+F352+F368+F392</f>
        <v>3309573.7399999998</v>
      </c>
      <c r="G216" s="26">
        <f t="shared" si="73"/>
        <v>3588907.27</v>
      </c>
      <c r="H216" s="26">
        <f t="shared" si="73"/>
        <v>0</v>
      </c>
      <c r="I216" s="26">
        <f t="shared" si="73"/>
        <v>0</v>
      </c>
      <c r="J216" s="26">
        <f t="shared" si="73"/>
        <v>0</v>
      </c>
      <c r="K216" s="26">
        <f t="shared" si="73"/>
        <v>0</v>
      </c>
      <c r="L216" s="26">
        <f t="shared" si="73"/>
        <v>0</v>
      </c>
      <c r="M216" s="26">
        <f t="shared" si="73"/>
        <v>0</v>
      </c>
      <c r="N216" s="26">
        <f t="shared" si="73"/>
        <v>0</v>
      </c>
      <c r="O216" s="26">
        <f t="shared" si="73"/>
        <v>0</v>
      </c>
      <c r="P216" s="26">
        <f t="shared" si="73"/>
        <v>0</v>
      </c>
      <c r="Q216" s="26">
        <f t="shared" si="73"/>
        <v>0</v>
      </c>
    </row>
    <row r="217" spans="1:17" ht="30">
      <c r="A217" s="77"/>
      <c r="B217" s="76"/>
      <c r="C217" s="62" t="s">
        <v>6</v>
      </c>
      <c r="D217" s="38"/>
      <c r="E217" s="26">
        <f t="shared" si="69"/>
        <v>0</v>
      </c>
      <c r="F217" s="26">
        <f aca="true" t="shared" si="74" ref="F217:Q217">F225+F281+F313+F353+F369+F393</f>
        <v>0</v>
      </c>
      <c r="G217" s="26">
        <f t="shared" si="74"/>
        <v>0</v>
      </c>
      <c r="H217" s="26">
        <f t="shared" si="74"/>
        <v>0</v>
      </c>
      <c r="I217" s="26">
        <f t="shared" si="74"/>
        <v>0</v>
      </c>
      <c r="J217" s="26">
        <f t="shared" si="74"/>
        <v>0</v>
      </c>
      <c r="K217" s="26">
        <f t="shared" si="74"/>
        <v>0</v>
      </c>
      <c r="L217" s="26">
        <f t="shared" si="74"/>
        <v>0</v>
      </c>
      <c r="M217" s="26">
        <f t="shared" si="74"/>
        <v>0</v>
      </c>
      <c r="N217" s="26">
        <f t="shared" si="74"/>
        <v>0</v>
      </c>
      <c r="O217" s="26">
        <f t="shared" si="74"/>
        <v>0</v>
      </c>
      <c r="P217" s="26">
        <f t="shared" si="74"/>
        <v>0</v>
      </c>
      <c r="Q217" s="26">
        <f t="shared" si="74"/>
        <v>0</v>
      </c>
    </row>
    <row r="218" spans="1:17" ht="30">
      <c r="A218" s="77"/>
      <c r="B218" s="76"/>
      <c r="C218" s="62" t="s">
        <v>105</v>
      </c>
      <c r="D218" s="38"/>
      <c r="E218" s="26">
        <f t="shared" si="69"/>
        <v>0</v>
      </c>
      <c r="F218" s="26">
        <f aca="true" t="shared" si="75" ref="F218:Q218">F226+F282+F314+F354+F370+F394</f>
        <v>0</v>
      </c>
      <c r="G218" s="26">
        <f t="shared" si="75"/>
        <v>0</v>
      </c>
      <c r="H218" s="26">
        <f t="shared" si="75"/>
        <v>0</v>
      </c>
      <c r="I218" s="26">
        <f t="shared" si="75"/>
        <v>0</v>
      </c>
      <c r="J218" s="26">
        <f t="shared" si="75"/>
        <v>0</v>
      </c>
      <c r="K218" s="26">
        <f t="shared" si="75"/>
        <v>0</v>
      </c>
      <c r="L218" s="26">
        <f t="shared" si="75"/>
        <v>0</v>
      </c>
      <c r="M218" s="26">
        <f t="shared" si="75"/>
        <v>0</v>
      </c>
      <c r="N218" s="26">
        <f t="shared" si="75"/>
        <v>0</v>
      </c>
      <c r="O218" s="26">
        <f t="shared" si="75"/>
        <v>0</v>
      </c>
      <c r="P218" s="26">
        <f t="shared" si="75"/>
        <v>0</v>
      </c>
      <c r="Q218" s="26">
        <f t="shared" si="75"/>
        <v>0</v>
      </c>
    </row>
    <row r="219" spans="1:17" ht="45">
      <c r="A219" s="77"/>
      <c r="B219" s="76"/>
      <c r="C219" s="62" t="s">
        <v>19</v>
      </c>
      <c r="D219" s="38"/>
      <c r="E219" s="26">
        <f t="shared" si="69"/>
        <v>0</v>
      </c>
      <c r="F219" s="26">
        <f aca="true" t="shared" si="76" ref="F219:Q219">F227+F283+F315+F355+F371+F395</f>
        <v>0</v>
      </c>
      <c r="G219" s="26">
        <f t="shared" si="76"/>
        <v>0</v>
      </c>
      <c r="H219" s="26">
        <f t="shared" si="76"/>
        <v>0</v>
      </c>
      <c r="I219" s="26">
        <f t="shared" si="76"/>
        <v>0</v>
      </c>
      <c r="J219" s="26">
        <f t="shared" si="76"/>
        <v>0</v>
      </c>
      <c r="K219" s="26">
        <f t="shared" si="76"/>
        <v>0</v>
      </c>
      <c r="L219" s="26">
        <f t="shared" si="76"/>
        <v>0</v>
      </c>
      <c r="M219" s="26">
        <f t="shared" si="76"/>
        <v>0</v>
      </c>
      <c r="N219" s="26">
        <f t="shared" si="76"/>
        <v>0</v>
      </c>
      <c r="O219" s="26">
        <f t="shared" si="76"/>
        <v>0</v>
      </c>
      <c r="P219" s="26">
        <f t="shared" si="76"/>
        <v>0</v>
      </c>
      <c r="Q219" s="26">
        <f t="shared" si="76"/>
        <v>0</v>
      </c>
    </row>
    <row r="220" spans="1:17" ht="15" customHeight="1">
      <c r="A220" s="73" t="s">
        <v>33</v>
      </c>
      <c r="B220" s="74" t="s">
        <v>269</v>
      </c>
      <c r="C220" s="62" t="s">
        <v>7</v>
      </c>
      <c r="D220" s="37"/>
      <c r="E220" s="26">
        <f aca="true" t="shared" si="77" ref="E220:L220">E221+E222+E223+E224+E225+E227</f>
        <v>16703815.99869</v>
      </c>
      <c r="F220" s="26">
        <f t="shared" si="77"/>
        <v>1445015.1613399999</v>
      </c>
      <c r="G220" s="26">
        <f t="shared" si="77"/>
        <v>1589337.3410099999</v>
      </c>
      <c r="H220" s="26">
        <f t="shared" si="77"/>
        <v>1170077.2765199998</v>
      </c>
      <c r="I220" s="26">
        <f t="shared" si="77"/>
        <v>1298942.5942299997</v>
      </c>
      <c r="J220" s="26">
        <f t="shared" si="77"/>
        <v>1420871.17301</v>
      </c>
      <c r="K220" s="26">
        <f t="shared" si="77"/>
        <v>1373208.98071</v>
      </c>
      <c r="L220" s="26">
        <f t="shared" si="77"/>
        <v>1511829.8493699997</v>
      </c>
      <c r="M220" s="26">
        <f>M221+M222+M223+M224+M225+M227</f>
        <v>1292805.4027800001</v>
      </c>
      <c r="N220" s="26">
        <f>N221+N222+N223+N224+N225+N227</f>
        <v>1368753.06882</v>
      </c>
      <c r="O220" s="26">
        <f>O221+O222+O223+O224+O225+O227</f>
        <v>1373541.16882</v>
      </c>
      <c r="P220" s="26">
        <f>P221+P222+P223+P224+P225+P227</f>
        <v>1429716.99104</v>
      </c>
      <c r="Q220" s="26">
        <f>Q221+Q222+Q223+Q224+Q225+Q227</f>
        <v>1429716.99104</v>
      </c>
    </row>
    <row r="221" spans="1:17" ht="27" customHeight="1">
      <c r="A221" s="73"/>
      <c r="B221" s="74"/>
      <c r="C221" s="62" t="s">
        <v>4</v>
      </c>
      <c r="D221" s="37">
        <v>814</v>
      </c>
      <c r="E221" s="26">
        <f aca="true" t="shared" si="78" ref="E221:Q227">E229+E237+E245+E253+E261+E269</f>
        <v>255680.41548640002</v>
      </c>
      <c r="F221" s="26">
        <f t="shared" si="78"/>
        <v>84748.1</v>
      </c>
      <c r="G221" s="26">
        <f t="shared" si="78"/>
        <v>38980.25865</v>
      </c>
      <c r="H221" s="26">
        <f t="shared" si="78"/>
        <v>786.4</v>
      </c>
      <c r="I221" s="26">
        <f t="shared" si="78"/>
        <v>745.7</v>
      </c>
      <c r="J221" s="26">
        <f t="shared" si="78"/>
        <v>14905.122309999999</v>
      </c>
      <c r="K221" s="26">
        <f t="shared" si="78"/>
        <v>2385.7303300000003</v>
      </c>
      <c r="L221" s="26">
        <f t="shared" si="78"/>
        <v>98863.37652</v>
      </c>
      <c r="M221" s="26">
        <f t="shared" si="78"/>
        <v>3173.32069</v>
      </c>
      <c r="N221" s="26">
        <f t="shared" si="78"/>
        <v>3065.04395</v>
      </c>
      <c r="O221" s="26">
        <f t="shared" si="78"/>
        <v>3065.04395</v>
      </c>
      <c r="P221" s="26">
        <f t="shared" si="78"/>
        <v>2481.1595432000004</v>
      </c>
      <c r="Q221" s="26">
        <f t="shared" si="78"/>
        <v>2481.1595432000004</v>
      </c>
    </row>
    <row r="222" spans="1:18" ht="34.5" customHeight="1">
      <c r="A222" s="73"/>
      <c r="B222" s="74"/>
      <c r="C222" s="62" t="s">
        <v>8</v>
      </c>
      <c r="D222" s="38" t="s">
        <v>9</v>
      </c>
      <c r="E222" s="26">
        <f t="shared" si="78"/>
        <v>15647201.823203601</v>
      </c>
      <c r="F222" s="26">
        <f t="shared" si="78"/>
        <v>1012778.8313399999</v>
      </c>
      <c r="G222" s="26">
        <f t="shared" si="78"/>
        <v>1096911.5523599999</v>
      </c>
      <c r="H222" s="26">
        <f t="shared" si="78"/>
        <v>1169290.87652</v>
      </c>
      <c r="I222" s="26">
        <f t="shared" si="78"/>
        <v>1298196.8942299997</v>
      </c>
      <c r="J222" s="26">
        <f t="shared" si="78"/>
        <v>1405966.0507</v>
      </c>
      <c r="K222" s="26">
        <f>K230+K238+K246+K254+K262+K270</f>
        <v>1370823.25038</v>
      </c>
      <c r="L222" s="26">
        <f t="shared" si="78"/>
        <v>1412966.4728499998</v>
      </c>
      <c r="M222" s="26">
        <f t="shared" si="78"/>
        <v>1289632.0820900002</v>
      </c>
      <c r="N222" s="26">
        <f t="shared" si="78"/>
        <v>1365688.0248699998</v>
      </c>
      <c r="O222" s="26">
        <f t="shared" si="78"/>
        <v>1370476.12487</v>
      </c>
      <c r="P222" s="26">
        <f t="shared" si="78"/>
        <v>1427235.8314968</v>
      </c>
      <c r="Q222" s="26">
        <f t="shared" si="78"/>
        <v>1427235.8314968</v>
      </c>
      <c r="R222" s="24"/>
    </row>
    <row r="223" spans="1:17" ht="34.5" customHeight="1">
      <c r="A223" s="73"/>
      <c r="B223" s="74"/>
      <c r="C223" s="62" t="s">
        <v>5</v>
      </c>
      <c r="D223" s="38"/>
      <c r="E223" s="26">
        <f t="shared" si="78"/>
        <v>0</v>
      </c>
      <c r="F223" s="26">
        <f t="shared" si="78"/>
        <v>0</v>
      </c>
      <c r="G223" s="26">
        <f t="shared" si="78"/>
        <v>0</v>
      </c>
      <c r="H223" s="26">
        <f t="shared" si="78"/>
        <v>0</v>
      </c>
      <c r="I223" s="26">
        <f t="shared" si="78"/>
        <v>0</v>
      </c>
      <c r="J223" s="26">
        <f t="shared" si="78"/>
        <v>0</v>
      </c>
      <c r="K223" s="26">
        <f t="shared" si="78"/>
        <v>0</v>
      </c>
      <c r="L223" s="26">
        <f t="shared" si="78"/>
        <v>0</v>
      </c>
      <c r="M223" s="26">
        <f t="shared" si="78"/>
        <v>0</v>
      </c>
      <c r="N223" s="26">
        <f t="shared" si="78"/>
        <v>0</v>
      </c>
      <c r="O223" s="26">
        <f t="shared" si="78"/>
        <v>0</v>
      </c>
      <c r="P223" s="26">
        <f t="shared" si="78"/>
        <v>0</v>
      </c>
      <c r="Q223" s="26">
        <f t="shared" si="78"/>
        <v>0</v>
      </c>
    </row>
    <row r="224" spans="1:17" ht="41.25" customHeight="1">
      <c r="A224" s="73"/>
      <c r="B224" s="74"/>
      <c r="C224" s="62" t="s">
        <v>104</v>
      </c>
      <c r="D224" s="38"/>
      <c r="E224" s="26">
        <f t="shared" si="78"/>
        <v>800933.76</v>
      </c>
      <c r="F224" s="26">
        <f t="shared" si="78"/>
        <v>347488.23</v>
      </c>
      <c r="G224" s="26">
        <f t="shared" si="78"/>
        <v>453445.53</v>
      </c>
      <c r="H224" s="26">
        <f t="shared" si="78"/>
        <v>0</v>
      </c>
      <c r="I224" s="26">
        <f t="shared" si="78"/>
        <v>0</v>
      </c>
      <c r="J224" s="26">
        <f t="shared" si="78"/>
        <v>0</v>
      </c>
      <c r="K224" s="26">
        <f t="shared" si="78"/>
        <v>0</v>
      </c>
      <c r="L224" s="26">
        <f t="shared" si="78"/>
        <v>0</v>
      </c>
      <c r="M224" s="26">
        <f t="shared" si="78"/>
        <v>0</v>
      </c>
      <c r="N224" s="26">
        <f t="shared" si="78"/>
        <v>0</v>
      </c>
      <c r="O224" s="26">
        <f t="shared" si="78"/>
        <v>0</v>
      </c>
      <c r="P224" s="26">
        <f t="shared" si="78"/>
        <v>0</v>
      </c>
      <c r="Q224" s="26">
        <f t="shared" si="78"/>
        <v>0</v>
      </c>
    </row>
    <row r="225" spans="1:17" ht="15" customHeight="1">
      <c r="A225" s="73"/>
      <c r="B225" s="74"/>
      <c r="C225" s="62" t="s">
        <v>6</v>
      </c>
      <c r="D225" s="38"/>
      <c r="E225" s="26">
        <f t="shared" si="78"/>
        <v>0</v>
      </c>
      <c r="F225" s="26">
        <f t="shared" si="78"/>
        <v>0</v>
      </c>
      <c r="G225" s="26">
        <f t="shared" si="78"/>
        <v>0</v>
      </c>
      <c r="H225" s="26">
        <f t="shared" si="78"/>
        <v>0</v>
      </c>
      <c r="I225" s="26">
        <f t="shared" si="78"/>
        <v>0</v>
      </c>
      <c r="J225" s="26">
        <f t="shared" si="78"/>
        <v>0</v>
      </c>
      <c r="K225" s="26">
        <f t="shared" si="78"/>
        <v>0</v>
      </c>
      <c r="L225" s="26">
        <f t="shared" si="78"/>
        <v>0</v>
      </c>
      <c r="M225" s="26">
        <f t="shared" si="78"/>
        <v>0</v>
      </c>
      <c r="N225" s="26">
        <f t="shared" si="78"/>
        <v>0</v>
      </c>
      <c r="O225" s="26">
        <f t="shared" si="78"/>
        <v>0</v>
      </c>
      <c r="P225" s="26">
        <f t="shared" si="78"/>
        <v>0</v>
      </c>
      <c r="Q225" s="26">
        <f t="shared" si="78"/>
        <v>0</v>
      </c>
    </row>
    <row r="226" spans="1:17" ht="30" customHeight="1">
      <c r="A226" s="73"/>
      <c r="B226" s="74"/>
      <c r="C226" s="62" t="s">
        <v>105</v>
      </c>
      <c r="D226" s="38"/>
      <c r="E226" s="26">
        <f t="shared" si="78"/>
        <v>0</v>
      </c>
      <c r="F226" s="26">
        <f t="shared" si="78"/>
        <v>0</v>
      </c>
      <c r="G226" s="26">
        <f t="shared" si="78"/>
        <v>0</v>
      </c>
      <c r="H226" s="26">
        <f t="shared" si="78"/>
        <v>0</v>
      </c>
      <c r="I226" s="26">
        <f t="shared" si="78"/>
        <v>0</v>
      </c>
      <c r="J226" s="26">
        <f t="shared" si="78"/>
        <v>0</v>
      </c>
      <c r="K226" s="26">
        <f t="shared" si="78"/>
        <v>0</v>
      </c>
      <c r="L226" s="26">
        <f t="shared" si="78"/>
        <v>0</v>
      </c>
      <c r="M226" s="26">
        <f t="shared" si="78"/>
        <v>0</v>
      </c>
      <c r="N226" s="26">
        <f t="shared" si="78"/>
        <v>0</v>
      </c>
      <c r="O226" s="26">
        <f t="shared" si="78"/>
        <v>0</v>
      </c>
      <c r="P226" s="26">
        <f t="shared" si="78"/>
        <v>0</v>
      </c>
      <c r="Q226" s="26">
        <f t="shared" si="78"/>
        <v>0</v>
      </c>
    </row>
    <row r="227" spans="1:17" ht="30.75" customHeight="1">
      <c r="A227" s="73"/>
      <c r="B227" s="74"/>
      <c r="C227" s="62" t="s">
        <v>19</v>
      </c>
      <c r="D227" s="38"/>
      <c r="E227" s="26">
        <f t="shared" si="78"/>
        <v>0</v>
      </c>
      <c r="F227" s="26">
        <f t="shared" si="78"/>
        <v>0</v>
      </c>
      <c r="G227" s="26">
        <f t="shared" si="78"/>
        <v>0</v>
      </c>
      <c r="H227" s="26">
        <f t="shared" si="78"/>
        <v>0</v>
      </c>
      <c r="I227" s="26">
        <f t="shared" si="78"/>
        <v>0</v>
      </c>
      <c r="J227" s="26">
        <f t="shared" si="78"/>
        <v>0</v>
      </c>
      <c r="K227" s="26">
        <f t="shared" si="78"/>
        <v>0</v>
      </c>
      <c r="L227" s="26">
        <f t="shared" si="78"/>
        <v>0</v>
      </c>
      <c r="M227" s="26">
        <f t="shared" si="78"/>
        <v>0</v>
      </c>
      <c r="N227" s="26">
        <f t="shared" si="78"/>
        <v>0</v>
      </c>
      <c r="O227" s="26">
        <f t="shared" si="78"/>
        <v>0</v>
      </c>
      <c r="P227" s="26">
        <f t="shared" si="78"/>
        <v>0</v>
      </c>
      <c r="Q227" s="26">
        <f t="shared" si="78"/>
        <v>0</v>
      </c>
    </row>
    <row r="228" spans="1:17" ht="25.5" customHeight="1">
      <c r="A228" s="73" t="s">
        <v>34</v>
      </c>
      <c r="B228" s="74" t="s">
        <v>114</v>
      </c>
      <c r="C228" s="62" t="s">
        <v>7</v>
      </c>
      <c r="D228" s="37"/>
      <c r="E228" s="26">
        <f aca="true" t="shared" si="79" ref="E228:L228">E229+E230+E231+E232+E233+E235</f>
        <v>1912251.87873</v>
      </c>
      <c r="F228" s="26">
        <f t="shared" si="79"/>
        <v>132385.4228</v>
      </c>
      <c r="G228" s="26">
        <f t="shared" si="79"/>
        <v>139308.674</v>
      </c>
      <c r="H228" s="26">
        <f t="shared" si="79"/>
        <v>172805.77401999998</v>
      </c>
      <c r="I228" s="26">
        <f t="shared" si="79"/>
        <v>174897.27300000002</v>
      </c>
      <c r="J228" s="26">
        <f t="shared" si="79"/>
        <v>185852.446</v>
      </c>
      <c r="K228" s="26">
        <f t="shared" si="79"/>
        <v>183081.03900000002</v>
      </c>
      <c r="L228" s="26">
        <f t="shared" si="79"/>
        <v>218189.90382</v>
      </c>
      <c r="M228" s="26">
        <f>M229+M230+M231+M232+M233+M235</f>
        <v>41066.53619</v>
      </c>
      <c r="N228" s="26">
        <f>N229+N230+N231+N232+N233+N235</f>
        <v>143910.42967</v>
      </c>
      <c r="O228" s="26">
        <f>O229+O230+O231+O232+O233+O235</f>
        <v>143094.32967</v>
      </c>
      <c r="P228" s="26">
        <f>P229+P230+P231+P232+P233+P235</f>
        <v>188830.02527999997</v>
      </c>
      <c r="Q228" s="26">
        <f>Q229+Q230+Q231+Q232+Q233+Q235</f>
        <v>188830.02527999997</v>
      </c>
    </row>
    <row r="229" spans="1:17" ht="15" customHeight="1">
      <c r="A229" s="73"/>
      <c r="B229" s="85"/>
      <c r="C229" s="62" t="s">
        <v>4</v>
      </c>
      <c r="D229" s="37">
        <v>814</v>
      </c>
      <c r="E229" s="26">
        <f aca="true" t="shared" si="80" ref="E229:E235">F229+G229+H229+I229+J229+K229+L229+M229+N229+O229+P229+Q229</f>
        <v>25049.388000000003</v>
      </c>
      <c r="F229" s="26">
        <v>386.1</v>
      </c>
      <c r="G229" s="26">
        <v>883.9</v>
      </c>
      <c r="H229" s="26">
        <v>786.4</v>
      </c>
      <c r="I229" s="26">
        <v>341.2</v>
      </c>
      <c r="J229" s="26">
        <v>927</v>
      </c>
      <c r="K229" s="26">
        <v>921.1</v>
      </c>
      <c r="L229" s="26">
        <v>16383.7</v>
      </c>
      <c r="M229" s="26">
        <v>834.7</v>
      </c>
      <c r="N229" s="26">
        <v>834.7</v>
      </c>
      <c r="O229" s="26">
        <v>834.7</v>
      </c>
      <c r="P229" s="26">
        <v>957.9440000000001</v>
      </c>
      <c r="Q229" s="26">
        <v>957.9440000000001</v>
      </c>
    </row>
    <row r="230" spans="1:17" ht="15" customHeight="1">
      <c r="A230" s="73"/>
      <c r="B230" s="85"/>
      <c r="C230" s="62" t="s">
        <v>8</v>
      </c>
      <c r="D230" s="38" t="s">
        <v>9</v>
      </c>
      <c r="E230" s="26">
        <f t="shared" si="80"/>
        <v>1887202.49073</v>
      </c>
      <c r="F230" s="26">
        <v>131999.3228</v>
      </c>
      <c r="G230" s="26">
        <v>138424.774</v>
      </c>
      <c r="H230" s="26">
        <v>172019.37402</v>
      </c>
      <c r="I230" s="46">
        <v>174556.073</v>
      </c>
      <c r="J230" s="26">
        <v>184925.446</v>
      </c>
      <c r="K230" s="26">
        <v>182159.939</v>
      </c>
      <c r="L230" s="26">
        <v>201806.20382</v>
      </c>
      <c r="M230" s="29">
        <v>40231.83619</v>
      </c>
      <c r="N230" s="29">
        <v>143075.72967</v>
      </c>
      <c r="O230" s="29">
        <v>142259.62967</v>
      </c>
      <c r="P230" s="26">
        <v>187872.08127999998</v>
      </c>
      <c r="Q230" s="26">
        <v>187872.08127999998</v>
      </c>
    </row>
    <row r="231" spans="1:17" ht="15" customHeight="1">
      <c r="A231" s="73"/>
      <c r="B231" s="85"/>
      <c r="C231" s="62" t="s">
        <v>5</v>
      </c>
      <c r="D231" s="38"/>
      <c r="E231" s="26">
        <f t="shared" si="80"/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</row>
    <row r="232" spans="1:17" ht="30" customHeight="1">
      <c r="A232" s="73"/>
      <c r="B232" s="85"/>
      <c r="C232" s="62" t="s">
        <v>104</v>
      </c>
      <c r="D232" s="38"/>
      <c r="E232" s="26">
        <f t="shared" si="80"/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</row>
    <row r="233" spans="1:17" ht="15" customHeight="1">
      <c r="A233" s="73"/>
      <c r="B233" s="85"/>
      <c r="C233" s="62" t="s">
        <v>6</v>
      </c>
      <c r="D233" s="38"/>
      <c r="E233" s="26">
        <f t="shared" si="80"/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</row>
    <row r="234" spans="1:17" ht="30" customHeight="1">
      <c r="A234" s="73"/>
      <c r="B234" s="85"/>
      <c r="C234" s="62" t="s">
        <v>105</v>
      </c>
      <c r="D234" s="38"/>
      <c r="E234" s="26">
        <f t="shared" si="80"/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</row>
    <row r="235" spans="1:17" ht="30" customHeight="1">
      <c r="A235" s="73"/>
      <c r="B235" s="85"/>
      <c r="C235" s="62" t="s">
        <v>19</v>
      </c>
      <c r="D235" s="38"/>
      <c r="E235" s="26">
        <f t="shared" si="80"/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</row>
    <row r="236" spans="1:17" ht="25.5" customHeight="1">
      <c r="A236" s="73" t="s">
        <v>35</v>
      </c>
      <c r="B236" s="74" t="s">
        <v>115</v>
      </c>
      <c r="C236" s="62" t="s">
        <v>7</v>
      </c>
      <c r="D236" s="37"/>
      <c r="E236" s="26">
        <f aca="true" t="shared" si="81" ref="E236:L236">E237+E238+E239+E240+E241+E243</f>
        <v>2208592.68862</v>
      </c>
      <c r="F236" s="26">
        <f t="shared" si="81"/>
        <v>130706.83764</v>
      </c>
      <c r="G236" s="26">
        <f t="shared" si="81"/>
        <v>143869.96487</v>
      </c>
      <c r="H236" s="26">
        <f t="shared" si="81"/>
        <v>148594.36624</v>
      </c>
      <c r="I236" s="26">
        <f t="shared" si="81"/>
        <v>166893.15165</v>
      </c>
      <c r="J236" s="26">
        <f t="shared" si="81"/>
        <v>184144.87092</v>
      </c>
      <c r="K236" s="26">
        <f t="shared" si="81"/>
        <v>193618.85538</v>
      </c>
      <c r="L236" s="26">
        <f t="shared" si="81"/>
        <v>202508.2992</v>
      </c>
      <c r="M236" s="26">
        <f>M237+M238+M239+M240+M241+M243</f>
        <v>220147.9</v>
      </c>
      <c r="N236" s="26">
        <f>N237+N238+N239+N240+N241+N243</f>
        <v>207348.7</v>
      </c>
      <c r="O236" s="26">
        <f>O237+O238+O239+O240+O241+O243</f>
        <v>207713.6</v>
      </c>
      <c r="P236" s="26">
        <f>P237+P238+P239+P240+P241+P243</f>
        <v>201523.07136</v>
      </c>
      <c r="Q236" s="26">
        <f>Q237+Q238+Q239+Q240+Q241+Q243</f>
        <v>201523.07136</v>
      </c>
    </row>
    <row r="237" spans="1:17" ht="15" customHeight="1">
      <c r="A237" s="73"/>
      <c r="B237" s="74"/>
      <c r="C237" s="62" t="s">
        <v>4</v>
      </c>
      <c r="D237" s="37"/>
      <c r="E237" s="26">
        <f aca="true" t="shared" si="82" ref="E237:E243">F237+G237+H237+I237+J237+K237+L237+M237+N237+O237+P237+Q237</f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f aca="true" t="shared" si="83" ref="O237:Q242">N237</f>
        <v>0</v>
      </c>
      <c r="P237" s="26">
        <f t="shared" si="83"/>
        <v>0</v>
      </c>
      <c r="Q237" s="26">
        <f t="shared" si="83"/>
        <v>0</v>
      </c>
    </row>
    <row r="238" spans="1:17" ht="15" customHeight="1">
      <c r="A238" s="73"/>
      <c r="B238" s="74"/>
      <c r="C238" s="62" t="s">
        <v>8</v>
      </c>
      <c r="D238" s="38" t="s">
        <v>9</v>
      </c>
      <c r="E238" s="26">
        <f t="shared" si="82"/>
        <v>2208592.68862</v>
      </c>
      <c r="F238" s="26">
        <v>130706.83764</v>
      </c>
      <c r="G238" s="26">
        <v>143869.96487</v>
      </c>
      <c r="H238" s="26">
        <v>148594.36624</v>
      </c>
      <c r="I238" s="29">
        <v>166893.15165</v>
      </c>
      <c r="J238" s="26">
        <v>184144.87092</v>
      </c>
      <c r="K238" s="26">
        <v>193618.85538</v>
      </c>
      <c r="L238" s="26">
        <v>202508.2992</v>
      </c>
      <c r="M238" s="26">
        <f>207147.9+13000</f>
        <v>220147.9</v>
      </c>
      <c r="N238" s="26">
        <v>207348.7</v>
      </c>
      <c r="O238" s="26">
        <v>207713.6</v>
      </c>
      <c r="P238" s="26">
        <v>201523.07136</v>
      </c>
      <c r="Q238" s="26">
        <v>201523.07136</v>
      </c>
    </row>
    <row r="239" spans="1:17" ht="15" customHeight="1">
      <c r="A239" s="73"/>
      <c r="B239" s="74"/>
      <c r="C239" s="62" t="s">
        <v>5</v>
      </c>
      <c r="D239" s="38"/>
      <c r="E239" s="26">
        <f t="shared" si="82"/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f t="shared" si="83"/>
        <v>0</v>
      </c>
      <c r="P239" s="26">
        <f t="shared" si="83"/>
        <v>0</v>
      </c>
      <c r="Q239" s="26">
        <f t="shared" si="83"/>
        <v>0</v>
      </c>
    </row>
    <row r="240" spans="1:17" ht="30" customHeight="1">
      <c r="A240" s="73"/>
      <c r="B240" s="74"/>
      <c r="C240" s="62" t="s">
        <v>104</v>
      </c>
      <c r="D240" s="38"/>
      <c r="E240" s="26">
        <f t="shared" si="82"/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f t="shared" si="83"/>
        <v>0</v>
      </c>
      <c r="P240" s="26">
        <f t="shared" si="83"/>
        <v>0</v>
      </c>
      <c r="Q240" s="26">
        <f t="shared" si="83"/>
        <v>0</v>
      </c>
    </row>
    <row r="241" spans="1:17" ht="15" customHeight="1">
      <c r="A241" s="73"/>
      <c r="B241" s="74"/>
      <c r="C241" s="62" t="s">
        <v>6</v>
      </c>
      <c r="D241" s="38"/>
      <c r="E241" s="26">
        <f t="shared" si="82"/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f t="shared" si="83"/>
        <v>0</v>
      </c>
      <c r="P241" s="26">
        <f t="shared" si="83"/>
        <v>0</v>
      </c>
      <c r="Q241" s="26">
        <f t="shared" si="83"/>
        <v>0</v>
      </c>
    </row>
    <row r="242" spans="1:17" ht="30" customHeight="1">
      <c r="A242" s="73"/>
      <c r="B242" s="74"/>
      <c r="C242" s="62" t="s">
        <v>105</v>
      </c>
      <c r="D242" s="38"/>
      <c r="E242" s="26">
        <f t="shared" si="82"/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f t="shared" si="83"/>
        <v>0</v>
      </c>
      <c r="P242" s="26">
        <f t="shared" si="83"/>
        <v>0</v>
      </c>
      <c r="Q242" s="26">
        <f t="shared" si="83"/>
        <v>0</v>
      </c>
    </row>
    <row r="243" spans="1:17" ht="30" customHeight="1">
      <c r="A243" s="73"/>
      <c r="B243" s="74"/>
      <c r="C243" s="62" t="s">
        <v>19</v>
      </c>
      <c r="D243" s="38"/>
      <c r="E243" s="26">
        <f t="shared" si="82"/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</row>
    <row r="244" spans="1:17" ht="25.5" customHeight="1">
      <c r="A244" s="93" t="s">
        <v>36</v>
      </c>
      <c r="B244" s="94" t="s">
        <v>116</v>
      </c>
      <c r="C244" s="47" t="s">
        <v>7</v>
      </c>
      <c r="D244" s="48"/>
      <c r="E244" s="29">
        <f aca="true" t="shared" si="84" ref="E244:L244">E245+E246+E247+E248+E249+E251</f>
        <v>6664091.38258</v>
      </c>
      <c r="F244" s="29">
        <f t="shared" si="84"/>
        <v>537253.28302</v>
      </c>
      <c r="G244" s="29">
        <f t="shared" si="84"/>
        <v>549296.7152699999</v>
      </c>
      <c r="H244" s="29">
        <f t="shared" si="84"/>
        <v>504232.54125</v>
      </c>
      <c r="I244" s="29">
        <f t="shared" si="84"/>
        <v>512622.57476</v>
      </c>
      <c r="J244" s="29">
        <f t="shared" si="84"/>
        <v>543400.60004</v>
      </c>
      <c r="K244" s="29">
        <f t="shared" si="84"/>
        <v>568999.97138</v>
      </c>
      <c r="L244" s="29">
        <f t="shared" si="84"/>
        <v>551817.59448</v>
      </c>
      <c r="M244" s="29">
        <f>M245+M246+M247+M248+M249+M251</f>
        <v>578524.11216</v>
      </c>
      <c r="N244" s="29">
        <f>N245+N246+N247+N248+N249+N251</f>
        <v>562647.94615</v>
      </c>
      <c r="O244" s="29">
        <f>O245+O246+O247+O248+O249+O251</f>
        <v>567107.74615</v>
      </c>
      <c r="P244" s="26">
        <f>P245+P246+P247+P248+P249+P251</f>
        <v>594094.14896</v>
      </c>
      <c r="Q244" s="26">
        <f>Q245+Q246+Q247+Q248+Q249+Q251</f>
        <v>594094.14896</v>
      </c>
    </row>
    <row r="245" spans="1:17" ht="15" customHeight="1">
      <c r="A245" s="93"/>
      <c r="B245" s="95"/>
      <c r="C245" s="47" t="s">
        <v>4</v>
      </c>
      <c r="D245" s="48">
        <v>814</v>
      </c>
      <c r="E245" s="29">
        <f aca="true" t="shared" si="85" ref="E245:E251">F245+G245+H245+I245+J245+K245+L245+M245+N245+O245+P245+Q245</f>
        <v>128697.21941680001</v>
      </c>
      <c r="F245" s="29">
        <v>84362</v>
      </c>
      <c r="G245" s="29">
        <v>38096.35865</v>
      </c>
      <c r="H245" s="29">
        <v>0</v>
      </c>
      <c r="I245" s="29">
        <v>404.5</v>
      </c>
      <c r="J245" s="29">
        <v>983.16764</v>
      </c>
      <c r="K245" s="29">
        <v>422.49596</v>
      </c>
      <c r="L245" s="29">
        <v>2030.96091</v>
      </c>
      <c r="M245" s="29">
        <f>578.6-0.00836</f>
        <v>578.59164</v>
      </c>
      <c r="N245" s="29">
        <v>470.17651</v>
      </c>
      <c r="O245" s="29">
        <v>470.17651</v>
      </c>
      <c r="P245" s="26">
        <v>439.39579840000005</v>
      </c>
      <c r="Q245" s="26">
        <v>439.39579840000005</v>
      </c>
    </row>
    <row r="246" spans="1:17" ht="15" customHeight="1">
      <c r="A246" s="93"/>
      <c r="B246" s="95"/>
      <c r="C246" s="47" t="s">
        <v>8</v>
      </c>
      <c r="D246" s="49" t="s">
        <v>9</v>
      </c>
      <c r="E246" s="29">
        <f t="shared" si="85"/>
        <v>6535394.1631632</v>
      </c>
      <c r="F246" s="29">
        <v>452891.28302</v>
      </c>
      <c r="G246" s="29">
        <v>511200.35662</v>
      </c>
      <c r="H246" s="29">
        <v>504232.54125</v>
      </c>
      <c r="I246" s="29">
        <v>512218.07476</v>
      </c>
      <c r="J246" s="29">
        <v>542417.4324</v>
      </c>
      <c r="K246" s="29">
        <v>568577.47542</v>
      </c>
      <c r="L246" s="29">
        <v>549786.63357</v>
      </c>
      <c r="M246" s="29">
        <v>577945.52052</v>
      </c>
      <c r="N246" s="29">
        <v>562177.76964</v>
      </c>
      <c r="O246" s="29">
        <v>566637.56964</v>
      </c>
      <c r="P246" s="26">
        <v>593654.7531616</v>
      </c>
      <c r="Q246" s="26">
        <v>593654.7531616</v>
      </c>
    </row>
    <row r="247" spans="1:17" ht="15" customHeight="1">
      <c r="A247" s="93"/>
      <c r="B247" s="95"/>
      <c r="C247" s="47" t="s">
        <v>5</v>
      </c>
      <c r="D247" s="49"/>
      <c r="E247" s="29">
        <f t="shared" si="85"/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6">
        <v>0</v>
      </c>
      <c r="Q247" s="26">
        <v>0</v>
      </c>
    </row>
    <row r="248" spans="1:17" ht="30" customHeight="1">
      <c r="A248" s="93"/>
      <c r="B248" s="95"/>
      <c r="C248" s="47" t="s">
        <v>104</v>
      </c>
      <c r="D248" s="49"/>
      <c r="E248" s="29">
        <f t="shared" si="85"/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6">
        <v>0</v>
      </c>
      <c r="Q248" s="26">
        <v>0</v>
      </c>
    </row>
    <row r="249" spans="1:17" ht="15" customHeight="1">
      <c r="A249" s="93"/>
      <c r="B249" s="95"/>
      <c r="C249" s="47" t="s">
        <v>6</v>
      </c>
      <c r="D249" s="49"/>
      <c r="E249" s="29">
        <f t="shared" si="85"/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6">
        <v>0</v>
      </c>
      <c r="Q249" s="26">
        <v>0</v>
      </c>
    </row>
    <row r="250" spans="1:17" ht="30" customHeight="1">
      <c r="A250" s="93"/>
      <c r="B250" s="95"/>
      <c r="C250" s="47" t="s">
        <v>105</v>
      </c>
      <c r="D250" s="49"/>
      <c r="E250" s="29">
        <f t="shared" si="85"/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6">
        <v>0</v>
      </c>
      <c r="Q250" s="26">
        <v>0</v>
      </c>
    </row>
    <row r="251" spans="1:17" ht="30" customHeight="1">
      <c r="A251" s="93"/>
      <c r="B251" s="95"/>
      <c r="C251" s="47" t="s">
        <v>19</v>
      </c>
      <c r="D251" s="49"/>
      <c r="E251" s="29">
        <f t="shared" si="85"/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6">
        <v>0</v>
      </c>
      <c r="Q251" s="26">
        <v>0</v>
      </c>
    </row>
    <row r="252" spans="1:17" ht="25.5" customHeight="1">
      <c r="A252" s="73" t="s">
        <v>37</v>
      </c>
      <c r="B252" s="74" t="s">
        <v>117</v>
      </c>
      <c r="C252" s="62" t="s">
        <v>7</v>
      </c>
      <c r="D252" s="37"/>
      <c r="E252" s="26">
        <f aca="true" t="shared" si="86" ref="E252:L252">E253+E254+E255+E256+E257+E259</f>
        <v>4048906.82788</v>
      </c>
      <c r="F252" s="26">
        <f t="shared" si="86"/>
        <v>222549.60108</v>
      </c>
      <c r="G252" s="26">
        <f t="shared" si="86"/>
        <v>237507.6508</v>
      </c>
      <c r="H252" s="26">
        <f t="shared" si="86"/>
        <v>262683.0562</v>
      </c>
      <c r="I252" s="26">
        <f t="shared" si="86"/>
        <v>294284.36465</v>
      </c>
      <c r="J252" s="26">
        <f t="shared" si="86"/>
        <v>349094.59754</v>
      </c>
      <c r="K252" s="26">
        <f t="shared" si="86"/>
        <v>362124.35645</v>
      </c>
      <c r="L252" s="26">
        <f t="shared" si="86"/>
        <v>381820.60188000003</v>
      </c>
      <c r="M252" s="26">
        <f>M253+M254+M255+M256+M257+M259</f>
        <v>395368.13432</v>
      </c>
      <c r="N252" s="26">
        <f>N253+N254+N255+N256+N257+N259</f>
        <v>394753.05</v>
      </c>
      <c r="O252" s="26">
        <f>O253+O254+O255+O256+O257+O259</f>
        <v>394799.65</v>
      </c>
      <c r="P252" s="26">
        <f>P253+P254+P255+P256+P257+P259</f>
        <v>376960.88248000003</v>
      </c>
      <c r="Q252" s="26">
        <f>Q253+Q254+Q255+Q256+Q257+Q259</f>
        <v>376960.88248000003</v>
      </c>
    </row>
    <row r="253" spans="1:17" ht="15" customHeight="1">
      <c r="A253" s="73"/>
      <c r="B253" s="74"/>
      <c r="C253" s="62" t="s">
        <v>4</v>
      </c>
      <c r="D253" s="37"/>
      <c r="E253" s="26">
        <f aca="true" t="shared" si="87" ref="E253:E259">F253+G253+H253+I253+J253+K253+L253+M253+N253+O253+P253+Q253</f>
        <v>2758.89347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2758.89347</v>
      </c>
      <c r="M253" s="26">
        <v>0</v>
      </c>
      <c r="N253" s="26">
        <v>0</v>
      </c>
      <c r="O253" s="26">
        <f>N253</f>
        <v>0</v>
      </c>
      <c r="P253" s="26">
        <f>O253</f>
        <v>0</v>
      </c>
      <c r="Q253" s="26">
        <f>P253</f>
        <v>0</v>
      </c>
    </row>
    <row r="254" spans="1:17" ht="15" customHeight="1">
      <c r="A254" s="73"/>
      <c r="B254" s="74"/>
      <c r="C254" s="62" t="s">
        <v>8</v>
      </c>
      <c r="D254" s="38" t="s">
        <v>9</v>
      </c>
      <c r="E254" s="26">
        <f t="shared" si="87"/>
        <v>4046147.93441</v>
      </c>
      <c r="F254" s="26">
        <v>222549.60108</v>
      </c>
      <c r="G254" s="26">
        <v>237507.6508</v>
      </c>
      <c r="H254" s="26">
        <v>262683.0562</v>
      </c>
      <c r="I254" s="29">
        <v>294284.36465</v>
      </c>
      <c r="J254" s="26">
        <v>349094.59754</v>
      </c>
      <c r="K254" s="26">
        <v>362124.35645</v>
      </c>
      <c r="L254" s="26">
        <v>379061.70841</v>
      </c>
      <c r="M254" s="26">
        <v>395368.13432</v>
      </c>
      <c r="N254" s="26">
        <v>394753.05</v>
      </c>
      <c r="O254" s="26">
        <v>394799.65</v>
      </c>
      <c r="P254" s="26">
        <v>376960.88248000003</v>
      </c>
      <c r="Q254" s="26">
        <v>376960.88248000003</v>
      </c>
    </row>
    <row r="255" spans="1:17" ht="15" customHeight="1">
      <c r="A255" s="73"/>
      <c r="B255" s="74"/>
      <c r="C255" s="62" t="s">
        <v>5</v>
      </c>
      <c r="D255" s="38"/>
      <c r="E255" s="26">
        <f t="shared" si="87"/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</row>
    <row r="256" spans="1:17" ht="30" customHeight="1">
      <c r="A256" s="73"/>
      <c r="B256" s="74"/>
      <c r="C256" s="62" t="s">
        <v>104</v>
      </c>
      <c r="D256" s="38"/>
      <c r="E256" s="26">
        <f t="shared" si="87"/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</row>
    <row r="257" spans="1:17" ht="15" customHeight="1">
      <c r="A257" s="73"/>
      <c r="B257" s="74"/>
      <c r="C257" s="62" t="s">
        <v>6</v>
      </c>
      <c r="D257" s="38"/>
      <c r="E257" s="26">
        <f t="shared" si="87"/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</row>
    <row r="258" spans="1:17" ht="30" customHeight="1">
      <c r="A258" s="73"/>
      <c r="B258" s="74"/>
      <c r="C258" s="62" t="s">
        <v>105</v>
      </c>
      <c r="D258" s="38"/>
      <c r="E258" s="26">
        <f t="shared" si="87"/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</row>
    <row r="259" spans="1:17" ht="30" customHeight="1">
      <c r="A259" s="73"/>
      <c r="B259" s="74"/>
      <c r="C259" s="62" t="s">
        <v>19</v>
      </c>
      <c r="D259" s="38"/>
      <c r="E259" s="26">
        <f t="shared" si="87"/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</row>
    <row r="260" spans="1:17" ht="25.5" customHeight="1">
      <c r="A260" s="73" t="s">
        <v>38</v>
      </c>
      <c r="B260" s="74" t="s">
        <v>118</v>
      </c>
      <c r="C260" s="62" t="s">
        <v>7</v>
      </c>
      <c r="D260" s="37"/>
      <c r="E260" s="26">
        <f aca="true" t="shared" si="88" ref="E260:Q260">E261+E262+E263+E264+E265+E267</f>
        <v>1395633.62371</v>
      </c>
      <c r="F260" s="26">
        <f t="shared" si="88"/>
        <v>396726.59985</v>
      </c>
      <c r="G260" s="26">
        <f t="shared" si="88"/>
        <v>491193.80607000005</v>
      </c>
      <c r="H260" s="26">
        <f t="shared" si="88"/>
        <v>51189.74381</v>
      </c>
      <c r="I260" s="26">
        <f t="shared" si="88"/>
        <v>117796.79317</v>
      </c>
      <c r="J260" s="26">
        <f t="shared" si="88"/>
        <v>117551.24671</v>
      </c>
      <c r="K260" s="26">
        <f t="shared" si="88"/>
        <v>22921.9415</v>
      </c>
      <c r="L260" s="26">
        <f t="shared" si="88"/>
        <v>112680.39273</v>
      </c>
      <c r="M260" s="26">
        <f t="shared" si="88"/>
        <v>11225.62011</v>
      </c>
      <c r="N260" s="26">
        <f t="shared" si="88"/>
        <v>13175.143</v>
      </c>
      <c r="O260" s="26">
        <f t="shared" si="88"/>
        <v>13380.443</v>
      </c>
      <c r="P260" s="26">
        <f t="shared" si="88"/>
        <v>23895.946880000003</v>
      </c>
      <c r="Q260" s="26">
        <f t="shared" si="88"/>
        <v>23895.946880000003</v>
      </c>
    </row>
    <row r="261" spans="1:17" ht="15" customHeight="1">
      <c r="A261" s="73"/>
      <c r="B261" s="74"/>
      <c r="C261" s="62" t="s">
        <v>4</v>
      </c>
      <c r="D261" s="37"/>
      <c r="E261" s="26">
        <f aca="true" t="shared" si="89" ref="E261:E267">F261+G261+H261+I261+J261+K261+L261+M261+N261+O261+P261+Q261</f>
        <v>99174.9145996</v>
      </c>
      <c r="F261" s="26">
        <v>0</v>
      </c>
      <c r="G261" s="26">
        <v>0</v>
      </c>
      <c r="H261" s="26">
        <v>0</v>
      </c>
      <c r="I261" s="26">
        <v>0</v>
      </c>
      <c r="J261" s="26">
        <v>12994.95467</v>
      </c>
      <c r="K261" s="26">
        <v>1042.13437</v>
      </c>
      <c r="L261" s="26">
        <v>77689.82214</v>
      </c>
      <c r="M261" s="26">
        <f>1760+0.02905</f>
        <v>1760.02905</v>
      </c>
      <c r="N261" s="26">
        <v>1760.16744</v>
      </c>
      <c r="O261" s="26">
        <v>1760.16744</v>
      </c>
      <c r="P261" s="26">
        <v>1083.8197448</v>
      </c>
      <c r="Q261" s="26">
        <v>1083.8197448</v>
      </c>
    </row>
    <row r="262" spans="1:17" ht="15" customHeight="1">
      <c r="A262" s="73"/>
      <c r="B262" s="74"/>
      <c r="C262" s="62" t="s">
        <v>8</v>
      </c>
      <c r="D262" s="38" t="s">
        <v>9</v>
      </c>
      <c r="E262" s="26">
        <f t="shared" si="89"/>
        <v>495524.9491104</v>
      </c>
      <c r="F262" s="26">
        <v>49238.36985</v>
      </c>
      <c r="G262" s="26">
        <v>37748.27607</v>
      </c>
      <c r="H262" s="26">
        <v>51189.74381</v>
      </c>
      <c r="I262" s="29">
        <v>117796.79317</v>
      </c>
      <c r="J262" s="26">
        <v>104556.29204</v>
      </c>
      <c r="K262" s="26">
        <v>21879.80713</v>
      </c>
      <c r="L262" s="26">
        <v>34990.57059</v>
      </c>
      <c r="M262" s="26">
        <v>9465.59106</v>
      </c>
      <c r="N262" s="26">
        <v>11414.97556</v>
      </c>
      <c r="O262" s="26">
        <v>11620.27556</v>
      </c>
      <c r="P262" s="26">
        <v>22812.127135200004</v>
      </c>
      <c r="Q262" s="26">
        <v>22812.127135200004</v>
      </c>
    </row>
    <row r="263" spans="1:17" ht="15" customHeight="1">
      <c r="A263" s="92"/>
      <c r="B263" s="74"/>
      <c r="C263" s="62" t="s">
        <v>5</v>
      </c>
      <c r="D263" s="38"/>
      <c r="E263" s="26">
        <f t="shared" si="89"/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</row>
    <row r="264" spans="1:17" ht="30" customHeight="1">
      <c r="A264" s="92"/>
      <c r="B264" s="74"/>
      <c r="C264" s="62" t="s">
        <v>104</v>
      </c>
      <c r="D264" s="38"/>
      <c r="E264" s="26">
        <f t="shared" si="89"/>
        <v>800933.76</v>
      </c>
      <c r="F264" s="26">
        <v>347488.23</v>
      </c>
      <c r="G264" s="26">
        <v>453445.53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</row>
    <row r="265" spans="1:17" ht="15" customHeight="1">
      <c r="A265" s="92"/>
      <c r="B265" s="74"/>
      <c r="C265" s="62" t="s">
        <v>6</v>
      </c>
      <c r="D265" s="38"/>
      <c r="E265" s="26">
        <f t="shared" si="89"/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</row>
    <row r="266" spans="1:17" ht="30" customHeight="1">
      <c r="A266" s="92"/>
      <c r="B266" s="74"/>
      <c r="C266" s="62" t="s">
        <v>105</v>
      </c>
      <c r="D266" s="38"/>
      <c r="E266" s="26">
        <f t="shared" si="89"/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</row>
    <row r="267" spans="1:17" ht="30" customHeight="1">
      <c r="A267" s="92"/>
      <c r="B267" s="74"/>
      <c r="C267" s="62" t="s">
        <v>19</v>
      </c>
      <c r="D267" s="38"/>
      <c r="E267" s="26">
        <f t="shared" si="89"/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</row>
    <row r="268" spans="1:17" ht="25.5" customHeight="1">
      <c r="A268" s="73" t="s">
        <v>39</v>
      </c>
      <c r="B268" s="74" t="s">
        <v>119</v>
      </c>
      <c r="C268" s="62" t="s">
        <v>7</v>
      </c>
      <c r="D268" s="37"/>
      <c r="E268" s="26">
        <f aca="true" t="shared" si="90" ref="E268:Q268">E269+E270+E271+E272+E273+E275</f>
        <v>474339.59717</v>
      </c>
      <c r="F268" s="26">
        <f t="shared" si="90"/>
        <v>25393.41695</v>
      </c>
      <c r="G268" s="26">
        <f t="shared" si="90"/>
        <v>28160.53</v>
      </c>
      <c r="H268" s="26">
        <f t="shared" si="90"/>
        <v>30571.795</v>
      </c>
      <c r="I268" s="26">
        <f t="shared" si="90"/>
        <v>32448.437</v>
      </c>
      <c r="J268" s="26">
        <f t="shared" si="90"/>
        <v>40827.4118</v>
      </c>
      <c r="K268" s="26">
        <f t="shared" si="90"/>
        <v>42462.817</v>
      </c>
      <c r="L268" s="26">
        <f t="shared" si="90"/>
        <v>44813.05726</v>
      </c>
      <c r="M268" s="26">
        <f t="shared" si="90"/>
        <v>46473.1</v>
      </c>
      <c r="N268" s="26">
        <f t="shared" si="90"/>
        <v>46917.8</v>
      </c>
      <c r="O268" s="26">
        <f t="shared" si="90"/>
        <v>47445.4</v>
      </c>
      <c r="P268" s="26">
        <f t="shared" si="90"/>
        <v>44412.91608</v>
      </c>
      <c r="Q268" s="26">
        <f t="shared" si="90"/>
        <v>44412.91608</v>
      </c>
    </row>
    <row r="269" spans="1:17" ht="15" customHeight="1">
      <c r="A269" s="73"/>
      <c r="B269" s="74"/>
      <c r="C269" s="62" t="s">
        <v>4</v>
      </c>
      <c r="D269" s="37"/>
      <c r="E269" s="26">
        <f aca="true" t="shared" si="91" ref="E269:E275">F269+G269+H269+I269+J269+K269+L269+M269+N269+O269+P269+Q269</f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</row>
    <row r="270" spans="1:17" ht="15" customHeight="1">
      <c r="A270" s="73"/>
      <c r="B270" s="74"/>
      <c r="C270" s="62" t="s">
        <v>8</v>
      </c>
      <c r="D270" s="38" t="s">
        <v>9</v>
      </c>
      <c r="E270" s="26">
        <f t="shared" si="91"/>
        <v>474339.59717</v>
      </c>
      <c r="F270" s="26">
        <v>25393.41695</v>
      </c>
      <c r="G270" s="26">
        <v>28160.53</v>
      </c>
      <c r="H270" s="26">
        <v>30571.795</v>
      </c>
      <c r="I270" s="29">
        <v>32448.437</v>
      </c>
      <c r="J270" s="26">
        <v>40827.4118</v>
      </c>
      <c r="K270" s="26">
        <v>42462.817</v>
      </c>
      <c r="L270" s="26">
        <v>44813.05726</v>
      </c>
      <c r="M270" s="26">
        <v>46473.1</v>
      </c>
      <c r="N270" s="26">
        <v>46917.8</v>
      </c>
      <c r="O270" s="26">
        <v>47445.4</v>
      </c>
      <c r="P270" s="26">
        <v>44412.91608</v>
      </c>
      <c r="Q270" s="26">
        <v>44412.91608</v>
      </c>
    </row>
    <row r="271" spans="1:17" ht="15" customHeight="1">
      <c r="A271" s="73"/>
      <c r="B271" s="74"/>
      <c r="C271" s="62" t="s">
        <v>5</v>
      </c>
      <c r="D271" s="38"/>
      <c r="E271" s="26">
        <f t="shared" si="91"/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</row>
    <row r="272" spans="1:17" ht="30" customHeight="1">
      <c r="A272" s="73"/>
      <c r="B272" s="74"/>
      <c r="C272" s="62" t="s">
        <v>104</v>
      </c>
      <c r="D272" s="38"/>
      <c r="E272" s="26">
        <f t="shared" si="91"/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</row>
    <row r="273" spans="1:17" ht="15" customHeight="1">
      <c r="A273" s="73"/>
      <c r="B273" s="74"/>
      <c r="C273" s="62" t="s">
        <v>6</v>
      </c>
      <c r="D273" s="38"/>
      <c r="E273" s="26">
        <f t="shared" si="91"/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</row>
    <row r="274" spans="1:17" ht="30" customHeight="1">
      <c r="A274" s="73"/>
      <c r="B274" s="74"/>
      <c r="C274" s="62" t="s">
        <v>105</v>
      </c>
      <c r="D274" s="38"/>
      <c r="E274" s="26">
        <f t="shared" si="91"/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</row>
    <row r="275" spans="1:17" ht="30" customHeight="1">
      <c r="A275" s="73"/>
      <c r="B275" s="74"/>
      <c r="C275" s="62" t="s">
        <v>19</v>
      </c>
      <c r="D275" s="38"/>
      <c r="E275" s="26">
        <f t="shared" si="91"/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</row>
    <row r="276" spans="1:17" ht="25.5" customHeight="1">
      <c r="A276" s="73" t="s">
        <v>40</v>
      </c>
      <c r="B276" s="74" t="s">
        <v>120</v>
      </c>
      <c r="C276" s="62" t="s">
        <v>7</v>
      </c>
      <c r="D276" s="37"/>
      <c r="E276" s="26">
        <f aca="true" t="shared" si="92" ref="E276:L276">E277+E278+E279+E280+E281+E283</f>
        <v>12678146.218290001</v>
      </c>
      <c r="F276" s="26">
        <f t="shared" si="92"/>
        <v>2961981.95053</v>
      </c>
      <c r="G276" s="26">
        <f t="shared" si="92"/>
        <v>3204436.80582</v>
      </c>
      <c r="H276" s="26">
        <f t="shared" si="92"/>
        <v>497828.04826999997</v>
      </c>
      <c r="I276" s="26">
        <f t="shared" si="92"/>
        <v>476162.91826999997</v>
      </c>
      <c r="J276" s="26">
        <f>J277+J278+J279+J280+J281+J283</f>
        <v>552274.48486</v>
      </c>
      <c r="K276" s="26">
        <f t="shared" si="92"/>
        <v>498617.65894</v>
      </c>
      <c r="L276" s="26">
        <f t="shared" si="92"/>
        <v>2081707.57471</v>
      </c>
      <c r="M276" s="26">
        <f>M277+M278+M279+M280+M281+M283</f>
        <v>576181.29841</v>
      </c>
      <c r="N276" s="26">
        <f>N277+N278+N279+N280+N281+N283</f>
        <v>444922.83443999995</v>
      </c>
      <c r="O276" s="26">
        <f>O277+O278+O279+O280+O281+O283</f>
        <v>448171.23444</v>
      </c>
      <c r="P276" s="26">
        <f>P277+P278+P279+P280+P281+P283</f>
        <v>467930.7048</v>
      </c>
      <c r="Q276" s="26">
        <f>Q277+Q278+Q279+Q280+Q281+Q283</f>
        <v>467930.7048</v>
      </c>
    </row>
    <row r="277" spans="1:19" ht="15" customHeight="1">
      <c r="A277" s="73"/>
      <c r="B277" s="74"/>
      <c r="C277" s="62" t="s">
        <v>4</v>
      </c>
      <c r="D277" s="37"/>
      <c r="E277" s="26">
        <f>E285+E293+E301</f>
        <v>952612.7546436001</v>
      </c>
      <c r="F277" s="26">
        <f aca="true" t="shared" si="93" ref="E277:Q283">F285+F293</f>
        <v>0</v>
      </c>
      <c r="G277" s="26">
        <f t="shared" si="93"/>
        <v>0</v>
      </c>
      <c r="H277" s="26">
        <f t="shared" si="93"/>
        <v>0</v>
      </c>
      <c r="I277" s="26">
        <f t="shared" si="93"/>
        <v>0</v>
      </c>
      <c r="J277" s="26">
        <f t="shared" si="93"/>
        <v>286.77769</v>
      </c>
      <c r="K277" s="26">
        <f t="shared" si="93"/>
        <v>1086.06967</v>
      </c>
      <c r="L277" s="26">
        <f aca="true" t="shared" si="94" ref="L277:N278">L285+L293+L301</f>
        <v>943866.19096</v>
      </c>
      <c r="M277" s="26">
        <f t="shared" si="94"/>
        <v>1704.77931</v>
      </c>
      <c r="N277" s="26">
        <f t="shared" si="94"/>
        <v>1704.95605</v>
      </c>
      <c r="O277" s="26">
        <f t="shared" si="93"/>
        <v>1704.95605</v>
      </c>
      <c r="P277" s="26">
        <f t="shared" si="93"/>
        <v>1129.5124568</v>
      </c>
      <c r="Q277" s="26">
        <f t="shared" si="93"/>
        <v>1129.5124568</v>
      </c>
      <c r="S277" s="24"/>
    </row>
    <row r="278" spans="1:18" ht="15" customHeight="1">
      <c r="A278" s="73"/>
      <c r="B278" s="74"/>
      <c r="C278" s="62" t="s">
        <v>8</v>
      </c>
      <c r="D278" s="38" t="s">
        <v>9</v>
      </c>
      <c r="E278" s="26">
        <f>E286+E294+E302</f>
        <v>6528236.993646401</v>
      </c>
      <c r="F278" s="26">
        <f t="shared" si="93"/>
        <v>477701.99053</v>
      </c>
      <c r="G278" s="26">
        <f t="shared" si="93"/>
        <v>491420.29582</v>
      </c>
      <c r="H278" s="26">
        <f t="shared" si="93"/>
        <v>497828.04826999997</v>
      </c>
      <c r="I278" s="26">
        <f t="shared" si="93"/>
        <v>476162.91826999997</v>
      </c>
      <c r="J278" s="26">
        <f t="shared" si="93"/>
        <v>551987.70717</v>
      </c>
      <c r="K278" s="26">
        <f t="shared" si="93"/>
        <v>497531.58927</v>
      </c>
      <c r="L278" s="26">
        <f t="shared" si="94"/>
        <v>1137841.38375</v>
      </c>
      <c r="M278" s="26">
        <f t="shared" si="94"/>
        <v>574476.5191</v>
      </c>
      <c r="N278" s="26">
        <f t="shared" si="94"/>
        <v>443217.87838999997</v>
      </c>
      <c r="O278" s="26">
        <f t="shared" si="93"/>
        <v>446466.27839</v>
      </c>
      <c r="P278" s="26">
        <f t="shared" si="93"/>
        <v>466801.19234320003</v>
      </c>
      <c r="Q278" s="26">
        <f t="shared" si="93"/>
        <v>466801.19234320003</v>
      </c>
      <c r="R278" s="24"/>
    </row>
    <row r="279" spans="1:18" ht="15" customHeight="1">
      <c r="A279" s="73"/>
      <c r="B279" s="74"/>
      <c r="C279" s="62" t="s">
        <v>5</v>
      </c>
      <c r="D279" s="38"/>
      <c r="E279" s="26">
        <f t="shared" si="93"/>
        <v>0</v>
      </c>
      <c r="F279" s="26">
        <f t="shared" si="93"/>
        <v>0</v>
      </c>
      <c r="G279" s="26">
        <f t="shared" si="93"/>
        <v>0</v>
      </c>
      <c r="H279" s="26">
        <f t="shared" si="93"/>
        <v>0</v>
      </c>
      <c r="I279" s="26">
        <f t="shared" si="93"/>
        <v>0</v>
      </c>
      <c r="J279" s="26">
        <f t="shared" si="93"/>
        <v>0</v>
      </c>
      <c r="K279" s="26">
        <f t="shared" si="93"/>
        <v>0</v>
      </c>
      <c r="L279" s="26">
        <f t="shared" si="93"/>
        <v>0</v>
      </c>
      <c r="M279" s="26">
        <f t="shared" si="93"/>
        <v>0</v>
      </c>
      <c r="N279" s="26">
        <f t="shared" si="93"/>
        <v>0</v>
      </c>
      <c r="O279" s="26">
        <f t="shared" si="93"/>
        <v>0</v>
      </c>
      <c r="P279" s="26">
        <f t="shared" si="93"/>
        <v>0</v>
      </c>
      <c r="Q279" s="26">
        <f t="shared" si="93"/>
        <v>0</v>
      </c>
      <c r="R279" s="24"/>
    </row>
    <row r="280" spans="1:17" ht="30" customHeight="1">
      <c r="A280" s="73"/>
      <c r="B280" s="74"/>
      <c r="C280" s="62" t="s">
        <v>104</v>
      </c>
      <c r="D280" s="38"/>
      <c r="E280" s="26">
        <f t="shared" si="93"/>
        <v>5197296.47</v>
      </c>
      <c r="F280" s="26">
        <f t="shared" si="93"/>
        <v>2484279.96</v>
      </c>
      <c r="G280" s="26">
        <f t="shared" si="93"/>
        <v>2713016.51</v>
      </c>
      <c r="H280" s="26">
        <f t="shared" si="93"/>
        <v>0</v>
      </c>
      <c r="I280" s="26">
        <f t="shared" si="93"/>
        <v>0</v>
      </c>
      <c r="J280" s="26">
        <f t="shared" si="93"/>
        <v>0</v>
      </c>
      <c r="K280" s="26">
        <f t="shared" si="93"/>
        <v>0</v>
      </c>
      <c r="L280" s="26">
        <f t="shared" si="93"/>
        <v>0</v>
      </c>
      <c r="M280" s="26">
        <f t="shared" si="93"/>
        <v>0</v>
      </c>
      <c r="N280" s="26">
        <f t="shared" si="93"/>
        <v>0</v>
      </c>
      <c r="O280" s="26">
        <f t="shared" si="93"/>
        <v>0</v>
      </c>
      <c r="P280" s="26">
        <f t="shared" si="93"/>
        <v>0</v>
      </c>
      <c r="Q280" s="26">
        <f t="shared" si="93"/>
        <v>0</v>
      </c>
    </row>
    <row r="281" spans="1:17" ht="15" customHeight="1">
      <c r="A281" s="73"/>
      <c r="B281" s="74"/>
      <c r="C281" s="62" t="s">
        <v>6</v>
      </c>
      <c r="D281" s="38"/>
      <c r="E281" s="26">
        <f t="shared" si="93"/>
        <v>0</v>
      </c>
      <c r="F281" s="26">
        <f t="shared" si="93"/>
        <v>0</v>
      </c>
      <c r="G281" s="26">
        <f t="shared" si="93"/>
        <v>0</v>
      </c>
      <c r="H281" s="26">
        <f t="shared" si="93"/>
        <v>0</v>
      </c>
      <c r="I281" s="26">
        <f t="shared" si="93"/>
        <v>0</v>
      </c>
      <c r="J281" s="26">
        <f t="shared" si="93"/>
        <v>0</v>
      </c>
      <c r="K281" s="26">
        <f t="shared" si="93"/>
        <v>0</v>
      </c>
      <c r="L281" s="26">
        <f t="shared" si="93"/>
        <v>0</v>
      </c>
      <c r="M281" s="26">
        <f t="shared" si="93"/>
        <v>0</v>
      </c>
      <c r="N281" s="26">
        <f t="shared" si="93"/>
        <v>0</v>
      </c>
      <c r="O281" s="26">
        <f t="shared" si="93"/>
        <v>0</v>
      </c>
      <c r="P281" s="26">
        <f t="shared" si="93"/>
        <v>0</v>
      </c>
      <c r="Q281" s="26">
        <f t="shared" si="93"/>
        <v>0</v>
      </c>
    </row>
    <row r="282" spans="1:17" ht="30" customHeight="1">
      <c r="A282" s="73"/>
      <c r="B282" s="74"/>
      <c r="C282" s="62" t="s">
        <v>105</v>
      </c>
      <c r="D282" s="38"/>
      <c r="E282" s="26">
        <f t="shared" si="93"/>
        <v>0</v>
      </c>
      <c r="F282" s="26">
        <f t="shared" si="93"/>
        <v>0</v>
      </c>
      <c r="G282" s="26">
        <f t="shared" si="93"/>
        <v>0</v>
      </c>
      <c r="H282" s="26">
        <f t="shared" si="93"/>
        <v>0</v>
      </c>
      <c r="I282" s="26">
        <f t="shared" si="93"/>
        <v>0</v>
      </c>
      <c r="J282" s="26">
        <f t="shared" si="93"/>
        <v>0</v>
      </c>
      <c r="K282" s="26">
        <f t="shared" si="93"/>
        <v>0</v>
      </c>
      <c r="L282" s="26">
        <f t="shared" si="93"/>
        <v>0</v>
      </c>
      <c r="M282" s="26">
        <f t="shared" si="93"/>
        <v>0</v>
      </c>
      <c r="N282" s="26">
        <f t="shared" si="93"/>
        <v>0</v>
      </c>
      <c r="O282" s="26">
        <f t="shared" si="93"/>
        <v>0</v>
      </c>
      <c r="P282" s="26">
        <f t="shared" si="93"/>
        <v>0</v>
      </c>
      <c r="Q282" s="26">
        <f t="shared" si="93"/>
        <v>0</v>
      </c>
    </row>
    <row r="283" spans="1:17" ht="30" customHeight="1">
      <c r="A283" s="73"/>
      <c r="B283" s="74"/>
      <c r="C283" s="62" t="s">
        <v>19</v>
      </c>
      <c r="D283" s="38"/>
      <c r="E283" s="26">
        <f t="shared" si="93"/>
        <v>0</v>
      </c>
      <c r="F283" s="26">
        <f t="shared" si="93"/>
        <v>0</v>
      </c>
      <c r="G283" s="26">
        <f t="shared" si="93"/>
        <v>0</v>
      </c>
      <c r="H283" s="26">
        <f t="shared" si="93"/>
        <v>0</v>
      </c>
      <c r="I283" s="26">
        <f t="shared" si="93"/>
        <v>0</v>
      </c>
      <c r="J283" s="26">
        <f t="shared" si="93"/>
        <v>0</v>
      </c>
      <c r="K283" s="26">
        <f t="shared" si="93"/>
        <v>0</v>
      </c>
      <c r="L283" s="26">
        <f t="shared" si="93"/>
        <v>0</v>
      </c>
      <c r="M283" s="26">
        <f t="shared" si="93"/>
        <v>0</v>
      </c>
      <c r="N283" s="26">
        <f t="shared" si="93"/>
        <v>0</v>
      </c>
      <c r="O283" s="26">
        <f t="shared" si="93"/>
        <v>0</v>
      </c>
      <c r="P283" s="26">
        <f t="shared" si="93"/>
        <v>0</v>
      </c>
      <c r="Q283" s="26">
        <f t="shared" si="93"/>
        <v>0</v>
      </c>
    </row>
    <row r="284" spans="1:17" ht="25.5" customHeight="1">
      <c r="A284" s="73" t="s">
        <v>41</v>
      </c>
      <c r="B284" s="74" t="s">
        <v>121</v>
      </c>
      <c r="C284" s="62" t="s">
        <v>7</v>
      </c>
      <c r="D284" s="37"/>
      <c r="E284" s="26">
        <f aca="true" t="shared" si="95" ref="E284:L284">E285+E286+E287+E288+E289+E291</f>
        <v>10464827.405620001</v>
      </c>
      <c r="F284" s="26">
        <f t="shared" si="95"/>
        <v>2924917.19359</v>
      </c>
      <c r="G284" s="26">
        <f t="shared" si="95"/>
        <v>3159944.70582</v>
      </c>
      <c r="H284" s="26">
        <f t="shared" si="95"/>
        <v>441179.47994</v>
      </c>
      <c r="I284" s="26">
        <f t="shared" si="95"/>
        <v>426606.81827</v>
      </c>
      <c r="J284" s="26">
        <f t="shared" si="95"/>
        <v>490642.08486</v>
      </c>
      <c r="K284" s="26">
        <f t="shared" si="95"/>
        <v>440083.95894</v>
      </c>
      <c r="L284" s="26">
        <f t="shared" si="95"/>
        <v>481407.32619</v>
      </c>
      <c r="M284" s="26">
        <f>M285+M286+M287+M288+M289+M291</f>
        <v>512894.38641000004</v>
      </c>
      <c r="N284" s="26">
        <f>N285+N286+N287+N288+N289+N291</f>
        <v>389863.22099999996</v>
      </c>
      <c r="O284" s="26">
        <f>O285+O286+O287+O288+O289+O291</f>
        <v>393111.621</v>
      </c>
      <c r="P284" s="26">
        <f>P285+P286+P287+P288+P289+P291</f>
        <v>402088.3048</v>
      </c>
      <c r="Q284" s="26">
        <f>Q285+Q286+Q287+Q288+Q289+Q291</f>
        <v>402088.3048</v>
      </c>
    </row>
    <row r="285" spans="1:17" ht="15" customHeight="1">
      <c r="A285" s="73"/>
      <c r="B285" s="74"/>
      <c r="C285" s="62" t="s">
        <v>4</v>
      </c>
      <c r="D285" s="26"/>
      <c r="E285" s="26">
        <f aca="true" t="shared" si="96" ref="E285:E291">F285+G285+H285+I285+J285+K285+L285+M285+N285+O285+P285+Q285</f>
        <v>38782.21068360001</v>
      </c>
      <c r="F285" s="26">
        <v>0</v>
      </c>
      <c r="G285" s="26">
        <v>0</v>
      </c>
      <c r="H285" s="26">
        <v>0</v>
      </c>
      <c r="I285" s="26">
        <v>0</v>
      </c>
      <c r="J285" s="26">
        <v>286.77769</v>
      </c>
      <c r="K285" s="26">
        <v>1086.06967</v>
      </c>
      <c r="L285" s="26">
        <v>30035.647</v>
      </c>
      <c r="M285" s="26">
        <v>1704.77931</v>
      </c>
      <c r="N285" s="26">
        <v>1704.95605</v>
      </c>
      <c r="O285" s="26">
        <v>1704.95605</v>
      </c>
      <c r="P285" s="26">
        <v>1129.5124568</v>
      </c>
      <c r="Q285" s="26">
        <v>1129.5124568</v>
      </c>
    </row>
    <row r="286" spans="1:18" ht="15" customHeight="1">
      <c r="A286" s="73"/>
      <c r="B286" s="74"/>
      <c r="C286" s="62" t="s">
        <v>8</v>
      </c>
      <c r="D286" s="38" t="s">
        <v>9</v>
      </c>
      <c r="E286" s="26">
        <f t="shared" si="96"/>
        <v>5228748.724936401</v>
      </c>
      <c r="F286" s="26">
        <v>440637.23359</v>
      </c>
      <c r="G286" s="26">
        <v>446928.19582</v>
      </c>
      <c r="H286" s="26">
        <v>441179.47994</v>
      </c>
      <c r="I286" s="29">
        <v>426606.81827</v>
      </c>
      <c r="J286" s="26">
        <v>490355.30717</v>
      </c>
      <c r="K286" s="26">
        <v>438997.88927</v>
      </c>
      <c r="L286" s="26">
        <v>451371.67919</v>
      </c>
      <c r="M286" s="29">
        <f>495189.6071+16000</f>
        <v>511189.6071</v>
      </c>
      <c r="N286" s="26">
        <v>388158.26495</v>
      </c>
      <c r="O286" s="26">
        <v>391406.66495</v>
      </c>
      <c r="P286" s="26">
        <v>400958.7923432</v>
      </c>
      <c r="Q286" s="26">
        <v>400958.7923432</v>
      </c>
      <c r="R286" s="24"/>
    </row>
    <row r="287" spans="1:17" ht="15" customHeight="1">
      <c r="A287" s="73"/>
      <c r="B287" s="74"/>
      <c r="C287" s="62" t="s">
        <v>5</v>
      </c>
      <c r="D287" s="38"/>
      <c r="E287" s="26">
        <f t="shared" si="96"/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9">
        <v>0</v>
      </c>
      <c r="N287" s="26">
        <v>0</v>
      </c>
      <c r="O287" s="26">
        <v>0</v>
      </c>
      <c r="P287" s="26">
        <v>0</v>
      </c>
      <c r="Q287" s="26">
        <v>0</v>
      </c>
    </row>
    <row r="288" spans="1:17" ht="30" customHeight="1">
      <c r="A288" s="73"/>
      <c r="B288" s="74"/>
      <c r="C288" s="62" t="s">
        <v>104</v>
      </c>
      <c r="D288" s="38"/>
      <c r="E288" s="26">
        <f t="shared" si="96"/>
        <v>5197296.47</v>
      </c>
      <c r="F288" s="26">
        <v>2484279.96</v>
      </c>
      <c r="G288" s="26">
        <v>2713016.51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9">
        <v>0</v>
      </c>
      <c r="N288" s="26">
        <v>0</v>
      </c>
      <c r="O288" s="26">
        <v>0</v>
      </c>
      <c r="P288" s="26">
        <v>0</v>
      </c>
      <c r="Q288" s="26">
        <v>0</v>
      </c>
    </row>
    <row r="289" spans="1:17" ht="15" customHeight="1">
      <c r="A289" s="73"/>
      <c r="B289" s="74"/>
      <c r="C289" s="62" t="s">
        <v>6</v>
      </c>
      <c r="D289" s="38"/>
      <c r="E289" s="26">
        <f t="shared" si="96"/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9">
        <v>0</v>
      </c>
      <c r="N289" s="26">
        <v>0</v>
      </c>
      <c r="O289" s="26">
        <v>0</v>
      </c>
      <c r="P289" s="26">
        <v>0</v>
      </c>
      <c r="Q289" s="26">
        <v>0</v>
      </c>
    </row>
    <row r="290" spans="1:17" ht="30" customHeight="1">
      <c r="A290" s="73"/>
      <c r="B290" s="74"/>
      <c r="C290" s="62" t="s">
        <v>105</v>
      </c>
      <c r="D290" s="38"/>
      <c r="E290" s="26">
        <f t="shared" si="96"/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9">
        <v>0</v>
      </c>
      <c r="N290" s="26">
        <v>0</v>
      </c>
      <c r="O290" s="26">
        <v>0</v>
      </c>
      <c r="P290" s="26">
        <v>0</v>
      </c>
      <c r="Q290" s="26">
        <v>0</v>
      </c>
    </row>
    <row r="291" spans="1:17" ht="30" customHeight="1">
      <c r="A291" s="73"/>
      <c r="B291" s="74"/>
      <c r="C291" s="62" t="s">
        <v>19</v>
      </c>
      <c r="D291" s="38"/>
      <c r="E291" s="26">
        <f t="shared" si="96"/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9">
        <v>0</v>
      </c>
      <c r="N291" s="26">
        <v>0</v>
      </c>
      <c r="O291" s="26">
        <v>0</v>
      </c>
      <c r="P291" s="26">
        <v>0</v>
      </c>
      <c r="Q291" s="26">
        <v>0</v>
      </c>
    </row>
    <row r="292" spans="1:17" ht="25.5" customHeight="1">
      <c r="A292" s="73" t="s">
        <v>42</v>
      </c>
      <c r="B292" s="74" t="s">
        <v>122</v>
      </c>
      <c r="C292" s="62" t="s">
        <v>7</v>
      </c>
      <c r="D292" s="37"/>
      <c r="E292" s="26">
        <f aca="true" t="shared" si="97" ref="E292:Q292">E293+E294+E295+E296+E297+E299</f>
        <v>680788.0321500001</v>
      </c>
      <c r="F292" s="26">
        <f t="shared" si="97"/>
        <v>37064.75694</v>
      </c>
      <c r="G292" s="26">
        <f t="shared" si="97"/>
        <v>44492.1</v>
      </c>
      <c r="H292" s="26">
        <f>H293+H294+H295+H296+H297+H299</f>
        <v>56648.56833</v>
      </c>
      <c r="I292" s="26">
        <f t="shared" si="97"/>
        <v>49556.1</v>
      </c>
      <c r="J292" s="26">
        <f t="shared" si="97"/>
        <v>61632.4</v>
      </c>
      <c r="K292" s="26">
        <f t="shared" si="97"/>
        <v>58533.7</v>
      </c>
      <c r="L292" s="26">
        <f t="shared" si="97"/>
        <v>67769.468</v>
      </c>
      <c r="M292" s="29">
        <f t="shared" si="97"/>
        <v>63286.912</v>
      </c>
      <c r="N292" s="26">
        <f t="shared" si="97"/>
        <v>55059.61344</v>
      </c>
      <c r="O292" s="26">
        <f t="shared" si="97"/>
        <v>55059.61344</v>
      </c>
      <c r="P292" s="26">
        <f t="shared" si="97"/>
        <v>65842.40000000001</v>
      </c>
      <c r="Q292" s="26">
        <f t="shared" si="97"/>
        <v>65842.40000000001</v>
      </c>
    </row>
    <row r="293" spans="1:17" ht="15" customHeight="1">
      <c r="A293" s="73"/>
      <c r="B293" s="85"/>
      <c r="C293" s="62" t="s">
        <v>4</v>
      </c>
      <c r="D293" s="37"/>
      <c r="E293" s="26">
        <f aca="true" t="shared" si="98" ref="E293:E299">F293+G293+H293+I293+J293+K293+L293+M293+N293+O293+P293+Q293</f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9">
        <v>0</v>
      </c>
      <c r="N293" s="26">
        <v>0</v>
      </c>
      <c r="O293" s="26">
        <v>0</v>
      </c>
      <c r="P293" s="26">
        <v>0</v>
      </c>
      <c r="Q293" s="26">
        <v>0</v>
      </c>
    </row>
    <row r="294" spans="1:17" ht="15" customHeight="1">
      <c r="A294" s="73"/>
      <c r="B294" s="85"/>
      <c r="C294" s="62" t="s">
        <v>8</v>
      </c>
      <c r="D294" s="38" t="s">
        <v>9</v>
      </c>
      <c r="E294" s="26">
        <f t="shared" si="98"/>
        <v>680788.0321500001</v>
      </c>
      <c r="F294" s="26">
        <v>37064.75694</v>
      </c>
      <c r="G294" s="26">
        <v>44492.1</v>
      </c>
      <c r="H294" s="26">
        <v>56648.56833</v>
      </c>
      <c r="I294" s="26">
        <v>49556.1</v>
      </c>
      <c r="J294" s="26">
        <v>61632.4</v>
      </c>
      <c r="K294" s="26">
        <v>58533.7</v>
      </c>
      <c r="L294" s="26">
        <v>67769.468</v>
      </c>
      <c r="M294" s="29">
        <v>63286.912</v>
      </c>
      <c r="N294" s="26">
        <v>55059.61344</v>
      </c>
      <c r="O294" s="26">
        <v>55059.61344</v>
      </c>
      <c r="P294" s="26">
        <v>65842.40000000001</v>
      </c>
      <c r="Q294" s="26">
        <v>65842.40000000001</v>
      </c>
    </row>
    <row r="295" spans="1:17" ht="15" customHeight="1">
      <c r="A295" s="73"/>
      <c r="B295" s="85"/>
      <c r="C295" s="62" t="s">
        <v>5</v>
      </c>
      <c r="D295" s="38"/>
      <c r="E295" s="26">
        <f t="shared" si="98"/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</row>
    <row r="296" spans="1:17" ht="30" customHeight="1">
      <c r="A296" s="73"/>
      <c r="B296" s="85"/>
      <c r="C296" s="62" t="s">
        <v>104</v>
      </c>
      <c r="D296" s="38"/>
      <c r="E296" s="26">
        <f t="shared" si="98"/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</row>
    <row r="297" spans="1:17" ht="15" customHeight="1">
      <c r="A297" s="73"/>
      <c r="B297" s="85"/>
      <c r="C297" s="62" t="s">
        <v>6</v>
      </c>
      <c r="D297" s="38"/>
      <c r="E297" s="26">
        <f t="shared" si="98"/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</row>
    <row r="298" spans="1:17" ht="30" customHeight="1">
      <c r="A298" s="73"/>
      <c r="B298" s="85"/>
      <c r="C298" s="62" t="s">
        <v>105</v>
      </c>
      <c r="D298" s="38"/>
      <c r="E298" s="26">
        <f t="shared" si="98"/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</row>
    <row r="299" spans="1:17" ht="30" customHeight="1">
      <c r="A299" s="73"/>
      <c r="B299" s="85"/>
      <c r="C299" s="62" t="s">
        <v>19</v>
      </c>
      <c r="D299" s="38"/>
      <c r="E299" s="26">
        <f t="shared" si="98"/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</row>
    <row r="300" spans="1:17" ht="25.5" customHeight="1">
      <c r="A300" s="73" t="s">
        <v>231</v>
      </c>
      <c r="B300" s="74" t="s">
        <v>232</v>
      </c>
      <c r="C300" s="62" t="s">
        <v>7</v>
      </c>
      <c r="D300" s="37"/>
      <c r="E300" s="26">
        <f>E301+E302+E303+E304+E305+E307</f>
        <v>1532530.78052</v>
      </c>
      <c r="F300" s="26">
        <f>F301+F302+F303+F304+F305+F307</f>
        <v>0</v>
      </c>
      <c r="G300" s="26">
        <f>G301+G302+G303+G304+G305+G307</f>
        <v>0</v>
      </c>
      <c r="H300" s="26">
        <f>H301+H302+H303+H304+H305+H307</f>
        <v>0</v>
      </c>
      <c r="I300" s="26">
        <f aca="true" t="shared" si="99" ref="I300:Q300">I301+I302+I303+I304+I305+I307</f>
        <v>0</v>
      </c>
      <c r="J300" s="26">
        <f t="shared" si="99"/>
        <v>0</v>
      </c>
      <c r="K300" s="26">
        <f t="shared" si="99"/>
        <v>0</v>
      </c>
      <c r="L300" s="26">
        <f t="shared" si="99"/>
        <v>1532530.78052</v>
      </c>
      <c r="M300" s="26">
        <f t="shared" si="99"/>
        <v>0</v>
      </c>
      <c r="N300" s="26">
        <f t="shared" si="99"/>
        <v>0</v>
      </c>
      <c r="O300" s="26">
        <f t="shared" si="99"/>
        <v>0</v>
      </c>
      <c r="P300" s="26">
        <f t="shared" si="99"/>
        <v>0</v>
      </c>
      <c r="Q300" s="26">
        <f t="shared" si="99"/>
        <v>0</v>
      </c>
    </row>
    <row r="301" spans="1:19" ht="15" customHeight="1">
      <c r="A301" s="73"/>
      <c r="B301" s="85"/>
      <c r="C301" s="62" t="s">
        <v>4</v>
      </c>
      <c r="D301" s="37"/>
      <c r="E301" s="26">
        <f aca="true" t="shared" si="100" ref="E301:E307">F301+G301+H301+I301+J301+K301+L301+M301+N301+O301+P301+Q301</f>
        <v>913830.54396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913830.54396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S301" s="24"/>
    </row>
    <row r="302" spans="1:17" ht="15" customHeight="1">
      <c r="A302" s="73"/>
      <c r="B302" s="85"/>
      <c r="C302" s="62" t="s">
        <v>8</v>
      </c>
      <c r="D302" s="38" t="s">
        <v>9</v>
      </c>
      <c r="E302" s="26">
        <f t="shared" si="100"/>
        <v>618700.23656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618700.23656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</row>
    <row r="303" spans="1:17" ht="15" customHeight="1">
      <c r="A303" s="73"/>
      <c r="B303" s="85"/>
      <c r="C303" s="62" t="s">
        <v>5</v>
      </c>
      <c r="D303" s="38"/>
      <c r="E303" s="26">
        <f t="shared" si="100"/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</row>
    <row r="304" spans="1:17" ht="30" customHeight="1">
      <c r="A304" s="73"/>
      <c r="B304" s="85"/>
      <c r="C304" s="62" t="s">
        <v>104</v>
      </c>
      <c r="D304" s="38"/>
      <c r="E304" s="26">
        <f t="shared" si="100"/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</row>
    <row r="305" spans="1:17" ht="15" customHeight="1">
      <c r="A305" s="73"/>
      <c r="B305" s="85"/>
      <c r="C305" s="62" t="s">
        <v>6</v>
      </c>
      <c r="D305" s="38"/>
      <c r="E305" s="26">
        <f t="shared" si="100"/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</row>
    <row r="306" spans="1:17" ht="30" customHeight="1">
      <c r="A306" s="73"/>
      <c r="B306" s="85"/>
      <c r="C306" s="62" t="s">
        <v>105</v>
      </c>
      <c r="D306" s="38"/>
      <c r="E306" s="26">
        <f t="shared" si="100"/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</row>
    <row r="307" spans="1:17" ht="30" customHeight="1">
      <c r="A307" s="73"/>
      <c r="B307" s="85"/>
      <c r="C307" s="62" t="s">
        <v>19</v>
      </c>
      <c r="D307" s="38"/>
      <c r="E307" s="26">
        <f t="shared" si="100"/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</row>
    <row r="308" spans="1:17" ht="25.5" customHeight="1">
      <c r="A308" s="89" t="s">
        <v>102</v>
      </c>
      <c r="B308" s="86" t="s">
        <v>123</v>
      </c>
      <c r="C308" s="60" t="s">
        <v>7</v>
      </c>
      <c r="D308" s="37"/>
      <c r="E308" s="26">
        <f aca="true" t="shared" si="101" ref="E308:L308">E309+E310+E311+E312+E313+E315</f>
        <v>4352106.37856</v>
      </c>
      <c r="F308" s="26">
        <f t="shared" si="101"/>
        <v>938384.7575300001</v>
      </c>
      <c r="G308" s="26">
        <f t="shared" si="101"/>
        <v>851363.21344</v>
      </c>
      <c r="H308" s="26">
        <f t="shared" si="101"/>
        <v>483746.72171</v>
      </c>
      <c r="I308" s="26">
        <f t="shared" si="101"/>
        <v>266390.62431</v>
      </c>
      <c r="J308" s="26">
        <f t="shared" si="101"/>
        <v>316640.71943</v>
      </c>
      <c r="K308" s="26">
        <f t="shared" si="101"/>
        <v>173498.538</v>
      </c>
      <c r="L308" s="26">
        <f t="shared" si="101"/>
        <v>433985.27916000003</v>
      </c>
      <c r="M308" s="26">
        <f>M309+M310+M311+M312+M313+M315</f>
        <v>183110.01458000002</v>
      </c>
      <c r="N308" s="26">
        <f>N309+N310+N311+N312+N313+N315</f>
        <v>166488.5</v>
      </c>
      <c r="O308" s="26">
        <f>O309+O310+O311+O312+O313+O315</f>
        <v>166644.7</v>
      </c>
      <c r="P308" s="26">
        <f>P309+P310+P311+P312+P313+P315</f>
        <v>185926.6552</v>
      </c>
      <c r="Q308" s="26">
        <f>Q309+Q310+Q311+Q312+Q313+Q315</f>
        <v>185926.6552</v>
      </c>
    </row>
    <row r="309" spans="1:17" ht="15" customHeight="1">
      <c r="A309" s="90"/>
      <c r="B309" s="87"/>
      <c r="C309" s="60" t="s">
        <v>4</v>
      </c>
      <c r="D309" s="37">
        <v>814</v>
      </c>
      <c r="E309" s="26">
        <f aca="true" t="shared" si="102" ref="E309:Q315">E317+E325+E333+E341</f>
        <v>245445.54057</v>
      </c>
      <c r="F309" s="26">
        <f t="shared" si="102"/>
        <v>38222.91339</v>
      </c>
      <c r="G309" s="26">
        <f t="shared" si="102"/>
        <v>0</v>
      </c>
      <c r="H309" s="26">
        <f t="shared" si="102"/>
        <v>0</v>
      </c>
      <c r="I309" s="26">
        <f t="shared" si="102"/>
        <v>0</v>
      </c>
      <c r="J309" s="26">
        <f t="shared" si="102"/>
        <v>0</v>
      </c>
      <c r="K309" s="26">
        <f t="shared" si="102"/>
        <v>0</v>
      </c>
      <c r="L309" s="26">
        <f>L317+L325+L333+L341</f>
        <v>207222.62718</v>
      </c>
      <c r="M309" s="26">
        <f t="shared" si="102"/>
        <v>0</v>
      </c>
      <c r="N309" s="26">
        <f t="shared" si="102"/>
        <v>0</v>
      </c>
      <c r="O309" s="26">
        <f t="shared" si="102"/>
        <v>0</v>
      </c>
      <c r="P309" s="26">
        <f t="shared" si="102"/>
        <v>0</v>
      </c>
      <c r="Q309" s="26">
        <f t="shared" si="102"/>
        <v>0</v>
      </c>
    </row>
    <row r="310" spans="1:18" ht="15" customHeight="1">
      <c r="A310" s="90"/>
      <c r="B310" s="87"/>
      <c r="C310" s="60" t="s">
        <v>8</v>
      </c>
      <c r="D310" s="38" t="s">
        <v>9</v>
      </c>
      <c r="E310" s="26">
        <f t="shared" si="102"/>
        <v>3206410.05799</v>
      </c>
      <c r="F310" s="26">
        <f t="shared" si="102"/>
        <v>422356.29414</v>
      </c>
      <c r="G310" s="26">
        <f t="shared" si="102"/>
        <v>428917.98344</v>
      </c>
      <c r="H310" s="26">
        <f t="shared" si="102"/>
        <v>483746.72171</v>
      </c>
      <c r="I310" s="26">
        <f t="shared" si="102"/>
        <v>266390.62431</v>
      </c>
      <c r="J310" s="26">
        <f t="shared" si="102"/>
        <v>316640.71943</v>
      </c>
      <c r="K310" s="26">
        <f t="shared" si="102"/>
        <v>173498.538</v>
      </c>
      <c r="L310" s="26">
        <f>L318+L326+L334+L342</f>
        <v>226762.65198</v>
      </c>
      <c r="M310" s="26">
        <f t="shared" si="102"/>
        <v>183110.01458000002</v>
      </c>
      <c r="N310" s="26">
        <f t="shared" si="102"/>
        <v>166488.5</v>
      </c>
      <c r="O310" s="26">
        <f t="shared" si="102"/>
        <v>166644.7</v>
      </c>
      <c r="P310" s="26">
        <f t="shared" si="102"/>
        <v>185926.6552</v>
      </c>
      <c r="Q310" s="26">
        <f t="shared" si="102"/>
        <v>185926.6552</v>
      </c>
      <c r="R310" s="24"/>
    </row>
    <row r="311" spans="1:17" ht="15" customHeight="1">
      <c r="A311" s="90"/>
      <c r="B311" s="87"/>
      <c r="C311" s="60" t="s">
        <v>5</v>
      </c>
      <c r="D311" s="38"/>
      <c r="E311" s="26">
        <f t="shared" si="102"/>
        <v>0</v>
      </c>
      <c r="F311" s="26">
        <f t="shared" si="102"/>
        <v>0</v>
      </c>
      <c r="G311" s="26">
        <f t="shared" si="102"/>
        <v>0</v>
      </c>
      <c r="H311" s="26">
        <f t="shared" si="102"/>
        <v>0</v>
      </c>
      <c r="I311" s="26">
        <f t="shared" si="102"/>
        <v>0</v>
      </c>
      <c r="J311" s="26">
        <f t="shared" si="102"/>
        <v>0</v>
      </c>
      <c r="K311" s="26">
        <f t="shared" si="102"/>
        <v>0</v>
      </c>
      <c r="L311" s="26">
        <f t="shared" si="102"/>
        <v>0</v>
      </c>
      <c r="M311" s="26">
        <f t="shared" si="102"/>
        <v>0</v>
      </c>
      <c r="N311" s="26">
        <f t="shared" si="102"/>
        <v>0</v>
      </c>
      <c r="O311" s="26">
        <f t="shared" si="102"/>
        <v>0</v>
      </c>
      <c r="P311" s="26">
        <f t="shared" si="102"/>
        <v>0</v>
      </c>
      <c r="Q311" s="26">
        <f t="shared" si="102"/>
        <v>0</v>
      </c>
    </row>
    <row r="312" spans="1:17" ht="30" customHeight="1">
      <c r="A312" s="90"/>
      <c r="B312" s="87"/>
      <c r="C312" s="60" t="s">
        <v>104</v>
      </c>
      <c r="D312" s="38"/>
      <c r="E312" s="26">
        <f t="shared" si="102"/>
        <v>900250.78</v>
      </c>
      <c r="F312" s="26">
        <f t="shared" si="102"/>
        <v>477805.55</v>
      </c>
      <c r="G312" s="26">
        <f t="shared" si="102"/>
        <v>422445.23</v>
      </c>
      <c r="H312" s="26">
        <f t="shared" si="102"/>
        <v>0</v>
      </c>
      <c r="I312" s="26">
        <f t="shared" si="102"/>
        <v>0</v>
      </c>
      <c r="J312" s="26">
        <f t="shared" si="102"/>
        <v>0</v>
      </c>
      <c r="K312" s="26">
        <f t="shared" si="102"/>
        <v>0</v>
      </c>
      <c r="L312" s="26">
        <f t="shared" si="102"/>
        <v>0</v>
      </c>
      <c r="M312" s="26">
        <f t="shared" si="102"/>
        <v>0</v>
      </c>
      <c r="N312" s="26">
        <f t="shared" si="102"/>
        <v>0</v>
      </c>
      <c r="O312" s="26">
        <f t="shared" si="102"/>
        <v>0</v>
      </c>
      <c r="P312" s="26">
        <f t="shared" si="102"/>
        <v>0</v>
      </c>
      <c r="Q312" s="26">
        <f t="shared" si="102"/>
        <v>0</v>
      </c>
    </row>
    <row r="313" spans="1:17" ht="15" customHeight="1">
      <c r="A313" s="90"/>
      <c r="B313" s="87"/>
      <c r="C313" s="60" t="s">
        <v>6</v>
      </c>
      <c r="D313" s="38"/>
      <c r="E313" s="26">
        <f t="shared" si="102"/>
        <v>0</v>
      </c>
      <c r="F313" s="26">
        <f t="shared" si="102"/>
        <v>0</v>
      </c>
      <c r="G313" s="26">
        <f t="shared" si="102"/>
        <v>0</v>
      </c>
      <c r="H313" s="26">
        <f t="shared" si="102"/>
        <v>0</v>
      </c>
      <c r="I313" s="26">
        <f t="shared" si="102"/>
        <v>0</v>
      </c>
      <c r="J313" s="26">
        <f t="shared" si="102"/>
        <v>0</v>
      </c>
      <c r="K313" s="26">
        <f t="shared" si="102"/>
        <v>0</v>
      </c>
      <c r="L313" s="26">
        <f t="shared" si="102"/>
        <v>0</v>
      </c>
      <c r="M313" s="26">
        <f t="shared" si="102"/>
        <v>0</v>
      </c>
      <c r="N313" s="26">
        <f t="shared" si="102"/>
        <v>0</v>
      </c>
      <c r="O313" s="26">
        <f t="shared" si="102"/>
        <v>0</v>
      </c>
      <c r="P313" s="26">
        <f t="shared" si="102"/>
        <v>0</v>
      </c>
      <c r="Q313" s="26">
        <f t="shared" si="102"/>
        <v>0</v>
      </c>
    </row>
    <row r="314" spans="1:17" ht="30" customHeight="1">
      <c r="A314" s="90"/>
      <c r="B314" s="87"/>
      <c r="C314" s="60" t="s">
        <v>105</v>
      </c>
      <c r="D314" s="38"/>
      <c r="E314" s="26">
        <f t="shared" si="102"/>
        <v>0</v>
      </c>
      <c r="F314" s="26">
        <f t="shared" si="102"/>
        <v>0</v>
      </c>
      <c r="G314" s="26">
        <f t="shared" si="102"/>
        <v>0</v>
      </c>
      <c r="H314" s="26">
        <f t="shared" si="102"/>
        <v>0</v>
      </c>
      <c r="I314" s="26">
        <f t="shared" si="102"/>
        <v>0</v>
      </c>
      <c r="J314" s="26">
        <f t="shared" si="102"/>
        <v>0</v>
      </c>
      <c r="K314" s="26">
        <f t="shared" si="102"/>
        <v>0</v>
      </c>
      <c r="L314" s="26">
        <f t="shared" si="102"/>
        <v>0</v>
      </c>
      <c r="M314" s="26">
        <f t="shared" si="102"/>
        <v>0</v>
      </c>
      <c r="N314" s="26">
        <f t="shared" si="102"/>
        <v>0</v>
      </c>
      <c r="O314" s="26">
        <f t="shared" si="102"/>
        <v>0</v>
      </c>
      <c r="P314" s="26">
        <f t="shared" si="102"/>
        <v>0</v>
      </c>
      <c r="Q314" s="26">
        <f t="shared" si="102"/>
        <v>0</v>
      </c>
    </row>
    <row r="315" spans="1:17" ht="30" customHeight="1">
      <c r="A315" s="91"/>
      <c r="B315" s="88"/>
      <c r="C315" s="60" t="s">
        <v>19</v>
      </c>
      <c r="D315" s="38"/>
      <c r="E315" s="26">
        <f t="shared" si="102"/>
        <v>0</v>
      </c>
      <c r="F315" s="26">
        <f t="shared" si="102"/>
        <v>0</v>
      </c>
      <c r="G315" s="26">
        <f t="shared" si="102"/>
        <v>0</v>
      </c>
      <c r="H315" s="26">
        <f t="shared" si="102"/>
        <v>0</v>
      </c>
      <c r="I315" s="26">
        <f t="shared" si="102"/>
        <v>0</v>
      </c>
      <c r="J315" s="26">
        <f t="shared" si="102"/>
        <v>0</v>
      </c>
      <c r="K315" s="26">
        <f t="shared" si="102"/>
        <v>0</v>
      </c>
      <c r="L315" s="26">
        <f t="shared" si="102"/>
        <v>0</v>
      </c>
      <c r="M315" s="26">
        <f t="shared" si="102"/>
        <v>0</v>
      </c>
      <c r="N315" s="26">
        <f t="shared" si="102"/>
        <v>0</v>
      </c>
      <c r="O315" s="26">
        <f t="shared" si="102"/>
        <v>0</v>
      </c>
      <c r="P315" s="26">
        <f t="shared" si="102"/>
        <v>0</v>
      </c>
      <c r="Q315" s="26">
        <f t="shared" si="102"/>
        <v>0</v>
      </c>
    </row>
    <row r="316" spans="1:17" ht="25.5" customHeight="1">
      <c r="A316" s="73" t="s">
        <v>43</v>
      </c>
      <c r="B316" s="74" t="s">
        <v>124</v>
      </c>
      <c r="C316" s="60" t="s">
        <v>7</v>
      </c>
      <c r="D316" s="37"/>
      <c r="E316" s="26">
        <f aca="true" t="shared" si="103" ref="E316:L316">E317+E318+E319+E320+E321+E323</f>
        <v>2919098.59431</v>
      </c>
      <c r="F316" s="26">
        <f t="shared" si="103"/>
        <v>696673.76049</v>
      </c>
      <c r="G316" s="26">
        <f t="shared" si="103"/>
        <v>623182.86593</v>
      </c>
      <c r="H316" s="26">
        <f t="shared" si="103"/>
        <v>207564.29691</v>
      </c>
      <c r="I316" s="26">
        <f t="shared" si="103"/>
        <v>204474.72383</v>
      </c>
      <c r="J316" s="26">
        <f t="shared" si="103"/>
        <v>239254.81631</v>
      </c>
      <c r="K316" s="26">
        <f t="shared" si="103"/>
        <v>95750.638</v>
      </c>
      <c r="L316" s="26">
        <f t="shared" si="103"/>
        <v>356519.63586000004</v>
      </c>
      <c r="M316" s="26">
        <f>M317+M318+M319+M320+M321+M323</f>
        <v>106288.71458</v>
      </c>
      <c r="N316" s="26">
        <f>N317+N318+N319+N320+N321+N323</f>
        <v>89834.7</v>
      </c>
      <c r="O316" s="26">
        <f>O317+O318+O319+O320+O321+O323</f>
        <v>90049.5</v>
      </c>
      <c r="P316" s="26">
        <f>P317+P318+P319+P320+P321+P323</f>
        <v>104752.4712</v>
      </c>
      <c r="Q316" s="26">
        <f>Q317+Q318+Q319+Q320+Q321+Q323</f>
        <v>104752.4712</v>
      </c>
    </row>
    <row r="317" spans="1:17" ht="15" customHeight="1">
      <c r="A317" s="73"/>
      <c r="B317" s="85"/>
      <c r="C317" s="60" t="s">
        <v>4</v>
      </c>
      <c r="D317" s="38"/>
      <c r="E317" s="26">
        <f aca="true" t="shared" si="104" ref="E317:E323">F317+G317+H317+I317+J317+K317+L317+M317+N317+O317+P317+Q317</f>
        <v>207222.62718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207222.62718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</row>
    <row r="318" spans="1:17" ht="15" customHeight="1">
      <c r="A318" s="73"/>
      <c r="B318" s="85"/>
      <c r="C318" s="60" t="s">
        <v>8</v>
      </c>
      <c r="D318" s="38" t="s">
        <v>9</v>
      </c>
      <c r="E318" s="26">
        <f t="shared" si="104"/>
        <v>1811625.18713</v>
      </c>
      <c r="F318" s="26">
        <v>218868.21049</v>
      </c>
      <c r="G318" s="26">
        <v>200737.63593</v>
      </c>
      <c r="H318" s="26">
        <v>207564.29691</v>
      </c>
      <c r="I318" s="29">
        <v>204474.72383</v>
      </c>
      <c r="J318" s="26">
        <v>239254.81631</v>
      </c>
      <c r="K318" s="26">
        <v>95750.638</v>
      </c>
      <c r="L318" s="26">
        <v>149297.00868</v>
      </c>
      <c r="M318" s="26">
        <v>106288.71458</v>
      </c>
      <c r="N318" s="26">
        <v>89834.7</v>
      </c>
      <c r="O318" s="26">
        <v>90049.5</v>
      </c>
      <c r="P318" s="26">
        <v>104752.4712</v>
      </c>
      <c r="Q318" s="26">
        <v>104752.4712</v>
      </c>
    </row>
    <row r="319" spans="1:17" ht="15" customHeight="1">
      <c r="A319" s="73"/>
      <c r="B319" s="85"/>
      <c r="C319" s="60" t="s">
        <v>5</v>
      </c>
      <c r="D319" s="38"/>
      <c r="E319" s="26">
        <f t="shared" si="104"/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</row>
    <row r="320" spans="1:17" ht="30" customHeight="1">
      <c r="A320" s="73"/>
      <c r="B320" s="85"/>
      <c r="C320" s="60" t="s">
        <v>104</v>
      </c>
      <c r="D320" s="38"/>
      <c r="E320" s="26">
        <f t="shared" si="104"/>
        <v>900250.78</v>
      </c>
      <c r="F320" s="26">
        <v>477805.55</v>
      </c>
      <c r="G320" s="26">
        <v>422445.23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</row>
    <row r="321" spans="1:17" ht="15" customHeight="1">
      <c r="A321" s="73"/>
      <c r="B321" s="85"/>
      <c r="C321" s="60" t="s">
        <v>6</v>
      </c>
      <c r="D321" s="38"/>
      <c r="E321" s="26">
        <f t="shared" si="104"/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</row>
    <row r="322" spans="1:17" ht="30" customHeight="1">
      <c r="A322" s="73"/>
      <c r="B322" s="85"/>
      <c r="C322" s="60" t="s">
        <v>105</v>
      </c>
      <c r="D322" s="38"/>
      <c r="E322" s="26">
        <f t="shared" si="104"/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</row>
    <row r="323" spans="1:17" ht="30" customHeight="1">
      <c r="A323" s="73"/>
      <c r="B323" s="85"/>
      <c r="C323" s="60" t="s">
        <v>19</v>
      </c>
      <c r="D323" s="38"/>
      <c r="E323" s="26">
        <f t="shared" si="104"/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</row>
    <row r="324" spans="1:17" ht="25.5" customHeight="1">
      <c r="A324" s="73" t="s">
        <v>44</v>
      </c>
      <c r="B324" s="74" t="s">
        <v>125</v>
      </c>
      <c r="C324" s="60" t="s">
        <v>7</v>
      </c>
      <c r="D324" s="37"/>
      <c r="E324" s="26">
        <f aca="true" t="shared" si="105" ref="E324:L324">E325+E326+E327+E328+E329+E331</f>
        <v>542765.36019</v>
      </c>
      <c r="F324" s="26">
        <f t="shared" si="105"/>
        <v>150030.63388</v>
      </c>
      <c r="G324" s="26">
        <f t="shared" si="105"/>
        <v>174237.37151</v>
      </c>
      <c r="H324" s="26">
        <f t="shared" si="105"/>
        <v>218497.3548</v>
      </c>
      <c r="I324" s="26">
        <f t="shared" si="105"/>
        <v>0</v>
      </c>
      <c r="J324" s="26">
        <f t="shared" si="105"/>
        <v>0</v>
      </c>
      <c r="K324" s="26">
        <f t="shared" si="105"/>
        <v>0</v>
      </c>
      <c r="L324" s="26">
        <f t="shared" si="105"/>
        <v>0</v>
      </c>
      <c r="M324" s="26">
        <f>M325+M326+M327+M328+M329+M331</f>
        <v>0</v>
      </c>
      <c r="N324" s="26">
        <f>N325+N326+N327+N328+N329+N331</f>
        <v>0</v>
      </c>
      <c r="O324" s="26">
        <f>O325+O326+O327+O328+O329+O331</f>
        <v>0</v>
      </c>
      <c r="P324" s="26">
        <f>P325+P326+P327+P328+P329+P331</f>
        <v>0</v>
      </c>
      <c r="Q324" s="26">
        <f>Q325+Q326+Q327+Q328+Q329+Q331</f>
        <v>0</v>
      </c>
    </row>
    <row r="325" spans="1:17" ht="15" customHeight="1">
      <c r="A325" s="73"/>
      <c r="B325" s="85"/>
      <c r="C325" s="60" t="s">
        <v>4</v>
      </c>
      <c r="D325" s="37"/>
      <c r="E325" s="26">
        <f aca="true" t="shared" si="106" ref="E325:E331">F325+G325+H325+I325+J325+K325+L325+M325+N325+O325+P325+Q325</f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</row>
    <row r="326" spans="1:17" ht="15" customHeight="1">
      <c r="A326" s="73"/>
      <c r="B326" s="85"/>
      <c r="C326" s="60" t="s">
        <v>8</v>
      </c>
      <c r="D326" s="38" t="s">
        <v>9</v>
      </c>
      <c r="E326" s="26">
        <f t="shared" si="106"/>
        <v>542765.36019</v>
      </c>
      <c r="F326" s="26">
        <v>150030.63388</v>
      </c>
      <c r="G326" s="26">
        <v>174237.37151</v>
      </c>
      <c r="H326" s="26">
        <v>218497.3548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</row>
    <row r="327" spans="1:17" ht="15" customHeight="1">
      <c r="A327" s="73"/>
      <c r="B327" s="85"/>
      <c r="C327" s="60" t="s">
        <v>5</v>
      </c>
      <c r="D327" s="38"/>
      <c r="E327" s="26">
        <f t="shared" si="106"/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</row>
    <row r="328" spans="1:17" ht="30" customHeight="1">
      <c r="A328" s="73"/>
      <c r="B328" s="85"/>
      <c r="C328" s="60" t="s">
        <v>104</v>
      </c>
      <c r="D328" s="38"/>
      <c r="E328" s="26">
        <f t="shared" si="106"/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</row>
    <row r="329" spans="1:17" ht="15" customHeight="1">
      <c r="A329" s="73"/>
      <c r="B329" s="85"/>
      <c r="C329" s="60" t="s">
        <v>6</v>
      </c>
      <c r="D329" s="38"/>
      <c r="E329" s="26">
        <f t="shared" si="106"/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</row>
    <row r="330" spans="1:17" ht="30" customHeight="1">
      <c r="A330" s="73"/>
      <c r="B330" s="85"/>
      <c r="C330" s="60" t="s">
        <v>105</v>
      </c>
      <c r="D330" s="38"/>
      <c r="E330" s="26">
        <f t="shared" si="106"/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</row>
    <row r="331" spans="1:17" ht="30" customHeight="1">
      <c r="A331" s="73"/>
      <c r="B331" s="85"/>
      <c r="C331" s="60" t="s">
        <v>19</v>
      </c>
      <c r="D331" s="38"/>
      <c r="E331" s="26">
        <f t="shared" si="106"/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</row>
    <row r="332" spans="1:17" ht="25.5" customHeight="1">
      <c r="A332" s="73" t="s">
        <v>45</v>
      </c>
      <c r="B332" s="74" t="s">
        <v>126</v>
      </c>
      <c r="C332" s="60" t="s">
        <v>7</v>
      </c>
      <c r="D332" s="37"/>
      <c r="E332" s="26">
        <f aca="true" t="shared" si="107" ref="E332:L332">E333+E334+E335+E336+E337+E339</f>
        <v>852019.5106700001</v>
      </c>
      <c r="F332" s="26">
        <f t="shared" si="107"/>
        <v>53457.44977</v>
      </c>
      <c r="G332" s="26">
        <f t="shared" si="107"/>
        <v>53942.976</v>
      </c>
      <c r="H332" s="26">
        <f t="shared" si="107"/>
        <v>57685.07</v>
      </c>
      <c r="I332" s="26">
        <f t="shared" si="107"/>
        <v>61915.90048</v>
      </c>
      <c r="J332" s="26">
        <f t="shared" si="107"/>
        <v>77385.90312</v>
      </c>
      <c r="K332" s="26">
        <f t="shared" si="107"/>
        <v>77747.9</v>
      </c>
      <c r="L332" s="26">
        <f t="shared" si="107"/>
        <v>77465.6433</v>
      </c>
      <c r="M332" s="26">
        <f>M333+M334+M335+M336+M337+M339</f>
        <v>76821.3</v>
      </c>
      <c r="N332" s="26">
        <f>N333+N334+N335+N336+N337+N339</f>
        <v>76653.8</v>
      </c>
      <c r="O332" s="26">
        <f>O333+O334+O335+O336+O337+O339</f>
        <v>76595.2</v>
      </c>
      <c r="P332" s="26">
        <f>P333+P334+P335+P336+P337+P339</f>
        <v>81174.18400000001</v>
      </c>
      <c r="Q332" s="26">
        <f>Q333+Q334+Q335+Q336+Q337+Q339</f>
        <v>81174.18400000001</v>
      </c>
    </row>
    <row r="333" spans="1:17" ht="15" customHeight="1">
      <c r="A333" s="73"/>
      <c r="B333" s="85"/>
      <c r="C333" s="60" t="s">
        <v>4</v>
      </c>
      <c r="D333" s="37"/>
      <c r="E333" s="26">
        <f aca="true" t="shared" si="108" ref="E333:E339">F333+G333+H333+I333+J333+K333+L333+M333+N333+O333+P333+Q333</f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</row>
    <row r="334" spans="1:17" ht="15" customHeight="1">
      <c r="A334" s="73"/>
      <c r="B334" s="85"/>
      <c r="C334" s="60" t="s">
        <v>8</v>
      </c>
      <c r="D334" s="38" t="s">
        <v>9</v>
      </c>
      <c r="E334" s="26">
        <f t="shared" si="108"/>
        <v>852019.5106700001</v>
      </c>
      <c r="F334" s="26">
        <v>53457.44977</v>
      </c>
      <c r="G334" s="26">
        <v>53942.976</v>
      </c>
      <c r="H334" s="26">
        <v>57685.07</v>
      </c>
      <c r="I334" s="29">
        <v>61915.90048</v>
      </c>
      <c r="J334" s="26">
        <v>77385.90312</v>
      </c>
      <c r="K334" s="26">
        <v>77747.9</v>
      </c>
      <c r="L334" s="26">
        <v>77465.6433</v>
      </c>
      <c r="M334" s="26">
        <v>76821.3</v>
      </c>
      <c r="N334" s="26">
        <v>76653.8</v>
      </c>
      <c r="O334" s="26">
        <v>76595.2</v>
      </c>
      <c r="P334" s="26">
        <v>81174.18400000001</v>
      </c>
      <c r="Q334" s="26">
        <v>81174.18400000001</v>
      </c>
    </row>
    <row r="335" spans="1:17" ht="15" customHeight="1">
      <c r="A335" s="73"/>
      <c r="B335" s="85"/>
      <c r="C335" s="60" t="s">
        <v>5</v>
      </c>
      <c r="D335" s="38"/>
      <c r="E335" s="26">
        <f t="shared" si="108"/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</row>
    <row r="336" spans="1:17" ht="30" customHeight="1">
      <c r="A336" s="73"/>
      <c r="B336" s="85"/>
      <c r="C336" s="60" t="s">
        <v>104</v>
      </c>
      <c r="D336" s="38"/>
      <c r="E336" s="26">
        <f t="shared" si="108"/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</row>
    <row r="337" spans="1:17" ht="15" customHeight="1">
      <c r="A337" s="73"/>
      <c r="B337" s="85"/>
      <c r="C337" s="60" t="s">
        <v>6</v>
      </c>
      <c r="D337" s="38"/>
      <c r="E337" s="26">
        <f t="shared" si="108"/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</row>
    <row r="338" spans="1:17" ht="30" customHeight="1">
      <c r="A338" s="73"/>
      <c r="B338" s="85"/>
      <c r="C338" s="60" t="s">
        <v>105</v>
      </c>
      <c r="D338" s="38"/>
      <c r="E338" s="26">
        <f t="shared" si="108"/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</row>
    <row r="339" spans="1:17" ht="30" customHeight="1">
      <c r="A339" s="73"/>
      <c r="B339" s="85"/>
      <c r="C339" s="60" t="s">
        <v>19</v>
      </c>
      <c r="D339" s="38"/>
      <c r="E339" s="26">
        <f t="shared" si="108"/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</row>
    <row r="340" spans="1:17" ht="25.5" customHeight="1">
      <c r="A340" s="73" t="s">
        <v>46</v>
      </c>
      <c r="B340" s="74" t="s">
        <v>127</v>
      </c>
      <c r="C340" s="60" t="s">
        <v>7</v>
      </c>
      <c r="D340" s="37"/>
      <c r="E340" s="26">
        <f>F340+G340+H340+I340+J340+K340+L340</f>
        <v>38222.91339</v>
      </c>
      <c r="F340" s="26">
        <v>38222.91339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</row>
    <row r="341" spans="1:17" ht="15" customHeight="1">
      <c r="A341" s="73"/>
      <c r="B341" s="85"/>
      <c r="C341" s="60" t="s">
        <v>4</v>
      </c>
      <c r="D341" s="37">
        <v>814</v>
      </c>
      <c r="E341" s="26">
        <f aca="true" t="shared" si="109" ref="E341:E347">F341+G341+H341+I341+J341+K341+L341+M341+N341+O341+P341+Q341</f>
        <v>38222.91339</v>
      </c>
      <c r="F341" s="26">
        <v>38222.91339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</row>
    <row r="342" spans="1:17" ht="15" customHeight="1">
      <c r="A342" s="73"/>
      <c r="B342" s="85"/>
      <c r="C342" s="60" t="s">
        <v>8</v>
      </c>
      <c r="D342" s="38"/>
      <c r="E342" s="26">
        <f t="shared" si="109"/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</row>
    <row r="343" spans="1:17" ht="15" customHeight="1">
      <c r="A343" s="73"/>
      <c r="B343" s="85"/>
      <c r="C343" s="60" t="s">
        <v>5</v>
      </c>
      <c r="D343" s="38"/>
      <c r="E343" s="26">
        <f t="shared" si="109"/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</row>
    <row r="344" spans="1:17" ht="30" customHeight="1">
      <c r="A344" s="73"/>
      <c r="B344" s="85"/>
      <c r="C344" s="60" t="s">
        <v>104</v>
      </c>
      <c r="D344" s="38"/>
      <c r="E344" s="26">
        <f t="shared" si="109"/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</row>
    <row r="345" spans="1:17" ht="15" customHeight="1">
      <c r="A345" s="73"/>
      <c r="B345" s="85"/>
      <c r="C345" s="60" t="s">
        <v>6</v>
      </c>
      <c r="D345" s="38"/>
      <c r="E345" s="26">
        <f t="shared" si="109"/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</row>
    <row r="346" spans="1:17" ht="30" customHeight="1">
      <c r="A346" s="73"/>
      <c r="B346" s="85"/>
      <c r="C346" s="60" t="s">
        <v>105</v>
      </c>
      <c r="D346" s="38"/>
      <c r="E346" s="26">
        <f t="shared" si="109"/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</row>
    <row r="347" spans="1:17" ht="30" customHeight="1">
      <c r="A347" s="73"/>
      <c r="B347" s="85"/>
      <c r="C347" s="60" t="s">
        <v>19</v>
      </c>
      <c r="D347" s="38"/>
      <c r="E347" s="26">
        <f t="shared" si="109"/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</row>
    <row r="348" spans="1:17" ht="25.5" customHeight="1">
      <c r="A348" s="73" t="s">
        <v>194</v>
      </c>
      <c r="B348" s="74" t="s">
        <v>270</v>
      </c>
      <c r="C348" s="60" t="s">
        <v>7</v>
      </c>
      <c r="D348" s="37"/>
      <c r="E348" s="26">
        <f aca="true" t="shared" si="110" ref="E348:L348">E349+E350+E351+E352+E353+E355</f>
        <v>365288.8074</v>
      </c>
      <c r="F348" s="26">
        <f t="shared" si="110"/>
        <v>0</v>
      </c>
      <c r="G348" s="26">
        <f t="shared" si="110"/>
        <v>0</v>
      </c>
      <c r="H348" s="26">
        <f t="shared" si="110"/>
        <v>0</v>
      </c>
      <c r="I348" s="26">
        <f t="shared" si="110"/>
        <v>0</v>
      </c>
      <c r="J348" s="26">
        <f t="shared" si="110"/>
        <v>0</v>
      </c>
      <c r="K348" s="26">
        <f t="shared" si="110"/>
        <v>49412</v>
      </c>
      <c r="L348" s="26">
        <f t="shared" si="110"/>
        <v>56159.3</v>
      </c>
      <c r="M348" s="26">
        <f>M349+M350+M351+M352+M353+M355</f>
        <v>63241.5074</v>
      </c>
      <c r="N348" s="26">
        <f>N349+N350+N351+N352+N353+N355</f>
        <v>81042.5</v>
      </c>
      <c r="O348" s="26">
        <f>O349+O350+O351+O352+O353+O355</f>
        <v>33152.6</v>
      </c>
      <c r="P348" s="26">
        <f>P349+P350+P351+P352+P353+P355</f>
        <v>82280.9</v>
      </c>
      <c r="Q348" s="26">
        <f>Q349+Q350+Q351+Q352+Q353+Q355</f>
        <v>0</v>
      </c>
    </row>
    <row r="349" spans="1:17" ht="15" customHeight="1">
      <c r="A349" s="73"/>
      <c r="B349" s="74"/>
      <c r="C349" s="60" t="s">
        <v>4</v>
      </c>
      <c r="D349" s="37">
        <v>814</v>
      </c>
      <c r="E349" s="26">
        <f aca="true" t="shared" si="111" ref="E349:Q352">E357</f>
        <v>299954</v>
      </c>
      <c r="F349" s="26">
        <f t="shared" si="111"/>
        <v>0</v>
      </c>
      <c r="G349" s="26">
        <f t="shared" si="111"/>
        <v>0</v>
      </c>
      <c r="H349" s="26">
        <f t="shared" si="111"/>
        <v>0</v>
      </c>
      <c r="I349" s="26">
        <f t="shared" si="111"/>
        <v>0</v>
      </c>
      <c r="J349" s="26">
        <f t="shared" si="111"/>
        <v>0</v>
      </c>
      <c r="K349" s="26">
        <f t="shared" si="111"/>
        <v>49412</v>
      </c>
      <c r="L349" s="26">
        <f t="shared" si="111"/>
        <v>56159.3</v>
      </c>
      <c r="M349" s="26">
        <f t="shared" si="111"/>
        <v>37906.7</v>
      </c>
      <c r="N349" s="26">
        <f t="shared" si="111"/>
        <v>61042.5</v>
      </c>
      <c r="O349" s="26">
        <f t="shared" si="111"/>
        <v>33152.6</v>
      </c>
      <c r="P349" s="26">
        <f t="shared" si="111"/>
        <v>62280.9</v>
      </c>
      <c r="Q349" s="26">
        <f t="shared" si="111"/>
        <v>0</v>
      </c>
    </row>
    <row r="350" spans="1:17" ht="15" customHeight="1">
      <c r="A350" s="73"/>
      <c r="B350" s="74"/>
      <c r="C350" s="60" t="s">
        <v>8</v>
      </c>
      <c r="D350" s="38" t="s">
        <v>9</v>
      </c>
      <c r="E350" s="26">
        <f t="shared" si="111"/>
        <v>65334.807400000005</v>
      </c>
      <c r="F350" s="26">
        <f t="shared" si="111"/>
        <v>0</v>
      </c>
      <c r="G350" s="26">
        <f t="shared" si="111"/>
        <v>0</v>
      </c>
      <c r="H350" s="26">
        <f t="shared" si="111"/>
        <v>0</v>
      </c>
      <c r="I350" s="26">
        <f t="shared" si="111"/>
        <v>0</v>
      </c>
      <c r="J350" s="26">
        <f t="shared" si="111"/>
        <v>0</v>
      </c>
      <c r="K350" s="26">
        <f t="shared" si="111"/>
        <v>0</v>
      </c>
      <c r="L350" s="26">
        <f t="shared" si="111"/>
        <v>0</v>
      </c>
      <c r="M350" s="26">
        <f t="shared" si="111"/>
        <v>25334.8074</v>
      </c>
      <c r="N350" s="26">
        <f t="shared" si="111"/>
        <v>20000</v>
      </c>
      <c r="O350" s="26">
        <f t="shared" si="111"/>
        <v>0</v>
      </c>
      <c r="P350" s="26">
        <f t="shared" si="111"/>
        <v>20000</v>
      </c>
      <c r="Q350" s="26">
        <f t="shared" si="111"/>
        <v>0</v>
      </c>
    </row>
    <row r="351" spans="1:17" ht="15" customHeight="1">
      <c r="A351" s="73"/>
      <c r="B351" s="74"/>
      <c r="C351" s="60" t="s">
        <v>5</v>
      </c>
      <c r="D351" s="38"/>
      <c r="E351" s="26">
        <f t="shared" si="111"/>
        <v>0</v>
      </c>
      <c r="F351" s="26">
        <f t="shared" si="111"/>
        <v>0</v>
      </c>
      <c r="G351" s="26">
        <f t="shared" si="111"/>
        <v>0</v>
      </c>
      <c r="H351" s="26">
        <f t="shared" si="111"/>
        <v>0</v>
      </c>
      <c r="I351" s="26">
        <f t="shared" si="111"/>
        <v>0</v>
      </c>
      <c r="J351" s="26">
        <f t="shared" si="111"/>
        <v>0</v>
      </c>
      <c r="K351" s="26">
        <f t="shared" si="111"/>
        <v>0</v>
      </c>
      <c r="L351" s="26">
        <f t="shared" si="111"/>
        <v>0</v>
      </c>
      <c r="M351" s="26">
        <f t="shared" si="111"/>
        <v>0</v>
      </c>
      <c r="N351" s="26">
        <f t="shared" si="111"/>
        <v>0</v>
      </c>
      <c r="O351" s="26">
        <f t="shared" si="111"/>
        <v>0</v>
      </c>
      <c r="P351" s="26">
        <f t="shared" si="111"/>
        <v>0</v>
      </c>
      <c r="Q351" s="26">
        <f t="shared" si="111"/>
        <v>0</v>
      </c>
    </row>
    <row r="352" spans="1:17" ht="30" customHeight="1">
      <c r="A352" s="73"/>
      <c r="B352" s="74"/>
      <c r="C352" s="60" t="s">
        <v>104</v>
      </c>
      <c r="D352" s="38"/>
      <c r="E352" s="26">
        <f t="shared" si="111"/>
        <v>0</v>
      </c>
      <c r="F352" s="26">
        <f t="shared" si="111"/>
        <v>0</v>
      </c>
      <c r="G352" s="26">
        <f t="shared" si="111"/>
        <v>0</v>
      </c>
      <c r="H352" s="26">
        <f t="shared" si="111"/>
        <v>0</v>
      </c>
      <c r="I352" s="26">
        <f t="shared" si="111"/>
        <v>0</v>
      </c>
      <c r="J352" s="26">
        <f t="shared" si="111"/>
        <v>0</v>
      </c>
      <c r="K352" s="26">
        <f t="shared" si="111"/>
        <v>0</v>
      </c>
      <c r="L352" s="26">
        <f t="shared" si="111"/>
        <v>0</v>
      </c>
      <c r="M352" s="26">
        <f t="shared" si="111"/>
        <v>0</v>
      </c>
      <c r="N352" s="26">
        <f t="shared" si="111"/>
        <v>0</v>
      </c>
      <c r="O352" s="26">
        <f t="shared" si="111"/>
        <v>0</v>
      </c>
      <c r="P352" s="26">
        <f t="shared" si="111"/>
        <v>0</v>
      </c>
      <c r="Q352" s="26">
        <f t="shared" si="111"/>
        <v>0</v>
      </c>
    </row>
    <row r="353" spans="1:17" ht="15" customHeight="1">
      <c r="A353" s="73"/>
      <c r="B353" s="74"/>
      <c r="C353" s="60" t="s">
        <v>6</v>
      </c>
      <c r="D353" s="38"/>
      <c r="E353" s="26">
        <f aca="true" t="shared" si="112" ref="E353:Q353">E361+E411+E419+E427</f>
        <v>0</v>
      </c>
      <c r="F353" s="26">
        <f t="shared" si="112"/>
        <v>0</v>
      </c>
      <c r="G353" s="26">
        <f t="shared" si="112"/>
        <v>0</v>
      </c>
      <c r="H353" s="26">
        <f t="shared" si="112"/>
        <v>0</v>
      </c>
      <c r="I353" s="26">
        <f t="shared" si="112"/>
        <v>0</v>
      </c>
      <c r="J353" s="26">
        <f t="shared" si="112"/>
        <v>0</v>
      </c>
      <c r="K353" s="26">
        <f t="shared" si="112"/>
        <v>0</v>
      </c>
      <c r="L353" s="26">
        <f t="shared" si="112"/>
        <v>0</v>
      </c>
      <c r="M353" s="26">
        <f t="shared" si="112"/>
        <v>0</v>
      </c>
      <c r="N353" s="26">
        <f t="shared" si="112"/>
        <v>0</v>
      </c>
      <c r="O353" s="26">
        <f t="shared" si="112"/>
        <v>0</v>
      </c>
      <c r="P353" s="26">
        <f t="shared" si="112"/>
        <v>0</v>
      </c>
      <c r="Q353" s="26">
        <f t="shared" si="112"/>
        <v>0</v>
      </c>
    </row>
    <row r="354" spans="1:17" ht="30" customHeight="1">
      <c r="A354" s="73"/>
      <c r="B354" s="74"/>
      <c r="C354" s="60" t="s">
        <v>105</v>
      </c>
      <c r="D354" s="38"/>
      <c r="E354" s="26">
        <f aca="true" t="shared" si="113" ref="E354:Q354">E362+E412+E420+E428</f>
        <v>0</v>
      </c>
      <c r="F354" s="26">
        <f t="shared" si="113"/>
        <v>0</v>
      </c>
      <c r="G354" s="26">
        <f t="shared" si="113"/>
        <v>0</v>
      </c>
      <c r="H354" s="26">
        <f t="shared" si="113"/>
        <v>0</v>
      </c>
      <c r="I354" s="26">
        <f t="shared" si="113"/>
        <v>0</v>
      </c>
      <c r="J354" s="26">
        <f t="shared" si="113"/>
        <v>0</v>
      </c>
      <c r="K354" s="26">
        <f t="shared" si="113"/>
        <v>0</v>
      </c>
      <c r="L354" s="26">
        <f t="shared" si="113"/>
        <v>0</v>
      </c>
      <c r="M354" s="26">
        <f t="shared" si="113"/>
        <v>0</v>
      </c>
      <c r="N354" s="26">
        <f t="shared" si="113"/>
        <v>0</v>
      </c>
      <c r="O354" s="26">
        <f t="shared" si="113"/>
        <v>0</v>
      </c>
      <c r="P354" s="26">
        <f t="shared" si="113"/>
        <v>0</v>
      </c>
      <c r="Q354" s="26">
        <f t="shared" si="113"/>
        <v>0</v>
      </c>
    </row>
    <row r="355" spans="1:17" ht="30" customHeight="1">
      <c r="A355" s="73"/>
      <c r="B355" s="74"/>
      <c r="C355" s="60" t="s">
        <v>19</v>
      </c>
      <c r="D355" s="38"/>
      <c r="E355" s="26">
        <f aca="true" t="shared" si="114" ref="E355:Q355">E363+E413+E421+E429</f>
        <v>0</v>
      </c>
      <c r="F355" s="26">
        <f t="shared" si="114"/>
        <v>0</v>
      </c>
      <c r="G355" s="26">
        <f t="shared" si="114"/>
        <v>0</v>
      </c>
      <c r="H355" s="26">
        <f t="shared" si="114"/>
        <v>0</v>
      </c>
      <c r="I355" s="26">
        <f t="shared" si="114"/>
        <v>0</v>
      </c>
      <c r="J355" s="26">
        <f t="shared" si="114"/>
        <v>0</v>
      </c>
      <c r="K355" s="26">
        <f t="shared" si="114"/>
        <v>0</v>
      </c>
      <c r="L355" s="26">
        <f t="shared" si="114"/>
        <v>0</v>
      </c>
      <c r="M355" s="26">
        <f t="shared" si="114"/>
        <v>0</v>
      </c>
      <c r="N355" s="26">
        <f t="shared" si="114"/>
        <v>0</v>
      </c>
      <c r="O355" s="26">
        <f t="shared" si="114"/>
        <v>0</v>
      </c>
      <c r="P355" s="26">
        <f t="shared" si="114"/>
        <v>0</v>
      </c>
      <c r="Q355" s="26">
        <f t="shared" si="114"/>
        <v>0</v>
      </c>
    </row>
    <row r="356" spans="1:17" ht="25.5" customHeight="1">
      <c r="A356" s="73" t="s">
        <v>195</v>
      </c>
      <c r="B356" s="74" t="s">
        <v>271</v>
      </c>
      <c r="C356" s="60" t="s">
        <v>7</v>
      </c>
      <c r="D356" s="37"/>
      <c r="E356" s="26">
        <f aca="true" t="shared" si="115" ref="E356:L356">E357+E358+E359+E360+E361+E363</f>
        <v>365288.8074</v>
      </c>
      <c r="F356" s="26">
        <f t="shared" si="115"/>
        <v>0</v>
      </c>
      <c r="G356" s="26">
        <f t="shared" si="115"/>
        <v>0</v>
      </c>
      <c r="H356" s="26">
        <f t="shared" si="115"/>
        <v>0</v>
      </c>
      <c r="I356" s="26">
        <f t="shared" si="115"/>
        <v>0</v>
      </c>
      <c r="J356" s="26">
        <f t="shared" si="115"/>
        <v>0</v>
      </c>
      <c r="K356" s="26">
        <f t="shared" si="115"/>
        <v>49412</v>
      </c>
      <c r="L356" s="26">
        <f t="shared" si="115"/>
        <v>56159.3</v>
      </c>
      <c r="M356" s="26">
        <f>M357+M358+M359+M360+M361+M363</f>
        <v>63241.5074</v>
      </c>
      <c r="N356" s="26">
        <f>N357+N358+N359+N360+N361+N363</f>
        <v>81042.5</v>
      </c>
      <c r="O356" s="26">
        <f>O357+O358+O359+O360+O361+O363</f>
        <v>33152.6</v>
      </c>
      <c r="P356" s="26">
        <f>P357+P358+P359+P360+P361+P363</f>
        <v>82280.9</v>
      </c>
      <c r="Q356" s="26">
        <f>Q357+Q358+Q359+Q360+Q361+Q363</f>
        <v>0</v>
      </c>
    </row>
    <row r="357" spans="1:17" ht="15" customHeight="1">
      <c r="A357" s="73"/>
      <c r="B357" s="85"/>
      <c r="C357" s="60" t="s">
        <v>4</v>
      </c>
      <c r="D357" s="38"/>
      <c r="E357" s="26">
        <f aca="true" t="shared" si="116" ref="E357:E363">F357+G357+H357+I357+J357+K357+L357+M357+N357+O357+P357+Q357</f>
        <v>299954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49412</v>
      </c>
      <c r="L357" s="26">
        <v>56159.3</v>
      </c>
      <c r="M357" s="26">
        <v>37906.7</v>
      </c>
      <c r="N357" s="26">
        <v>61042.5</v>
      </c>
      <c r="O357" s="26">
        <v>33152.6</v>
      </c>
      <c r="P357" s="26">
        <v>62280.9</v>
      </c>
      <c r="Q357" s="26">
        <v>0</v>
      </c>
    </row>
    <row r="358" spans="1:17" ht="15" customHeight="1">
      <c r="A358" s="73"/>
      <c r="B358" s="85"/>
      <c r="C358" s="60" t="s">
        <v>8</v>
      </c>
      <c r="D358" s="38" t="s">
        <v>9</v>
      </c>
      <c r="E358" s="26">
        <f t="shared" si="116"/>
        <v>65334.807400000005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25334.8074</v>
      </c>
      <c r="N358" s="26">
        <v>20000</v>
      </c>
      <c r="O358" s="26">
        <v>0</v>
      </c>
      <c r="P358" s="26">
        <v>20000</v>
      </c>
      <c r="Q358" s="26">
        <v>0</v>
      </c>
    </row>
    <row r="359" spans="1:17" ht="15" customHeight="1">
      <c r="A359" s="73"/>
      <c r="B359" s="85"/>
      <c r="C359" s="60" t="s">
        <v>5</v>
      </c>
      <c r="D359" s="38"/>
      <c r="E359" s="26">
        <f t="shared" si="116"/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</row>
    <row r="360" spans="1:17" ht="30" customHeight="1">
      <c r="A360" s="73"/>
      <c r="B360" s="85"/>
      <c r="C360" s="60" t="s">
        <v>104</v>
      </c>
      <c r="D360" s="38"/>
      <c r="E360" s="26">
        <f t="shared" si="116"/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</row>
    <row r="361" spans="1:17" ht="15" customHeight="1">
      <c r="A361" s="73"/>
      <c r="B361" s="85"/>
      <c r="C361" s="60" t="s">
        <v>6</v>
      </c>
      <c r="D361" s="38"/>
      <c r="E361" s="26">
        <f t="shared" si="116"/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</row>
    <row r="362" spans="1:17" ht="30" customHeight="1">
      <c r="A362" s="73"/>
      <c r="B362" s="85"/>
      <c r="C362" s="60" t="s">
        <v>105</v>
      </c>
      <c r="D362" s="38"/>
      <c r="E362" s="26">
        <f t="shared" si="116"/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</row>
    <row r="363" spans="1:17" ht="30" customHeight="1">
      <c r="A363" s="73"/>
      <c r="B363" s="85"/>
      <c r="C363" s="60" t="s">
        <v>19</v>
      </c>
      <c r="D363" s="38"/>
      <c r="E363" s="26">
        <f t="shared" si="116"/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</row>
    <row r="364" spans="1:17" ht="25.5" customHeight="1">
      <c r="A364" s="73" t="s">
        <v>196</v>
      </c>
      <c r="B364" s="74" t="s">
        <v>248</v>
      </c>
      <c r="C364" s="60" t="s">
        <v>7</v>
      </c>
      <c r="D364" s="37"/>
      <c r="E364" s="26">
        <f aca="true" t="shared" si="117" ref="E364:L364">E365+E366+E367+E368+E369+E371</f>
        <v>759601.83726</v>
      </c>
      <c r="F364" s="26">
        <f t="shared" si="117"/>
        <v>0</v>
      </c>
      <c r="G364" s="26">
        <f t="shared" si="117"/>
        <v>0</v>
      </c>
      <c r="H364" s="26">
        <f t="shared" si="117"/>
        <v>0</v>
      </c>
      <c r="I364" s="26">
        <f t="shared" si="117"/>
        <v>0</v>
      </c>
      <c r="J364" s="26">
        <f t="shared" si="117"/>
        <v>0</v>
      </c>
      <c r="K364" s="26">
        <f t="shared" si="117"/>
        <v>174096.9</v>
      </c>
      <c r="L364" s="26">
        <f t="shared" si="117"/>
        <v>298605.04466</v>
      </c>
      <c r="M364" s="26">
        <f>M365+M366+M367+M368+M369+M371</f>
        <v>118606.5926</v>
      </c>
      <c r="N364" s="26">
        <f>N365+N366+N367+N368+N369+N371</f>
        <v>100310.3</v>
      </c>
      <c r="O364" s="26">
        <f>O365+O366+O367+O368+O369+O371</f>
        <v>26083</v>
      </c>
      <c r="P364" s="26">
        <f>P365+P366+P367+P368+P369+P371</f>
        <v>41900</v>
      </c>
      <c r="Q364" s="26">
        <f>Q365+Q366+Q367+Q368+Q369+Q371</f>
        <v>0</v>
      </c>
    </row>
    <row r="365" spans="1:17" ht="15" customHeight="1">
      <c r="A365" s="73"/>
      <c r="B365" s="74"/>
      <c r="C365" s="60" t="s">
        <v>4</v>
      </c>
      <c r="D365" s="37">
        <v>814</v>
      </c>
      <c r="E365" s="26">
        <f aca="true" t="shared" si="118" ref="E365:Q368">E373+E381</f>
        <v>616829.5</v>
      </c>
      <c r="F365" s="26">
        <f t="shared" si="118"/>
        <v>0</v>
      </c>
      <c r="G365" s="26">
        <f t="shared" si="118"/>
        <v>0</v>
      </c>
      <c r="H365" s="26">
        <f t="shared" si="118"/>
        <v>0</v>
      </c>
      <c r="I365" s="26">
        <f t="shared" si="118"/>
        <v>0</v>
      </c>
      <c r="J365" s="26">
        <f t="shared" si="118"/>
        <v>0</v>
      </c>
      <c r="K365" s="26">
        <f t="shared" si="118"/>
        <v>138096.9</v>
      </c>
      <c r="L365" s="26">
        <f t="shared" si="118"/>
        <v>241597.9</v>
      </c>
      <c r="M365" s="26">
        <f>M373+M381</f>
        <v>83841.4</v>
      </c>
      <c r="N365" s="26">
        <f>N373+N381</f>
        <v>100310.3</v>
      </c>
      <c r="O365" s="26">
        <f>O373+O381</f>
        <v>26083</v>
      </c>
      <c r="P365" s="26">
        <f t="shared" si="118"/>
        <v>26900</v>
      </c>
      <c r="Q365" s="26">
        <f t="shared" si="118"/>
        <v>0</v>
      </c>
    </row>
    <row r="366" spans="1:17" ht="15" customHeight="1">
      <c r="A366" s="73"/>
      <c r="B366" s="74"/>
      <c r="C366" s="60" t="s">
        <v>8</v>
      </c>
      <c r="D366" s="38" t="s">
        <v>9</v>
      </c>
      <c r="E366" s="26">
        <f t="shared" si="118"/>
        <v>142772.33726</v>
      </c>
      <c r="F366" s="26">
        <f t="shared" si="118"/>
        <v>0</v>
      </c>
      <c r="G366" s="26">
        <f t="shared" si="118"/>
        <v>0</v>
      </c>
      <c r="H366" s="26">
        <f t="shared" si="118"/>
        <v>0</v>
      </c>
      <c r="I366" s="26">
        <f t="shared" si="118"/>
        <v>0</v>
      </c>
      <c r="J366" s="26">
        <f t="shared" si="118"/>
        <v>0</v>
      </c>
      <c r="K366" s="26">
        <f t="shared" si="118"/>
        <v>36000</v>
      </c>
      <c r="L366" s="26">
        <f t="shared" si="118"/>
        <v>57007.14466</v>
      </c>
      <c r="M366" s="26">
        <f t="shared" si="118"/>
        <v>34765.1926</v>
      </c>
      <c r="N366" s="26">
        <f t="shared" si="118"/>
        <v>0</v>
      </c>
      <c r="O366" s="26">
        <f t="shared" si="118"/>
        <v>0</v>
      </c>
      <c r="P366" s="26">
        <f t="shared" si="118"/>
        <v>15000</v>
      </c>
      <c r="Q366" s="26">
        <f t="shared" si="118"/>
        <v>0</v>
      </c>
    </row>
    <row r="367" spans="1:17" ht="15" customHeight="1">
      <c r="A367" s="73"/>
      <c r="B367" s="74"/>
      <c r="C367" s="60" t="s">
        <v>5</v>
      </c>
      <c r="D367" s="38"/>
      <c r="E367" s="26">
        <f aca="true" t="shared" si="119" ref="E367:J367">E375+E383+E407+E417</f>
        <v>0</v>
      </c>
      <c r="F367" s="26">
        <f t="shared" si="119"/>
        <v>0</v>
      </c>
      <c r="G367" s="26">
        <f t="shared" si="119"/>
        <v>0</v>
      </c>
      <c r="H367" s="26">
        <f t="shared" si="119"/>
        <v>0</v>
      </c>
      <c r="I367" s="26">
        <f t="shared" si="119"/>
        <v>0</v>
      </c>
      <c r="J367" s="26">
        <f t="shared" si="119"/>
        <v>0</v>
      </c>
      <c r="K367" s="26">
        <f>K375+K383</f>
        <v>0</v>
      </c>
      <c r="L367" s="26">
        <f t="shared" si="118"/>
        <v>0</v>
      </c>
      <c r="M367" s="26">
        <f t="shared" si="118"/>
        <v>0</v>
      </c>
      <c r="N367" s="26">
        <f t="shared" si="118"/>
        <v>0</v>
      </c>
      <c r="O367" s="26">
        <f t="shared" si="118"/>
        <v>0</v>
      </c>
      <c r="P367" s="26">
        <f t="shared" si="118"/>
        <v>0</v>
      </c>
      <c r="Q367" s="26">
        <f t="shared" si="118"/>
        <v>0</v>
      </c>
    </row>
    <row r="368" spans="1:17" ht="30" customHeight="1">
      <c r="A368" s="73"/>
      <c r="B368" s="74"/>
      <c r="C368" s="60" t="s">
        <v>104</v>
      </c>
      <c r="D368" s="38"/>
      <c r="E368" s="26">
        <f>E376+E384</f>
        <v>0</v>
      </c>
      <c r="F368" s="26">
        <f>F376+F384+F408+F418</f>
        <v>0</v>
      </c>
      <c r="G368" s="26">
        <f>G376+G384+G408+G418</f>
        <v>0</v>
      </c>
      <c r="H368" s="26">
        <f>H376+H384+H408+H418</f>
        <v>0</v>
      </c>
      <c r="I368" s="26">
        <v>0</v>
      </c>
      <c r="J368" s="26">
        <v>0</v>
      </c>
      <c r="K368" s="26">
        <f>K376+K384</f>
        <v>0</v>
      </c>
      <c r="L368" s="26">
        <f t="shared" si="118"/>
        <v>0</v>
      </c>
      <c r="M368" s="26">
        <f t="shared" si="118"/>
        <v>0</v>
      </c>
      <c r="N368" s="26">
        <f t="shared" si="118"/>
        <v>0</v>
      </c>
      <c r="O368" s="26">
        <f t="shared" si="118"/>
        <v>0</v>
      </c>
      <c r="P368" s="26">
        <f t="shared" si="118"/>
        <v>0</v>
      </c>
      <c r="Q368" s="26">
        <f t="shared" si="118"/>
        <v>0</v>
      </c>
    </row>
    <row r="369" spans="1:17" ht="15" customHeight="1">
      <c r="A369" s="73"/>
      <c r="B369" s="74"/>
      <c r="C369" s="60" t="s">
        <v>6</v>
      </c>
      <c r="D369" s="38"/>
      <c r="E369" s="26">
        <f aca="true" t="shared" si="120" ref="E369:J371">E377+E385+E411+E419</f>
        <v>0</v>
      </c>
      <c r="F369" s="26">
        <f t="shared" si="120"/>
        <v>0</v>
      </c>
      <c r="G369" s="26">
        <f t="shared" si="120"/>
        <v>0</v>
      </c>
      <c r="H369" s="26">
        <f t="shared" si="120"/>
        <v>0</v>
      </c>
      <c r="I369" s="26">
        <f t="shared" si="120"/>
        <v>0</v>
      </c>
      <c r="J369" s="26">
        <f t="shared" si="120"/>
        <v>0</v>
      </c>
      <c r="K369" s="26">
        <f aca="true" t="shared" si="121" ref="K369:Q371">K377+K385</f>
        <v>0</v>
      </c>
      <c r="L369" s="26">
        <f t="shared" si="121"/>
        <v>0</v>
      </c>
      <c r="M369" s="26">
        <f t="shared" si="121"/>
        <v>0</v>
      </c>
      <c r="N369" s="26">
        <f t="shared" si="121"/>
        <v>0</v>
      </c>
      <c r="O369" s="26">
        <f t="shared" si="121"/>
        <v>0</v>
      </c>
      <c r="P369" s="26">
        <f t="shared" si="121"/>
        <v>0</v>
      </c>
      <c r="Q369" s="26">
        <f t="shared" si="121"/>
        <v>0</v>
      </c>
    </row>
    <row r="370" spans="1:17" ht="30" customHeight="1">
      <c r="A370" s="73"/>
      <c r="B370" s="74"/>
      <c r="C370" s="60" t="s">
        <v>105</v>
      </c>
      <c r="D370" s="38"/>
      <c r="E370" s="26">
        <f t="shared" si="120"/>
        <v>0</v>
      </c>
      <c r="F370" s="26">
        <f t="shared" si="120"/>
        <v>0</v>
      </c>
      <c r="G370" s="26">
        <f t="shared" si="120"/>
        <v>0</v>
      </c>
      <c r="H370" s="26">
        <f t="shared" si="120"/>
        <v>0</v>
      </c>
      <c r="I370" s="26">
        <f t="shared" si="120"/>
        <v>0</v>
      </c>
      <c r="J370" s="26">
        <f t="shared" si="120"/>
        <v>0</v>
      </c>
      <c r="K370" s="26">
        <f t="shared" si="121"/>
        <v>0</v>
      </c>
      <c r="L370" s="26">
        <f t="shared" si="121"/>
        <v>0</v>
      </c>
      <c r="M370" s="26">
        <f t="shared" si="121"/>
        <v>0</v>
      </c>
      <c r="N370" s="26">
        <f t="shared" si="121"/>
        <v>0</v>
      </c>
      <c r="O370" s="26">
        <f t="shared" si="121"/>
        <v>0</v>
      </c>
      <c r="P370" s="26">
        <f t="shared" si="121"/>
        <v>0</v>
      </c>
      <c r="Q370" s="26">
        <f t="shared" si="121"/>
        <v>0</v>
      </c>
    </row>
    <row r="371" spans="1:17" ht="30" customHeight="1">
      <c r="A371" s="73"/>
      <c r="B371" s="74"/>
      <c r="C371" s="60" t="s">
        <v>19</v>
      </c>
      <c r="D371" s="38"/>
      <c r="E371" s="26">
        <f t="shared" si="120"/>
        <v>0</v>
      </c>
      <c r="F371" s="26">
        <f t="shared" si="120"/>
        <v>0</v>
      </c>
      <c r="G371" s="26">
        <f t="shared" si="120"/>
        <v>0</v>
      </c>
      <c r="H371" s="26">
        <f t="shared" si="120"/>
        <v>0</v>
      </c>
      <c r="I371" s="26">
        <f t="shared" si="120"/>
        <v>0</v>
      </c>
      <c r="J371" s="26">
        <f t="shared" si="120"/>
        <v>0</v>
      </c>
      <c r="K371" s="26">
        <f t="shared" si="121"/>
        <v>0</v>
      </c>
      <c r="L371" s="26">
        <f t="shared" si="121"/>
        <v>0</v>
      </c>
      <c r="M371" s="26">
        <f t="shared" si="121"/>
        <v>0</v>
      </c>
      <c r="N371" s="26">
        <f t="shared" si="121"/>
        <v>0</v>
      </c>
      <c r="O371" s="26">
        <f t="shared" si="121"/>
        <v>0</v>
      </c>
      <c r="P371" s="26">
        <f t="shared" si="121"/>
        <v>0</v>
      </c>
      <c r="Q371" s="26">
        <f t="shared" si="121"/>
        <v>0</v>
      </c>
    </row>
    <row r="372" spans="1:17" ht="25.5" customHeight="1">
      <c r="A372" s="73" t="s">
        <v>197</v>
      </c>
      <c r="B372" s="74" t="s">
        <v>249</v>
      </c>
      <c r="C372" s="60" t="s">
        <v>7</v>
      </c>
      <c r="D372" s="37"/>
      <c r="E372" s="26">
        <f aca="true" t="shared" si="122" ref="E372:L372">E373+E374+E375+E376+E377+E379</f>
        <v>91772.33726</v>
      </c>
      <c r="F372" s="26">
        <f t="shared" si="122"/>
        <v>0</v>
      </c>
      <c r="G372" s="26">
        <f t="shared" si="122"/>
        <v>0</v>
      </c>
      <c r="H372" s="26">
        <f t="shared" si="122"/>
        <v>0</v>
      </c>
      <c r="I372" s="26">
        <f t="shared" si="122"/>
        <v>0</v>
      </c>
      <c r="J372" s="26">
        <f t="shared" si="122"/>
        <v>0</v>
      </c>
      <c r="K372" s="26">
        <f t="shared" si="122"/>
        <v>0</v>
      </c>
      <c r="L372" s="26">
        <f t="shared" si="122"/>
        <v>57007.14466</v>
      </c>
      <c r="M372" s="26">
        <f>M373+M374+M375+M376+M377+M379</f>
        <v>34765.1926</v>
      </c>
      <c r="N372" s="26">
        <f>N373+N374+N375+N376+N377+N379</f>
        <v>0</v>
      </c>
      <c r="O372" s="26">
        <f>O373+O374+O375+O376+O377+O379</f>
        <v>0</v>
      </c>
      <c r="P372" s="26">
        <f>P373+P374+P375+P376+P377+P379</f>
        <v>0</v>
      </c>
      <c r="Q372" s="26">
        <f>Q373+Q374+Q375+Q376+Q377+Q379</f>
        <v>0</v>
      </c>
    </row>
    <row r="373" spans="1:17" ht="15" customHeight="1">
      <c r="A373" s="73"/>
      <c r="B373" s="85"/>
      <c r="C373" s="60" t="s">
        <v>4</v>
      </c>
      <c r="D373" s="38"/>
      <c r="E373" s="26">
        <f aca="true" t="shared" si="123" ref="E373:E379">F373+G373+H373+I373+J373+K373+L373+M373+N373+O373+P373+Q373</f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</row>
    <row r="374" spans="1:17" ht="15" customHeight="1">
      <c r="A374" s="73"/>
      <c r="B374" s="85"/>
      <c r="C374" s="60" t="s">
        <v>8</v>
      </c>
      <c r="D374" s="38" t="s">
        <v>9</v>
      </c>
      <c r="E374" s="26">
        <f t="shared" si="123"/>
        <v>91772.33726</v>
      </c>
      <c r="F374" s="26">
        <v>0</v>
      </c>
      <c r="G374" s="26">
        <v>0</v>
      </c>
      <c r="H374" s="26">
        <v>0</v>
      </c>
      <c r="I374" s="29">
        <v>0</v>
      </c>
      <c r="J374" s="26">
        <v>0</v>
      </c>
      <c r="K374" s="26">
        <v>0</v>
      </c>
      <c r="L374" s="26">
        <v>57007.14466</v>
      </c>
      <c r="M374" s="26">
        <v>34765.1926</v>
      </c>
      <c r="N374" s="26">
        <v>0</v>
      </c>
      <c r="O374" s="26">
        <v>0</v>
      </c>
      <c r="P374" s="26">
        <v>0</v>
      </c>
      <c r="Q374" s="26">
        <v>0</v>
      </c>
    </row>
    <row r="375" spans="1:17" ht="15" customHeight="1">
      <c r="A375" s="73"/>
      <c r="B375" s="85"/>
      <c r="C375" s="60" t="s">
        <v>5</v>
      </c>
      <c r="D375" s="38"/>
      <c r="E375" s="26">
        <f t="shared" si="123"/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</row>
    <row r="376" spans="1:17" ht="30" customHeight="1">
      <c r="A376" s="73"/>
      <c r="B376" s="85"/>
      <c r="C376" s="60" t="s">
        <v>104</v>
      </c>
      <c r="D376" s="38"/>
      <c r="E376" s="26">
        <f t="shared" si="123"/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</row>
    <row r="377" spans="1:17" ht="15" customHeight="1">
      <c r="A377" s="73"/>
      <c r="B377" s="85"/>
      <c r="C377" s="60" t="s">
        <v>6</v>
      </c>
      <c r="D377" s="38"/>
      <c r="E377" s="26">
        <f t="shared" si="123"/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</row>
    <row r="378" spans="1:17" ht="30" customHeight="1">
      <c r="A378" s="73"/>
      <c r="B378" s="85"/>
      <c r="C378" s="60" t="s">
        <v>105</v>
      </c>
      <c r="D378" s="38"/>
      <c r="E378" s="26">
        <f t="shared" si="123"/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</row>
    <row r="379" spans="1:17" ht="30" customHeight="1">
      <c r="A379" s="73"/>
      <c r="B379" s="85"/>
      <c r="C379" s="60" t="s">
        <v>19</v>
      </c>
      <c r="D379" s="38"/>
      <c r="E379" s="26">
        <f t="shared" si="123"/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</row>
    <row r="380" spans="1:17" ht="25.5" customHeight="1">
      <c r="A380" s="73" t="s">
        <v>198</v>
      </c>
      <c r="B380" s="74" t="s">
        <v>250</v>
      </c>
      <c r="C380" s="60" t="s">
        <v>7</v>
      </c>
      <c r="D380" s="37"/>
      <c r="E380" s="26">
        <f aca="true" t="shared" si="124" ref="E380:L380">E381+E382+E383+E384+E385+E387</f>
        <v>667829.5</v>
      </c>
      <c r="F380" s="26">
        <f t="shared" si="124"/>
        <v>0</v>
      </c>
      <c r="G380" s="26">
        <f t="shared" si="124"/>
        <v>0</v>
      </c>
      <c r="H380" s="26">
        <f t="shared" si="124"/>
        <v>0</v>
      </c>
      <c r="I380" s="26">
        <f t="shared" si="124"/>
        <v>0</v>
      </c>
      <c r="J380" s="26">
        <f t="shared" si="124"/>
        <v>0</v>
      </c>
      <c r="K380" s="26">
        <f t="shared" si="124"/>
        <v>174096.9</v>
      </c>
      <c r="L380" s="26">
        <f t="shared" si="124"/>
        <v>241597.9</v>
      </c>
      <c r="M380" s="26">
        <f>M381+M382+M383+M384+M385+M387</f>
        <v>83841.4</v>
      </c>
      <c r="N380" s="26">
        <f>N381+N382+N383+N384+N385+N387</f>
        <v>100310.3</v>
      </c>
      <c r="O380" s="26">
        <f>O381+O382+O383+O384+O385+O387</f>
        <v>26083</v>
      </c>
      <c r="P380" s="26">
        <f>P381+P382+P383+P384+P385+P387</f>
        <v>41900</v>
      </c>
      <c r="Q380" s="26">
        <f>Q381+Q382+Q383+Q384+Q385+Q387</f>
        <v>0</v>
      </c>
    </row>
    <row r="381" spans="1:17" ht="15" customHeight="1">
      <c r="A381" s="73"/>
      <c r="B381" s="85"/>
      <c r="C381" s="60" t="s">
        <v>4</v>
      </c>
      <c r="D381" s="37"/>
      <c r="E381" s="26">
        <f aca="true" t="shared" si="125" ref="E381:E387">F381+G381+H381+I381+J381+K381+L381+M381+N381+O381+P381+Q381</f>
        <v>616829.5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138096.9</v>
      </c>
      <c r="L381" s="26">
        <v>241597.9</v>
      </c>
      <c r="M381" s="26">
        <v>83841.4</v>
      </c>
      <c r="N381" s="26">
        <v>100310.3</v>
      </c>
      <c r="O381" s="26">
        <v>26083</v>
      </c>
      <c r="P381" s="26">
        <v>26900</v>
      </c>
      <c r="Q381" s="26">
        <v>0</v>
      </c>
    </row>
    <row r="382" spans="1:17" ht="15" customHeight="1">
      <c r="A382" s="73"/>
      <c r="B382" s="85"/>
      <c r="C382" s="60" t="s">
        <v>8</v>
      </c>
      <c r="D382" s="38" t="s">
        <v>9</v>
      </c>
      <c r="E382" s="26">
        <f t="shared" si="125"/>
        <v>51000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36000</v>
      </c>
      <c r="L382" s="26">
        <v>0</v>
      </c>
      <c r="M382" s="26">
        <v>0</v>
      </c>
      <c r="N382" s="26">
        <v>0</v>
      </c>
      <c r="O382" s="26">
        <v>0</v>
      </c>
      <c r="P382" s="26">
        <v>15000</v>
      </c>
      <c r="Q382" s="26">
        <v>0</v>
      </c>
    </row>
    <row r="383" spans="1:17" ht="15" customHeight="1">
      <c r="A383" s="73"/>
      <c r="B383" s="85"/>
      <c r="C383" s="60" t="s">
        <v>5</v>
      </c>
      <c r="D383" s="38"/>
      <c r="E383" s="26">
        <f t="shared" si="125"/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</row>
    <row r="384" spans="1:17" ht="30" customHeight="1">
      <c r="A384" s="73"/>
      <c r="B384" s="85"/>
      <c r="C384" s="60" t="s">
        <v>104</v>
      </c>
      <c r="D384" s="38"/>
      <c r="E384" s="26">
        <f t="shared" si="125"/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</row>
    <row r="385" spans="1:17" ht="15" customHeight="1">
      <c r="A385" s="73"/>
      <c r="B385" s="85"/>
      <c r="C385" s="60" t="s">
        <v>6</v>
      </c>
      <c r="D385" s="38"/>
      <c r="E385" s="26">
        <f t="shared" si="125"/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</row>
    <row r="386" spans="1:17" ht="30" customHeight="1">
      <c r="A386" s="73"/>
      <c r="B386" s="85"/>
      <c r="C386" s="60" t="s">
        <v>105</v>
      </c>
      <c r="D386" s="38"/>
      <c r="E386" s="26">
        <f t="shared" si="125"/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</row>
    <row r="387" spans="1:17" ht="30" customHeight="1">
      <c r="A387" s="73"/>
      <c r="B387" s="85"/>
      <c r="C387" s="60" t="s">
        <v>19</v>
      </c>
      <c r="D387" s="38"/>
      <c r="E387" s="26">
        <f t="shared" si="125"/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</row>
    <row r="388" spans="1:17" ht="11.25" customHeight="1">
      <c r="A388" s="89" t="s">
        <v>225</v>
      </c>
      <c r="B388" s="86" t="s">
        <v>227</v>
      </c>
      <c r="C388" s="60" t="s">
        <v>7</v>
      </c>
      <c r="D388" s="37"/>
      <c r="E388" s="26">
        <f aca="true" t="shared" si="126" ref="E388:L388">E389+E390+E391+E392+E393+E395</f>
        <v>0</v>
      </c>
      <c r="F388" s="26">
        <f t="shared" si="126"/>
        <v>0</v>
      </c>
      <c r="G388" s="26">
        <f t="shared" si="126"/>
        <v>0</v>
      </c>
      <c r="H388" s="26">
        <f t="shared" si="126"/>
        <v>0</v>
      </c>
      <c r="I388" s="26">
        <f t="shared" si="126"/>
        <v>0</v>
      </c>
      <c r="J388" s="26">
        <f t="shared" si="126"/>
        <v>0</v>
      </c>
      <c r="K388" s="26">
        <f t="shared" si="126"/>
        <v>0</v>
      </c>
      <c r="L388" s="26">
        <f t="shared" si="126"/>
        <v>0</v>
      </c>
      <c r="M388" s="26">
        <f>M389+M390+M391+M392+M393+M395</f>
        <v>0</v>
      </c>
      <c r="N388" s="26">
        <f>N389+N390+N391+N392+N393+N395</f>
        <v>0</v>
      </c>
      <c r="O388" s="26">
        <f>O389+O390+O391+O392+O393+O395</f>
        <v>0</v>
      </c>
      <c r="P388" s="26">
        <f>P389+P390+P391+P392+P393+P395</f>
        <v>0</v>
      </c>
      <c r="Q388" s="26">
        <f>Q389+Q390+Q391+Q392+Q393+Q395</f>
        <v>0</v>
      </c>
    </row>
    <row r="389" spans="1:17" ht="19.5" customHeight="1">
      <c r="A389" s="90"/>
      <c r="B389" s="87"/>
      <c r="C389" s="60" t="s">
        <v>4</v>
      </c>
      <c r="D389" s="37">
        <v>814</v>
      </c>
      <c r="E389" s="26">
        <f>E397</f>
        <v>0</v>
      </c>
      <c r="F389" s="26">
        <f aca="true" t="shared" si="127" ref="F389:Q390">F397</f>
        <v>0</v>
      </c>
      <c r="G389" s="26">
        <f t="shared" si="127"/>
        <v>0</v>
      </c>
      <c r="H389" s="26">
        <f t="shared" si="127"/>
        <v>0</v>
      </c>
      <c r="I389" s="26">
        <f t="shared" si="127"/>
        <v>0</v>
      </c>
      <c r="J389" s="26">
        <f t="shared" si="127"/>
        <v>0</v>
      </c>
      <c r="K389" s="26">
        <f t="shared" si="127"/>
        <v>0</v>
      </c>
      <c r="L389" s="26">
        <f t="shared" si="127"/>
        <v>0</v>
      </c>
      <c r="M389" s="26">
        <f t="shared" si="127"/>
        <v>0</v>
      </c>
      <c r="N389" s="26">
        <f t="shared" si="127"/>
        <v>0</v>
      </c>
      <c r="O389" s="26">
        <f t="shared" si="127"/>
        <v>0</v>
      </c>
      <c r="P389" s="26">
        <f t="shared" si="127"/>
        <v>0</v>
      </c>
      <c r="Q389" s="26">
        <f t="shared" si="127"/>
        <v>0</v>
      </c>
    </row>
    <row r="390" spans="1:17" ht="22.5" customHeight="1">
      <c r="A390" s="90"/>
      <c r="B390" s="87"/>
      <c r="C390" s="60" t="s">
        <v>8</v>
      </c>
      <c r="D390" s="38" t="s">
        <v>9</v>
      </c>
      <c r="E390" s="26">
        <f>E398</f>
        <v>0</v>
      </c>
      <c r="F390" s="26">
        <f t="shared" si="127"/>
        <v>0</v>
      </c>
      <c r="G390" s="26">
        <f t="shared" si="127"/>
        <v>0</v>
      </c>
      <c r="H390" s="26">
        <f t="shared" si="127"/>
        <v>0</v>
      </c>
      <c r="I390" s="26">
        <f t="shared" si="127"/>
        <v>0</v>
      </c>
      <c r="J390" s="26">
        <f t="shared" si="127"/>
        <v>0</v>
      </c>
      <c r="K390" s="26">
        <v>0</v>
      </c>
      <c r="L390" s="26">
        <f t="shared" si="127"/>
        <v>0</v>
      </c>
      <c r="M390" s="26">
        <f t="shared" si="127"/>
        <v>0</v>
      </c>
      <c r="N390" s="26">
        <f t="shared" si="127"/>
        <v>0</v>
      </c>
      <c r="O390" s="26">
        <f t="shared" si="127"/>
        <v>0</v>
      </c>
      <c r="P390" s="26">
        <f t="shared" si="127"/>
        <v>0</v>
      </c>
      <c r="Q390" s="26">
        <f t="shared" si="127"/>
        <v>0</v>
      </c>
    </row>
    <row r="391" spans="1:17" ht="15" customHeight="1">
      <c r="A391" s="90"/>
      <c r="B391" s="87"/>
      <c r="C391" s="60" t="s">
        <v>5</v>
      </c>
      <c r="D391" s="38"/>
      <c r="E391" s="26">
        <f>E399+E407+E433+E441</f>
        <v>0</v>
      </c>
      <c r="F391" s="26">
        <f aca="true" t="shared" si="128" ref="F391:Q391">F399+F407+F433+F441</f>
        <v>0</v>
      </c>
      <c r="G391" s="26">
        <f t="shared" si="128"/>
        <v>0</v>
      </c>
      <c r="H391" s="26">
        <f t="shared" si="128"/>
        <v>0</v>
      </c>
      <c r="I391" s="26">
        <f t="shared" si="128"/>
        <v>0</v>
      </c>
      <c r="J391" s="26">
        <f t="shared" si="128"/>
        <v>0</v>
      </c>
      <c r="K391" s="26">
        <f>K399</f>
        <v>0</v>
      </c>
      <c r="L391" s="26">
        <f t="shared" si="128"/>
        <v>0</v>
      </c>
      <c r="M391" s="26">
        <f t="shared" si="128"/>
        <v>0</v>
      </c>
      <c r="N391" s="26">
        <f t="shared" si="128"/>
        <v>0</v>
      </c>
      <c r="O391" s="26">
        <f t="shared" si="128"/>
        <v>0</v>
      </c>
      <c r="P391" s="26">
        <f t="shared" si="128"/>
        <v>0</v>
      </c>
      <c r="Q391" s="26">
        <f t="shared" si="128"/>
        <v>0</v>
      </c>
    </row>
    <row r="392" spans="1:17" ht="30" customHeight="1">
      <c r="A392" s="90"/>
      <c r="B392" s="87"/>
      <c r="C392" s="60" t="s">
        <v>104</v>
      </c>
      <c r="D392" s="38"/>
      <c r="E392" s="26">
        <f>E400</f>
        <v>0</v>
      </c>
      <c r="F392" s="26">
        <f aca="true" t="shared" si="129" ref="F392:Q392">F400</f>
        <v>0</v>
      </c>
      <c r="G392" s="26">
        <f t="shared" si="129"/>
        <v>0</v>
      </c>
      <c r="H392" s="26">
        <f t="shared" si="129"/>
        <v>0</v>
      </c>
      <c r="I392" s="26">
        <f t="shared" si="129"/>
        <v>0</v>
      </c>
      <c r="J392" s="26">
        <f t="shared" si="129"/>
        <v>0</v>
      </c>
      <c r="K392" s="26">
        <f t="shared" si="129"/>
        <v>0</v>
      </c>
      <c r="L392" s="26">
        <f t="shared" si="129"/>
        <v>0</v>
      </c>
      <c r="M392" s="26">
        <f t="shared" si="129"/>
        <v>0</v>
      </c>
      <c r="N392" s="26">
        <f t="shared" si="129"/>
        <v>0</v>
      </c>
      <c r="O392" s="26">
        <f t="shared" si="129"/>
        <v>0</v>
      </c>
      <c r="P392" s="26">
        <f t="shared" si="129"/>
        <v>0</v>
      </c>
      <c r="Q392" s="26">
        <f t="shared" si="129"/>
        <v>0</v>
      </c>
    </row>
    <row r="393" spans="1:17" ht="15" customHeight="1">
      <c r="A393" s="90"/>
      <c r="B393" s="87"/>
      <c r="C393" s="60" t="s">
        <v>6</v>
      </c>
      <c r="D393" s="38"/>
      <c r="E393" s="26">
        <f aca="true" t="shared" si="130" ref="E393:Q395">E401</f>
        <v>0</v>
      </c>
      <c r="F393" s="26">
        <f t="shared" si="130"/>
        <v>0</v>
      </c>
      <c r="G393" s="26">
        <f t="shared" si="130"/>
        <v>0</v>
      </c>
      <c r="H393" s="26">
        <f t="shared" si="130"/>
        <v>0</v>
      </c>
      <c r="I393" s="26">
        <f t="shared" si="130"/>
        <v>0</v>
      </c>
      <c r="J393" s="26">
        <f t="shared" si="130"/>
        <v>0</v>
      </c>
      <c r="K393" s="26">
        <f t="shared" si="130"/>
        <v>0</v>
      </c>
      <c r="L393" s="26">
        <f t="shared" si="130"/>
        <v>0</v>
      </c>
      <c r="M393" s="26">
        <f t="shared" si="130"/>
        <v>0</v>
      </c>
      <c r="N393" s="26">
        <f t="shared" si="130"/>
        <v>0</v>
      </c>
      <c r="O393" s="26">
        <f t="shared" si="130"/>
        <v>0</v>
      </c>
      <c r="P393" s="26">
        <f t="shared" si="130"/>
        <v>0</v>
      </c>
      <c r="Q393" s="26">
        <f t="shared" si="130"/>
        <v>0</v>
      </c>
    </row>
    <row r="394" spans="1:17" ht="30" customHeight="1">
      <c r="A394" s="90"/>
      <c r="B394" s="87"/>
      <c r="C394" s="60" t="s">
        <v>105</v>
      </c>
      <c r="D394" s="38"/>
      <c r="E394" s="26">
        <f t="shared" si="130"/>
        <v>0</v>
      </c>
      <c r="F394" s="26">
        <f t="shared" si="130"/>
        <v>0</v>
      </c>
      <c r="G394" s="26">
        <f t="shared" si="130"/>
        <v>0</v>
      </c>
      <c r="H394" s="26">
        <f t="shared" si="130"/>
        <v>0</v>
      </c>
      <c r="I394" s="26">
        <f t="shared" si="130"/>
        <v>0</v>
      </c>
      <c r="J394" s="26">
        <f t="shared" si="130"/>
        <v>0</v>
      </c>
      <c r="K394" s="26">
        <f t="shared" si="130"/>
        <v>0</v>
      </c>
      <c r="L394" s="26">
        <f t="shared" si="130"/>
        <v>0</v>
      </c>
      <c r="M394" s="26">
        <f t="shared" si="130"/>
        <v>0</v>
      </c>
      <c r="N394" s="26">
        <f t="shared" si="130"/>
        <v>0</v>
      </c>
      <c r="O394" s="26">
        <f t="shared" si="130"/>
        <v>0</v>
      </c>
      <c r="P394" s="26">
        <f t="shared" si="130"/>
        <v>0</v>
      </c>
      <c r="Q394" s="26">
        <f t="shared" si="130"/>
        <v>0</v>
      </c>
    </row>
    <row r="395" spans="1:17" ht="30" customHeight="1">
      <c r="A395" s="91"/>
      <c r="B395" s="88"/>
      <c r="C395" s="60" t="s">
        <v>19</v>
      </c>
      <c r="D395" s="38"/>
      <c r="E395" s="26">
        <f t="shared" si="130"/>
        <v>0</v>
      </c>
      <c r="F395" s="26">
        <f t="shared" si="130"/>
        <v>0</v>
      </c>
      <c r="G395" s="26">
        <f t="shared" si="130"/>
        <v>0</v>
      </c>
      <c r="H395" s="26">
        <f t="shared" si="130"/>
        <v>0</v>
      </c>
      <c r="I395" s="26">
        <f t="shared" si="130"/>
        <v>0</v>
      </c>
      <c r="J395" s="26">
        <f t="shared" si="130"/>
        <v>0</v>
      </c>
      <c r="K395" s="26">
        <f t="shared" si="130"/>
        <v>0</v>
      </c>
      <c r="L395" s="26">
        <f t="shared" si="130"/>
        <v>0</v>
      </c>
      <c r="M395" s="26">
        <f t="shared" si="130"/>
        <v>0</v>
      </c>
      <c r="N395" s="26">
        <f t="shared" si="130"/>
        <v>0</v>
      </c>
      <c r="O395" s="26">
        <f t="shared" si="130"/>
        <v>0</v>
      </c>
      <c r="P395" s="26">
        <f t="shared" si="130"/>
        <v>0</v>
      </c>
      <c r="Q395" s="26">
        <f t="shared" si="130"/>
        <v>0</v>
      </c>
    </row>
    <row r="396" spans="1:17" ht="15" customHeight="1">
      <c r="A396" s="89" t="s">
        <v>226</v>
      </c>
      <c r="B396" s="86" t="s">
        <v>228</v>
      </c>
      <c r="C396" s="60" t="s">
        <v>7</v>
      </c>
      <c r="D396" s="37"/>
      <c r="E396" s="26">
        <f aca="true" t="shared" si="131" ref="E396:L396">E397+E398+E399+E400+E401+E403</f>
        <v>0</v>
      </c>
      <c r="F396" s="26">
        <f t="shared" si="131"/>
        <v>0</v>
      </c>
      <c r="G396" s="26">
        <f t="shared" si="131"/>
        <v>0</v>
      </c>
      <c r="H396" s="26">
        <f t="shared" si="131"/>
        <v>0</v>
      </c>
      <c r="I396" s="26">
        <f t="shared" si="131"/>
        <v>0</v>
      </c>
      <c r="J396" s="26">
        <f t="shared" si="131"/>
        <v>0</v>
      </c>
      <c r="K396" s="26">
        <f t="shared" si="131"/>
        <v>0</v>
      </c>
      <c r="L396" s="26">
        <f t="shared" si="131"/>
        <v>0</v>
      </c>
      <c r="M396" s="26">
        <f>M397+M398+M399+M400+M401+M403</f>
        <v>0</v>
      </c>
      <c r="N396" s="26">
        <f>N397+N398+N399+N400+N401+N403</f>
        <v>0</v>
      </c>
      <c r="O396" s="26">
        <f>O397+O398+O399+O400+O401+O403</f>
        <v>0</v>
      </c>
      <c r="P396" s="26">
        <f>P397+P398+P399+P400+P401+P403</f>
        <v>0</v>
      </c>
      <c r="Q396" s="26">
        <f>Q397+Q398+Q399+Q400+Q401+Q403</f>
        <v>0</v>
      </c>
    </row>
    <row r="397" spans="1:17" ht="15" customHeight="1">
      <c r="A397" s="90"/>
      <c r="B397" s="87"/>
      <c r="C397" s="60" t="s">
        <v>4</v>
      </c>
      <c r="D397" s="38"/>
      <c r="E397" s="26">
        <f aca="true" t="shared" si="132" ref="E397:E403">F397+G397+H397+I397+J397+K397+L397+M397+N397+O397+P397+Q397</f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</row>
    <row r="398" spans="1:17" ht="15" customHeight="1">
      <c r="A398" s="90"/>
      <c r="B398" s="87"/>
      <c r="C398" s="60" t="s">
        <v>8</v>
      </c>
      <c r="D398" s="38" t="s">
        <v>9</v>
      </c>
      <c r="E398" s="26">
        <f t="shared" si="132"/>
        <v>0</v>
      </c>
      <c r="F398" s="26">
        <v>0</v>
      </c>
      <c r="G398" s="26">
        <v>0</v>
      </c>
      <c r="H398" s="26">
        <v>0</v>
      </c>
      <c r="I398" s="29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</row>
    <row r="399" spans="1:17" ht="15" customHeight="1">
      <c r="A399" s="90"/>
      <c r="B399" s="87"/>
      <c r="C399" s="60" t="s">
        <v>5</v>
      </c>
      <c r="D399" s="38"/>
      <c r="E399" s="26">
        <f t="shared" si="132"/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</row>
    <row r="400" spans="1:17" ht="30" customHeight="1">
      <c r="A400" s="90"/>
      <c r="B400" s="87"/>
      <c r="C400" s="60" t="s">
        <v>104</v>
      </c>
      <c r="D400" s="38"/>
      <c r="E400" s="26">
        <f t="shared" si="132"/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</row>
    <row r="401" spans="1:17" ht="15" customHeight="1">
      <c r="A401" s="90"/>
      <c r="B401" s="87"/>
      <c r="C401" s="60" t="s">
        <v>6</v>
      </c>
      <c r="D401" s="38"/>
      <c r="E401" s="26">
        <f t="shared" si="132"/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</row>
    <row r="402" spans="1:17" ht="30" customHeight="1">
      <c r="A402" s="90"/>
      <c r="B402" s="87"/>
      <c r="C402" s="60" t="s">
        <v>105</v>
      </c>
      <c r="D402" s="38"/>
      <c r="E402" s="26">
        <f t="shared" si="132"/>
        <v>0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</row>
    <row r="403" spans="1:17" ht="30" customHeight="1">
      <c r="A403" s="91"/>
      <c r="B403" s="88"/>
      <c r="C403" s="60" t="s">
        <v>19</v>
      </c>
      <c r="D403" s="38"/>
      <c r="E403" s="26">
        <f t="shared" si="132"/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</row>
    <row r="404" spans="1:21" ht="90">
      <c r="A404" s="77" t="s">
        <v>48</v>
      </c>
      <c r="B404" s="76" t="s">
        <v>47</v>
      </c>
      <c r="C404" s="60" t="s">
        <v>99</v>
      </c>
      <c r="D404" s="37"/>
      <c r="E404" s="26">
        <f aca="true" t="shared" si="133" ref="E404:Q404">E405+E406+E407+E408+E411+E413</f>
        <v>8430372.79652</v>
      </c>
      <c r="F404" s="26">
        <f t="shared" si="133"/>
        <v>314699.18486</v>
      </c>
      <c r="G404" s="26">
        <f t="shared" si="133"/>
        <v>320751.89946999995</v>
      </c>
      <c r="H404" s="26">
        <f t="shared" si="133"/>
        <v>328102.14197</v>
      </c>
      <c r="I404" s="26">
        <f t="shared" si="133"/>
        <v>811107.1161299999</v>
      </c>
      <c r="J404" s="26">
        <f t="shared" si="133"/>
        <v>689355.7527099999</v>
      </c>
      <c r="K404" s="26">
        <f t="shared" si="133"/>
        <v>1030672.88625</v>
      </c>
      <c r="L404" s="26">
        <f t="shared" si="133"/>
        <v>1445579.33279</v>
      </c>
      <c r="M404" s="26">
        <f t="shared" si="133"/>
        <v>859643.1313400001</v>
      </c>
      <c r="N404" s="26">
        <f t="shared" si="133"/>
        <v>677283.0659</v>
      </c>
      <c r="O404" s="26">
        <f t="shared" si="133"/>
        <v>672871.4458999999</v>
      </c>
      <c r="P404" s="26">
        <f t="shared" si="133"/>
        <v>664555.3496000001</v>
      </c>
      <c r="Q404" s="63">
        <f t="shared" si="133"/>
        <v>615751.4896</v>
      </c>
      <c r="R404" s="14"/>
      <c r="S404" s="33"/>
      <c r="T404" s="14"/>
      <c r="U404" s="14"/>
    </row>
    <row r="405" spans="1:21" ht="30">
      <c r="A405" s="77"/>
      <c r="B405" s="76"/>
      <c r="C405" s="60" t="s">
        <v>4</v>
      </c>
      <c r="D405" s="37">
        <v>814</v>
      </c>
      <c r="E405" s="26">
        <f aca="true" t="shared" si="134" ref="E405:Q406">E415+E447+E471+E495</f>
        <v>727799.8630799999</v>
      </c>
      <c r="F405" s="26">
        <f t="shared" si="134"/>
        <v>4054.7</v>
      </c>
      <c r="G405" s="26">
        <f t="shared" si="134"/>
        <v>3754.1</v>
      </c>
      <c r="H405" s="26">
        <f t="shared" si="134"/>
        <v>3649.2</v>
      </c>
      <c r="I405" s="26">
        <f t="shared" si="134"/>
        <v>2680.6</v>
      </c>
      <c r="J405" s="26">
        <f t="shared" si="134"/>
        <v>30141.1</v>
      </c>
      <c r="K405" s="26">
        <f t="shared" si="134"/>
        <v>58609</v>
      </c>
      <c r="L405" s="26">
        <f>L415+L447+L471+L495</f>
        <v>508291.79907999997</v>
      </c>
      <c r="M405" s="26">
        <f t="shared" si="134"/>
        <v>48944.299999999996</v>
      </c>
      <c r="N405" s="26">
        <f t="shared" si="134"/>
        <v>24953.3</v>
      </c>
      <c r="O405" s="26">
        <f t="shared" si="134"/>
        <v>17986.1</v>
      </c>
      <c r="P405" s="26">
        <f t="shared" si="134"/>
        <v>21302.832000000002</v>
      </c>
      <c r="Q405" s="63">
        <f t="shared" si="134"/>
        <v>3432.8320000000003</v>
      </c>
      <c r="R405" s="14"/>
      <c r="S405" s="14"/>
      <c r="T405" s="14"/>
      <c r="U405" s="14"/>
    </row>
    <row r="406" spans="1:21" ht="105">
      <c r="A406" s="77"/>
      <c r="B406" s="76"/>
      <c r="C406" s="40" t="s">
        <v>100</v>
      </c>
      <c r="D406" s="38" t="s">
        <v>9</v>
      </c>
      <c r="E406" s="26">
        <f t="shared" si="134"/>
        <v>6012720.97386</v>
      </c>
      <c r="F406" s="26">
        <f t="shared" si="134"/>
        <v>310644.48485999997</v>
      </c>
      <c r="G406" s="26">
        <f t="shared" si="134"/>
        <v>316997.79946999997</v>
      </c>
      <c r="H406" s="26">
        <f t="shared" si="134"/>
        <v>324452.94197</v>
      </c>
      <c r="I406" s="26">
        <f t="shared" si="134"/>
        <v>587569.1261299999</v>
      </c>
      <c r="J406" s="26">
        <f t="shared" si="134"/>
        <v>416403.52271</v>
      </c>
      <c r="K406" s="26">
        <f t="shared" si="134"/>
        <v>624670.86387</v>
      </c>
      <c r="L406" s="29">
        <f>L416+L448+L472+L496</f>
        <v>622018.28651</v>
      </c>
      <c r="M406" s="26">
        <f t="shared" si="134"/>
        <v>634222.93134</v>
      </c>
      <c r="N406" s="26">
        <f t="shared" si="134"/>
        <v>555343.2359</v>
      </c>
      <c r="O406" s="26">
        <f t="shared" si="134"/>
        <v>556899.7459</v>
      </c>
      <c r="P406" s="26">
        <f t="shared" si="134"/>
        <v>549099.0176</v>
      </c>
      <c r="Q406" s="63">
        <f t="shared" si="134"/>
        <v>514399.0176</v>
      </c>
      <c r="R406" s="64"/>
      <c r="S406" s="34"/>
      <c r="T406" s="34"/>
      <c r="U406" s="14"/>
    </row>
    <row r="407" spans="1:21" ht="30">
      <c r="A407" s="77"/>
      <c r="B407" s="76"/>
      <c r="C407" s="60" t="s">
        <v>5</v>
      </c>
      <c r="D407" s="38"/>
      <c r="E407" s="26">
        <f>E417+E449+E473+E497</f>
        <v>0</v>
      </c>
      <c r="F407" s="26">
        <f aca="true" t="shared" si="135" ref="F407:Q407">F417+F449+F473</f>
        <v>0</v>
      </c>
      <c r="G407" s="26">
        <f t="shared" si="135"/>
        <v>0</v>
      </c>
      <c r="H407" s="26">
        <f t="shared" si="135"/>
        <v>0</v>
      </c>
      <c r="I407" s="26">
        <f t="shared" si="135"/>
        <v>0</v>
      </c>
      <c r="J407" s="26">
        <f t="shared" si="135"/>
        <v>0</v>
      </c>
      <c r="K407" s="26">
        <f t="shared" si="135"/>
        <v>0</v>
      </c>
      <c r="L407" s="26">
        <f t="shared" si="135"/>
        <v>0</v>
      </c>
      <c r="M407" s="26">
        <f t="shared" si="135"/>
        <v>0</v>
      </c>
      <c r="N407" s="26">
        <f t="shared" si="135"/>
        <v>0</v>
      </c>
      <c r="O407" s="26">
        <f t="shared" si="135"/>
        <v>0</v>
      </c>
      <c r="P407" s="26">
        <f t="shared" si="135"/>
        <v>0</v>
      </c>
      <c r="Q407" s="63">
        <f t="shared" si="135"/>
        <v>0</v>
      </c>
      <c r="R407" s="14"/>
      <c r="S407" s="14"/>
      <c r="T407" s="14"/>
      <c r="U407" s="14"/>
    </row>
    <row r="408" spans="1:21" ht="30">
      <c r="A408" s="77"/>
      <c r="B408" s="76"/>
      <c r="C408" s="60" t="s">
        <v>104</v>
      </c>
      <c r="D408" s="38" t="s">
        <v>14</v>
      </c>
      <c r="E408" s="26">
        <f>E418+E450+E474+E498</f>
        <v>1689851.95958</v>
      </c>
      <c r="F408" s="26">
        <f aca="true" t="shared" si="136" ref="F408:Q408">F418+F450+F474+F498</f>
        <v>0</v>
      </c>
      <c r="G408" s="26">
        <f t="shared" si="136"/>
        <v>0</v>
      </c>
      <c r="H408" s="26">
        <f t="shared" si="136"/>
        <v>0</v>
      </c>
      <c r="I408" s="26">
        <f t="shared" si="136"/>
        <v>220857.39</v>
      </c>
      <c r="J408" s="26">
        <f t="shared" si="136"/>
        <v>242811.13</v>
      </c>
      <c r="K408" s="26">
        <f t="shared" si="136"/>
        <v>347393.02238</v>
      </c>
      <c r="L408" s="26">
        <f t="shared" si="136"/>
        <v>315269.2472</v>
      </c>
      <c r="M408" s="26">
        <f t="shared" si="136"/>
        <v>176475.9</v>
      </c>
      <c r="N408" s="26">
        <f t="shared" si="136"/>
        <v>96986.53</v>
      </c>
      <c r="O408" s="26">
        <f t="shared" si="136"/>
        <v>97985.6</v>
      </c>
      <c r="P408" s="26">
        <f t="shared" si="136"/>
        <v>94153.5</v>
      </c>
      <c r="Q408" s="63">
        <f t="shared" si="136"/>
        <v>97919.64</v>
      </c>
      <c r="R408" s="14"/>
      <c r="S408" s="14"/>
      <c r="T408" s="14"/>
      <c r="U408" s="14"/>
    </row>
    <row r="409" spans="1:21" ht="51">
      <c r="A409" s="77"/>
      <c r="B409" s="76"/>
      <c r="C409" s="109" t="s">
        <v>98</v>
      </c>
      <c r="D409" s="68"/>
      <c r="E409" s="69">
        <f>F409+G409</f>
        <v>5396987.2</v>
      </c>
      <c r="F409" s="69">
        <v>2475814</v>
      </c>
      <c r="G409" s="69">
        <v>2921173.2</v>
      </c>
      <c r="H409" s="69">
        <v>0</v>
      </c>
      <c r="I409" s="69">
        <v>0</v>
      </c>
      <c r="J409" s="111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112">
        <v>0</v>
      </c>
      <c r="R409" s="14"/>
      <c r="S409" s="14"/>
      <c r="T409" s="14"/>
      <c r="U409" s="14"/>
    </row>
    <row r="410" spans="1:21" ht="21" customHeight="1">
      <c r="A410" s="77"/>
      <c r="B410" s="76"/>
      <c r="C410" s="109" t="s">
        <v>15</v>
      </c>
      <c r="D410" s="68"/>
      <c r="E410" s="69">
        <f>F410+G410+H410+I896+J410+K410+L410+M410+N410+O410+P410+Q410</f>
        <v>647454</v>
      </c>
      <c r="F410" s="69">
        <v>419554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112">
        <v>0</v>
      </c>
      <c r="R410" s="14"/>
      <c r="S410" s="14"/>
      <c r="T410" s="14"/>
      <c r="U410" s="14"/>
    </row>
    <row r="411" spans="1:17" ht="30">
      <c r="A411" s="77"/>
      <c r="B411" s="76"/>
      <c r="C411" s="60" t="s">
        <v>6</v>
      </c>
      <c r="D411" s="38"/>
      <c r="E411" s="26">
        <f>E419+E451+E475+E499</f>
        <v>0</v>
      </c>
      <c r="F411" s="26">
        <f aca="true" t="shared" si="137" ref="F411:Q413">F419+F451+F475</f>
        <v>0</v>
      </c>
      <c r="G411" s="26">
        <f t="shared" si="137"/>
        <v>0</v>
      </c>
      <c r="H411" s="26">
        <f t="shared" si="137"/>
        <v>0</v>
      </c>
      <c r="I411" s="26">
        <f t="shared" si="137"/>
        <v>0</v>
      </c>
      <c r="J411" s="26">
        <f t="shared" si="137"/>
        <v>0</v>
      </c>
      <c r="K411" s="26">
        <f t="shared" si="137"/>
        <v>0</v>
      </c>
      <c r="L411" s="26">
        <f t="shared" si="137"/>
        <v>0</v>
      </c>
      <c r="M411" s="26">
        <f t="shared" si="137"/>
        <v>0</v>
      </c>
      <c r="N411" s="26">
        <f t="shared" si="137"/>
        <v>0</v>
      </c>
      <c r="O411" s="26">
        <f t="shared" si="137"/>
        <v>0</v>
      </c>
      <c r="P411" s="26">
        <f t="shared" si="137"/>
        <v>0</v>
      </c>
      <c r="Q411" s="26">
        <f t="shared" si="137"/>
        <v>0</v>
      </c>
    </row>
    <row r="412" spans="1:17" ht="30">
      <c r="A412" s="77"/>
      <c r="B412" s="76"/>
      <c r="C412" s="60" t="s">
        <v>105</v>
      </c>
      <c r="D412" s="38"/>
      <c r="E412" s="26">
        <f>E420+E452+E476+E500</f>
        <v>0</v>
      </c>
      <c r="F412" s="26">
        <f t="shared" si="137"/>
        <v>0</v>
      </c>
      <c r="G412" s="26">
        <f t="shared" si="137"/>
        <v>0</v>
      </c>
      <c r="H412" s="26">
        <f t="shared" si="137"/>
        <v>0</v>
      </c>
      <c r="I412" s="26">
        <f t="shared" si="137"/>
        <v>0</v>
      </c>
      <c r="J412" s="26">
        <f t="shared" si="137"/>
        <v>0</v>
      </c>
      <c r="K412" s="26">
        <f t="shared" si="137"/>
        <v>0</v>
      </c>
      <c r="L412" s="26">
        <f t="shared" si="137"/>
        <v>0</v>
      </c>
      <c r="M412" s="26">
        <f t="shared" si="137"/>
        <v>0</v>
      </c>
      <c r="N412" s="26">
        <f t="shared" si="137"/>
        <v>0</v>
      </c>
      <c r="O412" s="26">
        <f t="shared" si="137"/>
        <v>0</v>
      </c>
      <c r="P412" s="26">
        <f t="shared" si="137"/>
        <v>0</v>
      </c>
      <c r="Q412" s="26">
        <f t="shared" si="137"/>
        <v>0</v>
      </c>
    </row>
    <row r="413" spans="1:17" ht="45">
      <c r="A413" s="77"/>
      <c r="B413" s="76"/>
      <c r="C413" s="60" t="s">
        <v>19</v>
      </c>
      <c r="D413" s="38"/>
      <c r="E413" s="26">
        <f>E421+E453+E477+E501</f>
        <v>0</v>
      </c>
      <c r="F413" s="26">
        <f t="shared" si="137"/>
        <v>0</v>
      </c>
      <c r="G413" s="26">
        <f t="shared" si="137"/>
        <v>0</v>
      </c>
      <c r="H413" s="26">
        <f t="shared" si="137"/>
        <v>0</v>
      </c>
      <c r="I413" s="26">
        <f t="shared" si="137"/>
        <v>0</v>
      </c>
      <c r="J413" s="26">
        <f t="shared" si="137"/>
        <v>0</v>
      </c>
      <c r="K413" s="26">
        <f t="shared" si="137"/>
        <v>0</v>
      </c>
      <c r="L413" s="26">
        <f t="shared" si="137"/>
        <v>0</v>
      </c>
      <c r="M413" s="26">
        <f t="shared" si="137"/>
        <v>0</v>
      </c>
      <c r="N413" s="26">
        <f t="shared" si="137"/>
        <v>0</v>
      </c>
      <c r="O413" s="26">
        <f t="shared" si="137"/>
        <v>0</v>
      </c>
      <c r="P413" s="26">
        <f t="shared" si="137"/>
        <v>0</v>
      </c>
      <c r="Q413" s="26">
        <f t="shared" si="137"/>
        <v>0</v>
      </c>
    </row>
    <row r="414" spans="1:17" ht="15" customHeight="1">
      <c r="A414" s="73" t="s">
        <v>128</v>
      </c>
      <c r="B414" s="74" t="s">
        <v>129</v>
      </c>
      <c r="C414" s="60" t="s">
        <v>7</v>
      </c>
      <c r="D414" s="37"/>
      <c r="E414" s="26">
        <f>E415+E416+E417+E418+E419+E421</f>
        <v>6773970.0184</v>
      </c>
      <c r="F414" s="26">
        <f>F415+F416+F417+F418+F419+F421</f>
        <v>228981.95511</v>
      </c>
      <c r="G414" s="26">
        <f aca="true" t="shared" si="138" ref="G414:Q414">G415+G416+G417+G418+G419+G421</f>
        <v>236904.3554</v>
      </c>
      <c r="H414" s="26">
        <f t="shared" si="138"/>
        <v>237272.99384</v>
      </c>
      <c r="I414" s="26">
        <f t="shared" si="138"/>
        <v>703298.2979899999</v>
      </c>
      <c r="J414" s="26">
        <f>J415+J416+J417+J418+J419+J421</f>
        <v>528619.9238699999</v>
      </c>
      <c r="K414" s="26">
        <f t="shared" si="138"/>
        <v>812774.4799899999</v>
      </c>
      <c r="L414" s="26">
        <f t="shared" si="138"/>
        <v>1127475.59888</v>
      </c>
      <c r="M414" s="26">
        <f t="shared" si="138"/>
        <v>670127.72552</v>
      </c>
      <c r="N414" s="26">
        <f t="shared" si="138"/>
        <v>553454.3959</v>
      </c>
      <c r="O414" s="26">
        <f t="shared" si="138"/>
        <v>556035.7759</v>
      </c>
      <c r="P414" s="26">
        <f t="shared" si="138"/>
        <v>557629.1880000001</v>
      </c>
      <c r="Q414" s="26">
        <f t="shared" si="138"/>
        <v>561395.328</v>
      </c>
    </row>
    <row r="415" spans="1:19" ht="15" customHeight="1">
      <c r="A415" s="73"/>
      <c r="B415" s="74"/>
      <c r="C415" s="60" t="s">
        <v>4</v>
      </c>
      <c r="D415" s="37">
        <v>814</v>
      </c>
      <c r="E415" s="26">
        <f aca="true" t="shared" si="139" ref="E415:Q421">E423+E431+E439</f>
        <v>354163.1630799999</v>
      </c>
      <c r="F415" s="26">
        <f t="shared" si="139"/>
        <v>4054.7</v>
      </c>
      <c r="G415" s="26">
        <f t="shared" si="139"/>
        <v>3754.1</v>
      </c>
      <c r="H415" s="26">
        <f t="shared" si="139"/>
        <v>3649.2</v>
      </c>
      <c r="I415" s="26">
        <f t="shared" si="139"/>
        <v>2680.6</v>
      </c>
      <c r="J415" s="26">
        <f>J423+J431+J439</f>
        <v>3141.1</v>
      </c>
      <c r="K415" s="26">
        <f t="shared" si="139"/>
        <v>3195</v>
      </c>
      <c r="L415" s="26">
        <f t="shared" si="139"/>
        <v>321188.79907999997</v>
      </c>
      <c r="M415" s="26">
        <f t="shared" si="139"/>
        <v>1853.6</v>
      </c>
      <c r="N415" s="26">
        <f t="shared" si="139"/>
        <v>1877.3</v>
      </c>
      <c r="O415" s="26">
        <f t="shared" si="139"/>
        <v>1903.1</v>
      </c>
      <c r="P415" s="26">
        <f t="shared" si="139"/>
        <v>3432.8320000000003</v>
      </c>
      <c r="Q415" s="26">
        <f t="shared" si="139"/>
        <v>3432.8320000000003</v>
      </c>
      <c r="S415" s="24"/>
    </row>
    <row r="416" spans="1:19" ht="15" customHeight="1">
      <c r="A416" s="73"/>
      <c r="B416" s="74"/>
      <c r="C416" s="60" t="s">
        <v>8</v>
      </c>
      <c r="D416" s="38" t="s">
        <v>9</v>
      </c>
      <c r="E416" s="26">
        <f t="shared" si="139"/>
        <v>4729954.89574</v>
      </c>
      <c r="F416" s="26">
        <f t="shared" si="139"/>
        <v>224927.25511</v>
      </c>
      <c r="G416" s="26">
        <f t="shared" si="139"/>
        <v>233150.2554</v>
      </c>
      <c r="H416" s="26">
        <f t="shared" si="139"/>
        <v>233623.79384</v>
      </c>
      <c r="I416" s="26">
        <f t="shared" si="139"/>
        <v>479760.30798999994</v>
      </c>
      <c r="J416" s="26">
        <f t="shared" si="139"/>
        <v>282667.69386999996</v>
      </c>
      <c r="K416" s="26">
        <f t="shared" si="139"/>
        <v>462186.45761</v>
      </c>
      <c r="L416" s="26">
        <f t="shared" si="139"/>
        <v>491017.5526</v>
      </c>
      <c r="M416" s="26">
        <f t="shared" si="139"/>
        <v>491798.22552</v>
      </c>
      <c r="N416" s="26">
        <f t="shared" si="139"/>
        <v>454590.5659</v>
      </c>
      <c r="O416" s="26">
        <f t="shared" si="139"/>
        <v>456147.0759</v>
      </c>
      <c r="P416" s="26">
        <f t="shared" si="139"/>
        <v>460042.856</v>
      </c>
      <c r="Q416" s="26">
        <f t="shared" si="139"/>
        <v>460042.856</v>
      </c>
      <c r="S416" s="32"/>
    </row>
    <row r="417" spans="1:19" ht="15" customHeight="1">
      <c r="A417" s="73"/>
      <c r="B417" s="74"/>
      <c r="C417" s="60" t="s">
        <v>5</v>
      </c>
      <c r="D417" s="38"/>
      <c r="E417" s="26">
        <f t="shared" si="139"/>
        <v>0</v>
      </c>
      <c r="F417" s="26">
        <f t="shared" si="139"/>
        <v>0</v>
      </c>
      <c r="G417" s="26">
        <f t="shared" si="139"/>
        <v>0</v>
      </c>
      <c r="H417" s="26">
        <f t="shared" si="139"/>
        <v>0</v>
      </c>
      <c r="I417" s="26">
        <f t="shared" si="139"/>
        <v>0</v>
      </c>
      <c r="J417" s="26">
        <f t="shared" si="139"/>
        <v>0</v>
      </c>
      <c r="K417" s="26">
        <f t="shared" si="139"/>
        <v>0</v>
      </c>
      <c r="L417" s="26">
        <f t="shared" si="139"/>
        <v>0</v>
      </c>
      <c r="M417" s="26">
        <f t="shared" si="139"/>
        <v>0</v>
      </c>
      <c r="N417" s="26">
        <f t="shared" si="139"/>
        <v>0</v>
      </c>
      <c r="O417" s="26">
        <f t="shared" si="139"/>
        <v>0</v>
      </c>
      <c r="P417" s="26">
        <f t="shared" si="139"/>
        <v>0</v>
      </c>
      <c r="Q417" s="26">
        <f t="shared" si="139"/>
        <v>0</v>
      </c>
      <c r="S417" s="24"/>
    </row>
    <row r="418" spans="1:17" ht="30" customHeight="1">
      <c r="A418" s="73"/>
      <c r="B418" s="74"/>
      <c r="C418" s="60" t="s">
        <v>104</v>
      </c>
      <c r="D418" s="38" t="s">
        <v>14</v>
      </c>
      <c r="E418" s="26">
        <f t="shared" si="139"/>
        <v>1689851.95958</v>
      </c>
      <c r="F418" s="26">
        <f t="shared" si="139"/>
        <v>0</v>
      </c>
      <c r="G418" s="26">
        <f t="shared" si="139"/>
        <v>0</v>
      </c>
      <c r="H418" s="26">
        <f t="shared" si="139"/>
        <v>0</v>
      </c>
      <c r="I418" s="26">
        <f t="shared" si="139"/>
        <v>220857.39</v>
      </c>
      <c r="J418" s="26">
        <f t="shared" si="139"/>
        <v>242811.13</v>
      </c>
      <c r="K418" s="26">
        <f t="shared" si="139"/>
        <v>347393.02238</v>
      </c>
      <c r="L418" s="26">
        <f t="shared" si="139"/>
        <v>315269.2472</v>
      </c>
      <c r="M418" s="26">
        <f t="shared" si="139"/>
        <v>176475.9</v>
      </c>
      <c r="N418" s="26">
        <f t="shared" si="139"/>
        <v>96986.53</v>
      </c>
      <c r="O418" s="26">
        <f t="shared" si="139"/>
        <v>97985.6</v>
      </c>
      <c r="P418" s="26">
        <f t="shared" si="139"/>
        <v>94153.5</v>
      </c>
      <c r="Q418" s="26">
        <f t="shared" si="139"/>
        <v>97919.64</v>
      </c>
    </row>
    <row r="419" spans="1:17" ht="15" customHeight="1">
      <c r="A419" s="73"/>
      <c r="B419" s="74"/>
      <c r="C419" s="60" t="s">
        <v>6</v>
      </c>
      <c r="D419" s="38"/>
      <c r="E419" s="26">
        <f t="shared" si="139"/>
        <v>0</v>
      </c>
      <c r="F419" s="26">
        <f t="shared" si="139"/>
        <v>0</v>
      </c>
      <c r="G419" s="26">
        <f t="shared" si="139"/>
        <v>0</v>
      </c>
      <c r="H419" s="26">
        <f t="shared" si="139"/>
        <v>0</v>
      </c>
      <c r="I419" s="26">
        <f t="shared" si="139"/>
        <v>0</v>
      </c>
      <c r="J419" s="26">
        <f t="shared" si="139"/>
        <v>0</v>
      </c>
      <c r="K419" s="26">
        <f t="shared" si="139"/>
        <v>0</v>
      </c>
      <c r="L419" s="26">
        <f t="shared" si="139"/>
        <v>0</v>
      </c>
      <c r="M419" s="26">
        <f t="shared" si="139"/>
        <v>0</v>
      </c>
      <c r="N419" s="26">
        <f t="shared" si="139"/>
        <v>0</v>
      </c>
      <c r="O419" s="26">
        <f t="shared" si="139"/>
        <v>0</v>
      </c>
      <c r="P419" s="26">
        <f t="shared" si="139"/>
        <v>0</v>
      </c>
      <c r="Q419" s="26">
        <f t="shared" si="139"/>
        <v>0</v>
      </c>
    </row>
    <row r="420" spans="1:17" ht="30" customHeight="1">
      <c r="A420" s="73"/>
      <c r="B420" s="74"/>
      <c r="C420" s="60" t="s">
        <v>105</v>
      </c>
      <c r="D420" s="38"/>
      <c r="E420" s="26">
        <f t="shared" si="139"/>
        <v>0</v>
      </c>
      <c r="F420" s="26">
        <f t="shared" si="139"/>
        <v>0</v>
      </c>
      <c r="G420" s="26">
        <f t="shared" si="139"/>
        <v>0</v>
      </c>
      <c r="H420" s="26">
        <f t="shared" si="139"/>
        <v>0</v>
      </c>
      <c r="I420" s="26">
        <f t="shared" si="139"/>
        <v>0</v>
      </c>
      <c r="J420" s="26">
        <f t="shared" si="139"/>
        <v>0</v>
      </c>
      <c r="K420" s="26">
        <f t="shared" si="139"/>
        <v>0</v>
      </c>
      <c r="L420" s="26">
        <f t="shared" si="139"/>
        <v>0</v>
      </c>
      <c r="M420" s="26">
        <f t="shared" si="139"/>
        <v>0</v>
      </c>
      <c r="N420" s="26">
        <f t="shared" si="139"/>
        <v>0</v>
      </c>
      <c r="O420" s="26">
        <f t="shared" si="139"/>
        <v>0</v>
      </c>
      <c r="P420" s="26">
        <f t="shared" si="139"/>
        <v>0</v>
      </c>
      <c r="Q420" s="26">
        <f t="shared" si="139"/>
        <v>0</v>
      </c>
    </row>
    <row r="421" spans="1:17" ht="30" customHeight="1">
      <c r="A421" s="73"/>
      <c r="B421" s="74"/>
      <c r="C421" s="60" t="s">
        <v>19</v>
      </c>
      <c r="D421" s="38"/>
      <c r="E421" s="26">
        <f t="shared" si="139"/>
        <v>0</v>
      </c>
      <c r="F421" s="26">
        <f t="shared" si="139"/>
        <v>0</v>
      </c>
      <c r="G421" s="26">
        <f t="shared" si="139"/>
        <v>0</v>
      </c>
      <c r="H421" s="26">
        <f t="shared" si="139"/>
        <v>0</v>
      </c>
      <c r="I421" s="26">
        <f t="shared" si="139"/>
        <v>0</v>
      </c>
      <c r="J421" s="26">
        <f t="shared" si="139"/>
        <v>0</v>
      </c>
      <c r="K421" s="26">
        <f t="shared" si="139"/>
        <v>0</v>
      </c>
      <c r="L421" s="26">
        <f t="shared" si="139"/>
        <v>0</v>
      </c>
      <c r="M421" s="26">
        <f t="shared" si="139"/>
        <v>0</v>
      </c>
      <c r="N421" s="26">
        <f t="shared" si="139"/>
        <v>0</v>
      </c>
      <c r="O421" s="26">
        <f t="shared" si="139"/>
        <v>0</v>
      </c>
      <c r="P421" s="26">
        <f t="shared" si="139"/>
        <v>0</v>
      </c>
      <c r="Q421" s="26">
        <f t="shared" si="139"/>
        <v>0</v>
      </c>
    </row>
    <row r="422" spans="1:17" ht="15" customHeight="1">
      <c r="A422" s="73" t="s">
        <v>49</v>
      </c>
      <c r="B422" s="74" t="s">
        <v>130</v>
      </c>
      <c r="C422" s="60" t="s">
        <v>7</v>
      </c>
      <c r="D422" s="37"/>
      <c r="E422" s="26">
        <f>E423+E424+E425+E426+E427+E429</f>
        <v>5227439.03579</v>
      </c>
      <c r="F422" s="26">
        <f aca="true" t="shared" si="140" ref="F422:L422">F423+F424+F425+F426+F427+F429</f>
        <v>115117.265</v>
      </c>
      <c r="G422" s="26">
        <f t="shared" si="140"/>
        <v>109085.85</v>
      </c>
      <c r="H422" s="26">
        <f t="shared" si="140"/>
        <v>120843.4532</v>
      </c>
      <c r="I422" s="26">
        <f t="shared" si="140"/>
        <v>586057.75923</v>
      </c>
      <c r="J422" s="26">
        <f t="shared" si="140"/>
        <v>405221.58172</v>
      </c>
      <c r="K422" s="26">
        <f t="shared" si="140"/>
        <v>679310.6419899999</v>
      </c>
      <c r="L422" s="26">
        <f t="shared" si="140"/>
        <v>987965.78078</v>
      </c>
      <c r="M422" s="26">
        <f>M423+M424+M425+M426+M427+M429</f>
        <v>541045.5299699999</v>
      </c>
      <c r="N422" s="26">
        <f>N423+N424+N425+N426+N427+N429</f>
        <v>424248.93294999993</v>
      </c>
      <c r="O422" s="26">
        <f>O423+O424+O425+O426+O427+O429</f>
        <v>426660.11295</v>
      </c>
      <c r="P422" s="26">
        <f>P423+P424+P425+P426+P427+P429</f>
        <v>414057.994</v>
      </c>
      <c r="Q422" s="26">
        <f>Q423+Q424+Q425+Q426+Q427+Q429</f>
        <v>417824.134</v>
      </c>
    </row>
    <row r="423" spans="1:17" ht="15" customHeight="1">
      <c r="A423" s="73"/>
      <c r="B423" s="74"/>
      <c r="C423" s="60" t="s">
        <v>4</v>
      </c>
      <c r="D423" s="37">
        <v>814</v>
      </c>
      <c r="E423" s="26">
        <f aca="true" t="shared" si="141" ref="E423:E429">F423+G423+H423+I423+J423+K423+L423+M423+N423+O423+P423+Q423</f>
        <v>344755.94307999994</v>
      </c>
      <c r="F423" s="26">
        <v>4054.7</v>
      </c>
      <c r="G423" s="26">
        <v>3754.1</v>
      </c>
      <c r="H423" s="26">
        <v>3649.2</v>
      </c>
      <c r="I423" s="26">
        <v>2680.6</v>
      </c>
      <c r="J423" s="26">
        <v>3141.1</v>
      </c>
      <c r="K423" s="26">
        <v>3195</v>
      </c>
      <c r="L423" s="26">
        <v>311781.57908</v>
      </c>
      <c r="M423" s="26">
        <v>1853.6</v>
      </c>
      <c r="N423" s="26">
        <v>1877.3</v>
      </c>
      <c r="O423" s="26">
        <v>1903.1</v>
      </c>
      <c r="P423" s="26">
        <v>3432.8320000000003</v>
      </c>
      <c r="Q423" s="26">
        <v>3432.8320000000003</v>
      </c>
    </row>
    <row r="424" spans="1:19" ht="15" customHeight="1">
      <c r="A424" s="73"/>
      <c r="B424" s="74"/>
      <c r="C424" s="60" t="s">
        <v>8</v>
      </c>
      <c r="D424" s="38" t="s">
        <v>9</v>
      </c>
      <c r="E424" s="26">
        <f t="shared" si="141"/>
        <v>3192831.13313</v>
      </c>
      <c r="F424" s="26">
        <v>111062.565</v>
      </c>
      <c r="G424" s="26">
        <v>105331.75</v>
      </c>
      <c r="H424" s="26">
        <v>117194.2532</v>
      </c>
      <c r="I424" s="29">
        <v>362519.76923</v>
      </c>
      <c r="J424" s="26">
        <v>159269.35172</v>
      </c>
      <c r="K424" s="26">
        <v>328722.61961</v>
      </c>
      <c r="L424" s="26">
        <v>360914.9545</v>
      </c>
      <c r="M424" s="26">
        <v>362716.02997</v>
      </c>
      <c r="N424" s="26">
        <v>325385.10295</v>
      </c>
      <c r="O424" s="26">
        <v>326771.41295</v>
      </c>
      <c r="P424" s="26">
        <v>316471.662</v>
      </c>
      <c r="Q424" s="26">
        <v>316471.662</v>
      </c>
      <c r="S424" s="32"/>
    </row>
    <row r="425" spans="1:17" ht="15" customHeight="1">
      <c r="A425" s="73"/>
      <c r="B425" s="74"/>
      <c r="C425" s="60" t="s">
        <v>5</v>
      </c>
      <c r="D425" s="38"/>
      <c r="E425" s="26">
        <f t="shared" si="141"/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</row>
    <row r="426" spans="1:17" ht="30" customHeight="1">
      <c r="A426" s="73"/>
      <c r="B426" s="74"/>
      <c r="C426" s="60" t="s">
        <v>104</v>
      </c>
      <c r="D426" s="38" t="s">
        <v>14</v>
      </c>
      <c r="E426" s="26">
        <f t="shared" si="141"/>
        <v>1689851.95958</v>
      </c>
      <c r="F426" s="26">
        <v>0</v>
      </c>
      <c r="G426" s="26">
        <v>0</v>
      </c>
      <c r="H426" s="26">
        <v>0</v>
      </c>
      <c r="I426" s="50">
        <v>220857.39</v>
      </c>
      <c r="J426" s="51">
        <v>242811.13</v>
      </c>
      <c r="K426" s="26">
        <v>347393.02238</v>
      </c>
      <c r="L426" s="29">
        <v>315269.2472</v>
      </c>
      <c r="M426" s="29">
        <v>176475.9</v>
      </c>
      <c r="N426" s="29">
        <v>96986.53</v>
      </c>
      <c r="O426" s="29">
        <v>97985.6</v>
      </c>
      <c r="P426" s="29">
        <v>94153.5</v>
      </c>
      <c r="Q426" s="29">
        <v>97919.64</v>
      </c>
    </row>
    <row r="427" spans="1:17" ht="15" customHeight="1">
      <c r="A427" s="73"/>
      <c r="B427" s="74"/>
      <c r="C427" s="60" t="s">
        <v>6</v>
      </c>
      <c r="D427" s="38"/>
      <c r="E427" s="26">
        <f t="shared" si="141"/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</row>
    <row r="428" spans="1:17" ht="30" customHeight="1">
      <c r="A428" s="73"/>
      <c r="B428" s="74"/>
      <c r="C428" s="60" t="s">
        <v>105</v>
      </c>
      <c r="D428" s="38"/>
      <c r="E428" s="26">
        <f t="shared" si="141"/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</row>
    <row r="429" spans="1:17" ht="30" customHeight="1">
      <c r="A429" s="73"/>
      <c r="B429" s="74"/>
      <c r="C429" s="60" t="s">
        <v>19</v>
      </c>
      <c r="D429" s="38"/>
      <c r="E429" s="26">
        <f t="shared" si="141"/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5" customHeight="1">
      <c r="A430" s="73" t="s">
        <v>50</v>
      </c>
      <c r="B430" s="74" t="s">
        <v>131</v>
      </c>
      <c r="C430" s="60" t="s">
        <v>7</v>
      </c>
      <c r="D430" s="37"/>
      <c r="E430" s="26">
        <f aca="true" t="shared" si="142" ref="E430:Q430">E431+E432+E433+E434+E435+E437</f>
        <v>1326077.7072499997</v>
      </c>
      <c r="F430" s="26">
        <f t="shared" si="142"/>
        <v>85611.3995</v>
      </c>
      <c r="G430" s="26">
        <f t="shared" si="142"/>
        <v>107452.603</v>
      </c>
      <c r="H430" s="26">
        <f t="shared" si="142"/>
        <v>100197.17044</v>
      </c>
      <c r="I430" s="26">
        <f t="shared" si="142"/>
        <v>101602.43876</v>
      </c>
      <c r="J430" s="26">
        <f t="shared" si="142"/>
        <v>105558.59385</v>
      </c>
      <c r="K430" s="29">
        <f t="shared" si="142"/>
        <v>114625.288</v>
      </c>
      <c r="L430" s="29">
        <f t="shared" si="142"/>
        <v>123642.0121</v>
      </c>
      <c r="M430" s="29">
        <f t="shared" si="142"/>
        <v>113100.2</v>
      </c>
      <c r="N430" s="29">
        <f t="shared" si="142"/>
        <v>113221.53</v>
      </c>
      <c r="O430" s="29">
        <f t="shared" si="142"/>
        <v>113391.73</v>
      </c>
      <c r="P430" s="29">
        <f t="shared" si="142"/>
        <v>123837.3708</v>
      </c>
      <c r="Q430" s="29">
        <f t="shared" si="142"/>
        <v>123837.3708</v>
      </c>
    </row>
    <row r="431" spans="1:17" ht="15" customHeight="1">
      <c r="A431" s="73"/>
      <c r="B431" s="85"/>
      <c r="C431" s="60" t="s">
        <v>4</v>
      </c>
      <c r="D431" s="37"/>
      <c r="E431" s="26">
        <f aca="true" t="shared" si="143" ref="E431:E437">F431+G431+H431+I431+J431+K431+L431+M431+N431+O431+P431+Q431</f>
        <v>9407.22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9">
        <v>0</v>
      </c>
      <c r="L431" s="29">
        <v>9407.22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9" ht="15" customHeight="1">
      <c r="A432" s="73"/>
      <c r="B432" s="85"/>
      <c r="C432" s="60" t="s">
        <v>8</v>
      </c>
      <c r="D432" s="38" t="s">
        <v>9</v>
      </c>
      <c r="E432" s="26">
        <f t="shared" si="143"/>
        <v>1316670.4872499998</v>
      </c>
      <c r="F432" s="26">
        <v>85611.3995</v>
      </c>
      <c r="G432" s="26">
        <v>107452.603</v>
      </c>
      <c r="H432" s="26">
        <v>100197.17044</v>
      </c>
      <c r="I432" s="41">
        <v>101602.43876</v>
      </c>
      <c r="J432" s="26">
        <v>105558.59385</v>
      </c>
      <c r="K432" s="29">
        <v>114625.288</v>
      </c>
      <c r="L432" s="29">
        <v>114234.7921</v>
      </c>
      <c r="M432" s="29">
        <v>113100.2</v>
      </c>
      <c r="N432" s="29">
        <v>113221.53</v>
      </c>
      <c r="O432" s="29">
        <v>113391.73</v>
      </c>
      <c r="P432" s="29">
        <v>123837.3708</v>
      </c>
      <c r="Q432" s="29">
        <v>123837.3708</v>
      </c>
      <c r="S432" s="32"/>
    </row>
    <row r="433" spans="1:17" ht="15" customHeight="1">
      <c r="A433" s="73"/>
      <c r="B433" s="85"/>
      <c r="C433" s="60" t="s">
        <v>5</v>
      </c>
      <c r="D433" s="38"/>
      <c r="E433" s="26">
        <f t="shared" si="143"/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</row>
    <row r="434" spans="1:17" ht="30" customHeight="1">
      <c r="A434" s="73"/>
      <c r="B434" s="85"/>
      <c r="C434" s="60" t="s">
        <v>104</v>
      </c>
      <c r="D434" s="38"/>
      <c r="E434" s="26">
        <f t="shared" si="143"/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</row>
    <row r="435" spans="1:17" ht="15" customHeight="1">
      <c r="A435" s="73"/>
      <c r="B435" s="85"/>
      <c r="C435" s="60" t="s">
        <v>6</v>
      </c>
      <c r="D435" s="38"/>
      <c r="E435" s="26">
        <f t="shared" si="143"/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</row>
    <row r="436" spans="1:17" ht="30" customHeight="1">
      <c r="A436" s="73"/>
      <c r="B436" s="85"/>
      <c r="C436" s="60" t="s">
        <v>105</v>
      </c>
      <c r="D436" s="38"/>
      <c r="E436" s="26">
        <f t="shared" si="143"/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</row>
    <row r="437" spans="1:17" ht="30" customHeight="1">
      <c r="A437" s="73"/>
      <c r="B437" s="85"/>
      <c r="C437" s="60" t="s">
        <v>19</v>
      </c>
      <c r="D437" s="38"/>
      <c r="E437" s="26">
        <f t="shared" si="143"/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</row>
    <row r="438" spans="1:17" ht="15" customHeight="1">
      <c r="A438" s="73" t="s">
        <v>51</v>
      </c>
      <c r="B438" s="74" t="s">
        <v>214</v>
      </c>
      <c r="C438" s="60" t="s">
        <v>7</v>
      </c>
      <c r="D438" s="37"/>
      <c r="E438" s="26">
        <f aca="true" t="shared" si="144" ref="E438:L438">E439+E440+E441+E442+E443+E445</f>
        <v>220453.27536</v>
      </c>
      <c r="F438" s="26">
        <f t="shared" si="144"/>
        <v>28253.29061</v>
      </c>
      <c r="G438" s="26">
        <f t="shared" si="144"/>
        <v>20365.9024</v>
      </c>
      <c r="H438" s="26">
        <f t="shared" si="144"/>
        <v>16232.3702</v>
      </c>
      <c r="I438" s="26">
        <f t="shared" si="144"/>
        <v>15638.1</v>
      </c>
      <c r="J438" s="26">
        <f t="shared" si="144"/>
        <v>17839.7483</v>
      </c>
      <c r="K438" s="26">
        <f t="shared" si="144"/>
        <v>18838.55</v>
      </c>
      <c r="L438" s="26">
        <f t="shared" si="144"/>
        <v>15867.806</v>
      </c>
      <c r="M438" s="26">
        <f>M439+M440+M441+M442+M443+M445</f>
        <v>15981.99555</v>
      </c>
      <c r="N438" s="26">
        <f>N439+N440+N441+N442+N443+N445</f>
        <v>15983.93295</v>
      </c>
      <c r="O438" s="26">
        <f>O439+O440+O441+O442+O443+O445</f>
        <v>15983.93295</v>
      </c>
      <c r="P438" s="26">
        <f>P439+P440+P441+P442+P443+P445</f>
        <v>19733.823200000003</v>
      </c>
      <c r="Q438" s="26">
        <f>Q439+Q440+Q441+Q442+Q443+Q445</f>
        <v>19733.823200000003</v>
      </c>
    </row>
    <row r="439" spans="1:17" ht="15" customHeight="1">
      <c r="A439" s="73"/>
      <c r="B439" s="74"/>
      <c r="C439" s="60" t="s">
        <v>4</v>
      </c>
      <c r="D439" s="37"/>
      <c r="E439" s="26">
        <f aca="true" t="shared" si="145" ref="E439:E445">F439+G439+H439+I439+J439+K439+L439+M439+N439+O439+P439+Q439</f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</row>
    <row r="440" spans="1:19" ht="15" customHeight="1">
      <c r="A440" s="73"/>
      <c r="B440" s="74"/>
      <c r="C440" s="60" t="s">
        <v>8</v>
      </c>
      <c r="D440" s="38" t="s">
        <v>9</v>
      </c>
      <c r="E440" s="26">
        <f t="shared" si="145"/>
        <v>220453.27536</v>
      </c>
      <c r="F440" s="26">
        <v>28253.29061</v>
      </c>
      <c r="G440" s="26">
        <v>20365.9024</v>
      </c>
      <c r="H440" s="26">
        <v>16232.3702</v>
      </c>
      <c r="I440" s="29">
        <v>15638.1</v>
      </c>
      <c r="J440" s="26">
        <v>17839.7483</v>
      </c>
      <c r="K440" s="29">
        <v>18838.55</v>
      </c>
      <c r="L440" s="26">
        <v>15867.806</v>
      </c>
      <c r="M440" s="26">
        <v>15981.99555</v>
      </c>
      <c r="N440" s="26">
        <v>15983.93295</v>
      </c>
      <c r="O440" s="26">
        <v>15983.93295</v>
      </c>
      <c r="P440" s="26">
        <v>19733.823200000003</v>
      </c>
      <c r="Q440" s="26">
        <v>19733.823200000003</v>
      </c>
      <c r="S440" s="32"/>
    </row>
    <row r="441" spans="1:17" ht="15" customHeight="1">
      <c r="A441" s="73"/>
      <c r="B441" s="74"/>
      <c r="C441" s="60" t="s">
        <v>5</v>
      </c>
      <c r="D441" s="38"/>
      <c r="E441" s="26">
        <f t="shared" si="145"/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</row>
    <row r="442" spans="1:17" ht="30" customHeight="1">
      <c r="A442" s="73"/>
      <c r="B442" s="74"/>
      <c r="C442" s="60" t="s">
        <v>104</v>
      </c>
      <c r="D442" s="38"/>
      <c r="E442" s="26">
        <f t="shared" si="145"/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</row>
    <row r="443" spans="1:17" ht="15" customHeight="1">
      <c r="A443" s="73"/>
      <c r="B443" s="74"/>
      <c r="C443" s="60" t="s">
        <v>6</v>
      </c>
      <c r="D443" s="38"/>
      <c r="E443" s="26">
        <f t="shared" si="145"/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</row>
    <row r="444" spans="1:17" ht="30" customHeight="1">
      <c r="A444" s="73"/>
      <c r="B444" s="74"/>
      <c r="C444" s="60" t="s">
        <v>105</v>
      </c>
      <c r="D444" s="38"/>
      <c r="E444" s="26">
        <f t="shared" si="145"/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</row>
    <row r="445" spans="1:17" ht="30" customHeight="1">
      <c r="A445" s="73"/>
      <c r="B445" s="74"/>
      <c r="C445" s="60" t="s">
        <v>19</v>
      </c>
      <c r="D445" s="38"/>
      <c r="E445" s="26">
        <f t="shared" si="145"/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</row>
    <row r="446" spans="1:17" ht="15" customHeight="1">
      <c r="A446" s="73" t="s">
        <v>52</v>
      </c>
      <c r="B446" s="74" t="s">
        <v>132</v>
      </c>
      <c r="C446" s="60" t="s">
        <v>7</v>
      </c>
      <c r="D446" s="37"/>
      <c r="E446" s="26">
        <f aca="true" t="shared" si="146" ref="E446:J446">E447+E448+E449+E450+E451+E453</f>
        <v>932734.6796800001</v>
      </c>
      <c r="F446" s="26">
        <f t="shared" si="146"/>
        <v>85717.22975</v>
      </c>
      <c r="G446" s="26">
        <f t="shared" si="146"/>
        <v>70557.54407</v>
      </c>
      <c r="H446" s="26">
        <f t="shared" si="146"/>
        <v>79982.43666</v>
      </c>
      <c r="I446" s="26">
        <f t="shared" si="146"/>
        <v>89918.61404</v>
      </c>
      <c r="J446" s="26">
        <f t="shared" si="146"/>
        <v>146505.72707000002</v>
      </c>
      <c r="K446" s="26">
        <f>K447+K448+K449+K450+K451+K453</f>
        <v>107569.74626</v>
      </c>
      <c r="L446" s="26">
        <f aca="true" t="shared" si="147" ref="L446:Q446">L447+L448+L449+L450+L451+L453</f>
        <v>55896.64973</v>
      </c>
      <c r="M446" s="26">
        <f t="shared" si="147"/>
        <v>87739.9529</v>
      </c>
      <c r="N446" s="26">
        <f t="shared" si="147"/>
        <v>60727.228</v>
      </c>
      <c r="O446" s="26">
        <f t="shared" si="147"/>
        <v>60727.228</v>
      </c>
      <c r="P446" s="26">
        <f t="shared" si="147"/>
        <v>43696.16159999999</v>
      </c>
      <c r="Q446" s="26">
        <f t="shared" si="147"/>
        <v>43696.16159999999</v>
      </c>
    </row>
    <row r="447" spans="1:17" ht="15" customHeight="1">
      <c r="A447" s="73"/>
      <c r="B447" s="74"/>
      <c r="C447" s="60" t="s">
        <v>4</v>
      </c>
      <c r="D447" s="37"/>
      <c r="E447" s="26">
        <f aca="true" t="shared" si="148" ref="E447:L453">E455+E463</f>
        <v>27000</v>
      </c>
      <c r="F447" s="26">
        <f t="shared" si="148"/>
        <v>0</v>
      </c>
      <c r="G447" s="26">
        <f t="shared" si="148"/>
        <v>0</v>
      </c>
      <c r="H447" s="26">
        <f t="shared" si="148"/>
        <v>0</v>
      </c>
      <c r="I447" s="26">
        <v>0</v>
      </c>
      <c r="J447" s="26">
        <f>J455+J463</f>
        <v>27000</v>
      </c>
      <c r="K447" s="26">
        <f aca="true" t="shared" si="149" ref="K447:Q453">K455+K463</f>
        <v>0</v>
      </c>
      <c r="L447" s="26">
        <f t="shared" si="149"/>
        <v>0</v>
      </c>
      <c r="M447" s="26">
        <f t="shared" si="149"/>
        <v>0</v>
      </c>
      <c r="N447" s="26">
        <f t="shared" si="149"/>
        <v>0</v>
      </c>
      <c r="O447" s="26">
        <f t="shared" si="149"/>
        <v>0</v>
      </c>
      <c r="P447" s="26">
        <f t="shared" si="149"/>
        <v>0</v>
      </c>
      <c r="Q447" s="26">
        <f t="shared" si="149"/>
        <v>0</v>
      </c>
    </row>
    <row r="448" spans="1:19" ht="15" customHeight="1">
      <c r="A448" s="73"/>
      <c r="B448" s="74"/>
      <c r="C448" s="60" t="s">
        <v>8</v>
      </c>
      <c r="D448" s="38" t="s">
        <v>9</v>
      </c>
      <c r="E448" s="26">
        <f t="shared" si="148"/>
        <v>905734.6796800001</v>
      </c>
      <c r="F448" s="26">
        <f t="shared" si="148"/>
        <v>85717.22975</v>
      </c>
      <c r="G448" s="26">
        <f t="shared" si="148"/>
        <v>70557.54407</v>
      </c>
      <c r="H448" s="26">
        <f t="shared" si="148"/>
        <v>79982.43666</v>
      </c>
      <c r="I448" s="26">
        <f t="shared" si="148"/>
        <v>89918.61404</v>
      </c>
      <c r="J448" s="26">
        <f t="shared" si="148"/>
        <v>119505.72707000001</v>
      </c>
      <c r="K448" s="26">
        <f t="shared" si="149"/>
        <v>107569.74626</v>
      </c>
      <c r="L448" s="26">
        <f t="shared" si="149"/>
        <v>55896.64973</v>
      </c>
      <c r="M448" s="26">
        <f t="shared" si="149"/>
        <v>87739.9529</v>
      </c>
      <c r="N448" s="26">
        <f t="shared" si="149"/>
        <v>60727.228</v>
      </c>
      <c r="O448" s="26">
        <f t="shared" si="149"/>
        <v>60727.228</v>
      </c>
      <c r="P448" s="26">
        <f t="shared" si="149"/>
        <v>43696.16159999999</v>
      </c>
      <c r="Q448" s="26">
        <f t="shared" si="149"/>
        <v>43696.16159999999</v>
      </c>
      <c r="S448" s="32"/>
    </row>
    <row r="449" spans="1:17" ht="15" customHeight="1">
      <c r="A449" s="73"/>
      <c r="B449" s="74"/>
      <c r="C449" s="60" t="s">
        <v>5</v>
      </c>
      <c r="D449" s="38"/>
      <c r="E449" s="26">
        <f t="shared" si="148"/>
        <v>0</v>
      </c>
      <c r="F449" s="26">
        <f t="shared" si="148"/>
        <v>0</v>
      </c>
      <c r="G449" s="26">
        <f t="shared" si="148"/>
        <v>0</v>
      </c>
      <c r="H449" s="26">
        <f t="shared" si="148"/>
        <v>0</v>
      </c>
      <c r="I449" s="26">
        <f t="shared" si="148"/>
        <v>0</v>
      </c>
      <c r="J449" s="26">
        <f t="shared" si="148"/>
        <v>0</v>
      </c>
      <c r="K449" s="26">
        <f t="shared" si="148"/>
        <v>0</v>
      </c>
      <c r="L449" s="26">
        <f t="shared" si="148"/>
        <v>0</v>
      </c>
      <c r="M449" s="26">
        <f t="shared" si="149"/>
        <v>0</v>
      </c>
      <c r="N449" s="26">
        <f t="shared" si="149"/>
        <v>0</v>
      </c>
      <c r="O449" s="26">
        <f t="shared" si="149"/>
        <v>0</v>
      </c>
      <c r="P449" s="26">
        <f t="shared" si="149"/>
        <v>0</v>
      </c>
      <c r="Q449" s="26">
        <f t="shared" si="149"/>
        <v>0</v>
      </c>
    </row>
    <row r="450" spans="1:17" ht="30" customHeight="1">
      <c r="A450" s="73"/>
      <c r="B450" s="74"/>
      <c r="C450" s="60" t="s">
        <v>104</v>
      </c>
      <c r="D450" s="38"/>
      <c r="E450" s="26">
        <f t="shared" si="148"/>
        <v>0</v>
      </c>
      <c r="F450" s="26">
        <f t="shared" si="148"/>
        <v>0</v>
      </c>
      <c r="G450" s="26">
        <f t="shared" si="148"/>
        <v>0</v>
      </c>
      <c r="H450" s="26">
        <f t="shared" si="148"/>
        <v>0</v>
      </c>
      <c r="I450" s="26">
        <f t="shared" si="148"/>
        <v>0</v>
      </c>
      <c r="J450" s="26">
        <f t="shared" si="148"/>
        <v>0</v>
      </c>
      <c r="K450" s="26">
        <f t="shared" si="148"/>
        <v>0</v>
      </c>
      <c r="L450" s="26">
        <f t="shared" si="148"/>
        <v>0</v>
      </c>
      <c r="M450" s="26">
        <f t="shared" si="149"/>
        <v>0</v>
      </c>
      <c r="N450" s="26">
        <f t="shared" si="149"/>
        <v>0</v>
      </c>
      <c r="O450" s="26">
        <f t="shared" si="149"/>
        <v>0</v>
      </c>
      <c r="P450" s="26">
        <f t="shared" si="149"/>
        <v>0</v>
      </c>
      <c r="Q450" s="26">
        <f t="shared" si="149"/>
        <v>0</v>
      </c>
    </row>
    <row r="451" spans="1:17" ht="15" customHeight="1">
      <c r="A451" s="73"/>
      <c r="B451" s="74"/>
      <c r="C451" s="60" t="s">
        <v>6</v>
      </c>
      <c r="D451" s="38"/>
      <c r="E451" s="26">
        <f t="shared" si="148"/>
        <v>0</v>
      </c>
      <c r="F451" s="26">
        <f t="shared" si="148"/>
        <v>0</v>
      </c>
      <c r="G451" s="26">
        <f t="shared" si="148"/>
        <v>0</v>
      </c>
      <c r="H451" s="26">
        <f t="shared" si="148"/>
        <v>0</v>
      </c>
      <c r="I451" s="26">
        <f t="shared" si="148"/>
        <v>0</v>
      </c>
      <c r="J451" s="26">
        <f t="shared" si="148"/>
        <v>0</v>
      </c>
      <c r="K451" s="26">
        <f t="shared" si="148"/>
        <v>0</v>
      </c>
      <c r="L451" s="26">
        <f t="shared" si="148"/>
        <v>0</v>
      </c>
      <c r="M451" s="26">
        <f t="shared" si="149"/>
        <v>0</v>
      </c>
      <c r="N451" s="26">
        <f t="shared" si="149"/>
        <v>0</v>
      </c>
      <c r="O451" s="26">
        <f t="shared" si="149"/>
        <v>0</v>
      </c>
      <c r="P451" s="26">
        <f t="shared" si="149"/>
        <v>0</v>
      </c>
      <c r="Q451" s="26">
        <f t="shared" si="149"/>
        <v>0</v>
      </c>
    </row>
    <row r="452" spans="1:17" ht="30" customHeight="1">
      <c r="A452" s="73"/>
      <c r="B452" s="74"/>
      <c r="C452" s="60" t="s">
        <v>105</v>
      </c>
      <c r="D452" s="38"/>
      <c r="E452" s="26">
        <f t="shared" si="148"/>
        <v>0</v>
      </c>
      <c r="F452" s="26">
        <f t="shared" si="148"/>
        <v>0</v>
      </c>
      <c r="G452" s="26">
        <f t="shared" si="148"/>
        <v>0</v>
      </c>
      <c r="H452" s="26">
        <f t="shared" si="148"/>
        <v>0</v>
      </c>
      <c r="I452" s="26">
        <f t="shared" si="148"/>
        <v>0</v>
      </c>
      <c r="J452" s="26">
        <f t="shared" si="148"/>
        <v>0</v>
      </c>
      <c r="K452" s="26">
        <f t="shared" si="148"/>
        <v>0</v>
      </c>
      <c r="L452" s="26">
        <f t="shared" si="148"/>
        <v>0</v>
      </c>
      <c r="M452" s="26">
        <f t="shared" si="149"/>
        <v>0</v>
      </c>
      <c r="N452" s="26">
        <f t="shared" si="149"/>
        <v>0</v>
      </c>
      <c r="O452" s="26">
        <f t="shared" si="149"/>
        <v>0</v>
      </c>
      <c r="P452" s="26">
        <f t="shared" si="149"/>
        <v>0</v>
      </c>
      <c r="Q452" s="26">
        <f t="shared" si="149"/>
        <v>0</v>
      </c>
    </row>
    <row r="453" spans="1:17" ht="30" customHeight="1">
      <c r="A453" s="73"/>
      <c r="B453" s="74"/>
      <c r="C453" s="60" t="s">
        <v>19</v>
      </c>
      <c r="D453" s="38"/>
      <c r="E453" s="26">
        <f t="shared" si="148"/>
        <v>0</v>
      </c>
      <c r="F453" s="26">
        <f t="shared" si="148"/>
        <v>0</v>
      </c>
      <c r="G453" s="26">
        <f t="shared" si="148"/>
        <v>0</v>
      </c>
      <c r="H453" s="26">
        <f t="shared" si="148"/>
        <v>0</v>
      </c>
      <c r="I453" s="26">
        <f t="shared" si="148"/>
        <v>0</v>
      </c>
      <c r="J453" s="26">
        <f t="shared" si="148"/>
        <v>0</v>
      </c>
      <c r="K453" s="26">
        <f t="shared" si="148"/>
        <v>0</v>
      </c>
      <c r="L453" s="26">
        <f t="shared" si="148"/>
        <v>0</v>
      </c>
      <c r="M453" s="26">
        <f t="shared" si="149"/>
        <v>0</v>
      </c>
      <c r="N453" s="26">
        <f t="shared" si="149"/>
        <v>0</v>
      </c>
      <c r="O453" s="26">
        <f t="shared" si="149"/>
        <v>0</v>
      </c>
      <c r="P453" s="26">
        <f t="shared" si="149"/>
        <v>0</v>
      </c>
      <c r="Q453" s="26">
        <f t="shared" si="149"/>
        <v>0</v>
      </c>
    </row>
    <row r="454" spans="1:17" ht="15" customHeight="1">
      <c r="A454" s="73" t="s">
        <v>53</v>
      </c>
      <c r="B454" s="74" t="s">
        <v>133</v>
      </c>
      <c r="C454" s="60" t="s">
        <v>7</v>
      </c>
      <c r="D454" s="37"/>
      <c r="E454" s="26">
        <f aca="true" t="shared" si="150" ref="E454:L454">E455+E456+E457+E458+E459+E461</f>
        <v>776784.24724</v>
      </c>
      <c r="F454" s="26">
        <f t="shared" si="150"/>
        <v>28377.22975</v>
      </c>
      <c r="G454" s="26">
        <f t="shared" si="150"/>
        <v>63992.86334</v>
      </c>
      <c r="H454" s="26">
        <f t="shared" si="150"/>
        <v>72223.394</v>
      </c>
      <c r="I454" s="26">
        <f t="shared" si="150"/>
        <v>86145.16527</v>
      </c>
      <c r="J454" s="26">
        <f t="shared" si="150"/>
        <v>100190.25517</v>
      </c>
      <c r="K454" s="26">
        <f t="shared" si="150"/>
        <v>86510.8979</v>
      </c>
      <c r="L454" s="26">
        <f t="shared" si="150"/>
        <v>50510.10971</v>
      </c>
      <c r="M454" s="26">
        <f>M455+M456+M457+M458+M459+M461</f>
        <v>81089.9529</v>
      </c>
      <c r="N454" s="26">
        <f>N455+N456+N457+N458+N459+N461</f>
        <v>60727.228</v>
      </c>
      <c r="O454" s="26">
        <f>O455+O456+O457+O458+O459+O461</f>
        <v>60727.228</v>
      </c>
      <c r="P454" s="26">
        <f>P455+P456+P457+P458+P459+P461</f>
        <v>43144.961599999995</v>
      </c>
      <c r="Q454" s="26">
        <f>Q455+Q456+Q457+Q458+Q459+Q461</f>
        <v>43144.961599999995</v>
      </c>
    </row>
    <row r="455" spans="1:17" ht="15" customHeight="1">
      <c r="A455" s="73"/>
      <c r="B455" s="74"/>
      <c r="C455" s="60" t="s">
        <v>4</v>
      </c>
      <c r="D455" s="37"/>
      <c r="E455" s="26">
        <f aca="true" t="shared" si="151" ref="E455:E460">F455+G455+H455+I455+J455+K455+L455+M455+N455+O455+P455+Q455</f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</row>
    <row r="456" spans="1:17" ht="15" customHeight="1">
      <c r="A456" s="73"/>
      <c r="B456" s="74"/>
      <c r="C456" s="60" t="s">
        <v>8</v>
      </c>
      <c r="D456" s="38" t="s">
        <v>9</v>
      </c>
      <c r="E456" s="26">
        <f t="shared" si="151"/>
        <v>776784.24724</v>
      </c>
      <c r="F456" s="26">
        <v>28377.22975</v>
      </c>
      <c r="G456" s="26">
        <v>63992.86334</v>
      </c>
      <c r="H456" s="26">
        <v>72223.394</v>
      </c>
      <c r="I456" s="41">
        <v>86145.16527</v>
      </c>
      <c r="J456" s="26">
        <v>100190.25517</v>
      </c>
      <c r="K456" s="26">
        <v>86510.8979</v>
      </c>
      <c r="L456" s="26">
        <v>50510.10971</v>
      </c>
      <c r="M456" s="26">
        <v>81089.9529</v>
      </c>
      <c r="N456" s="26">
        <v>60727.228</v>
      </c>
      <c r="O456" s="26">
        <v>60727.228</v>
      </c>
      <c r="P456" s="26">
        <v>43144.961599999995</v>
      </c>
      <c r="Q456" s="26">
        <v>43144.961599999995</v>
      </c>
    </row>
    <row r="457" spans="1:17" ht="15" customHeight="1">
      <c r="A457" s="73"/>
      <c r="B457" s="74"/>
      <c r="C457" s="60" t="s">
        <v>5</v>
      </c>
      <c r="D457" s="38"/>
      <c r="E457" s="26">
        <f t="shared" si="151"/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</row>
    <row r="458" spans="1:17" ht="30" customHeight="1">
      <c r="A458" s="73"/>
      <c r="B458" s="74"/>
      <c r="C458" s="60" t="s">
        <v>104</v>
      </c>
      <c r="D458" s="38"/>
      <c r="E458" s="26">
        <f t="shared" si="151"/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</row>
    <row r="459" spans="1:17" ht="15" customHeight="1">
      <c r="A459" s="73"/>
      <c r="B459" s="74"/>
      <c r="C459" s="60" t="s">
        <v>6</v>
      </c>
      <c r="D459" s="38"/>
      <c r="E459" s="26">
        <f t="shared" si="151"/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</row>
    <row r="460" spans="1:17" ht="30" customHeight="1">
      <c r="A460" s="73"/>
      <c r="B460" s="74"/>
      <c r="C460" s="60" t="s">
        <v>105</v>
      </c>
      <c r="D460" s="38"/>
      <c r="E460" s="26">
        <f t="shared" si="151"/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</row>
    <row r="461" spans="1:17" ht="30" customHeight="1">
      <c r="A461" s="73"/>
      <c r="B461" s="74"/>
      <c r="C461" s="60" t="s">
        <v>19</v>
      </c>
      <c r="D461" s="38"/>
      <c r="E461" s="26">
        <f>F461+G461+H461+I461+J461+K461+L461+M461+N461+O461+P461+Q461</f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</row>
    <row r="462" spans="1:17" ht="15" customHeight="1">
      <c r="A462" s="73" t="s">
        <v>54</v>
      </c>
      <c r="B462" s="74" t="s">
        <v>215</v>
      </c>
      <c r="C462" s="60" t="s">
        <v>7</v>
      </c>
      <c r="D462" s="37"/>
      <c r="E462" s="26">
        <f>E463+E464+E465+E466+E467+E469</f>
        <v>155950.43244</v>
      </c>
      <c r="F462" s="26">
        <f aca="true" t="shared" si="152" ref="F462:L462">F463+F464+F465+F466+F467+F469</f>
        <v>57340</v>
      </c>
      <c r="G462" s="26">
        <f t="shared" si="152"/>
        <v>6564.68073</v>
      </c>
      <c r="H462" s="26">
        <f t="shared" si="152"/>
        <v>7759.04266</v>
      </c>
      <c r="I462" s="26">
        <f t="shared" si="152"/>
        <v>3773.44877</v>
      </c>
      <c r="J462" s="26">
        <f t="shared" si="152"/>
        <v>46315.471900000004</v>
      </c>
      <c r="K462" s="26">
        <f t="shared" si="152"/>
        <v>21058.84836</v>
      </c>
      <c r="L462" s="26">
        <f t="shared" si="152"/>
        <v>5386.54002</v>
      </c>
      <c r="M462" s="26">
        <f>M463+M464+M465+M466+M467+M469</f>
        <v>6650</v>
      </c>
      <c r="N462" s="26">
        <f>N463+N464+N465+N466+N467+N469</f>
        <v>0</v>
      </c>
      <c r="O462" s="26">
        <f>O463+O464+O465+O466+O467+O469</f>
        <v>0</v>
      </c>
      <c r="P462" s="26">
        <f>P463+P464+P465+P466+P467+P469</f>
        <v>551.2</v>
      </c>
      <c r="Q462" s="26">
        <f>Q463+Q464+Q465+Q466+Q467+Q469</f>
        <v>551.2</v>
      </c>
    </row>
    <row r="463" spans="1:17" ht="15" customHeight="1">
      <c r="A463" s="73"/>
      <c r="B463" s="74"/>
      <c r="C463" s="60" t="s">
        <v>4</v>
      </c>
      <c r="D463" s="37"/>
      <c r="E463" s="26">
        <f aca="true" t="shared" si="153" ref="E463:E469">F463+G463+H463+I463+J463+K463+L463+M463+N463+O463+P463+Q463</f>
        <v>27000</v>
      </c>
      <c r="F463" s="26">
        <v>0</v>
      </c>
      <c r="G463" s="26">
        <v>0</v>
      </c>
      <c r="H463" s="26">
        <v>0</v>
      </c>
      <c r="I463" s="26">
        <v>0</v>
      </c>
      <c r="J463" s="26">
        <v>27000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</row>
    <row r="464" spans="1:17" ht="15" customHeight="1">
      <c r="A464" s="73"/>
      <c r="B464" s="74"/>
      <c r="C464" s="60" t="s">
        <v>8</v>
      </c>
      <c r="D464" s="38" t="s">
        <v>9</v>
      </c>
      <c r="E464" s="26">
        <f t="shared" si="153"/>
        <v>128950.43244</v>
      </c>
      <c r="F464" s="26">
        <v>57340</v>
      </c>
      <c r="G464" s="26">
        <v>6564.68073</v>
      </c>
      <c r="H464" s="26">
        <v>7759.04266</v>
      </c>
      <c r="I464" s="29">
        <v>3773.44877</v>
      </c>
      <c r="J464" s="26">
        <v>19315.4719</v>
      </c>
      <c r="K464" s="26">
        <v>21058.84836</v>
      </c>
      <c r="L464" s="26">
        <v>5386.54002</v>
      </c>
      <c r="M464" s="26">
        <v>6650</v>
      </c>
      <c r="N464" s="26">
        <v>0</v>
      </c>
      <c r="O464" s="26">
        <v>0</v>
      </c>
      <c r="P464" s="26">
        <v>551.2</v>
      </c>
      <c r="Q464" s="26">
        <v>551.2</v>
      </c>
    </row>
    <row r="465" spans="1:17" ht="15" customHeight="1">
      <c r="A465" s="73"/>
      <c r="B465" s="74"/>
      <c r="C465" s="60" t="s">
        <v>5</v>
      </c>
      <c r="D465" s="38"/>
      <c r="E465" s="26">
        <f t="shared" si="153"/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</row>
    <row r="466" spans="1:17" ht="30" customHeight="1">
      <c r="A466" s="73"/>
      <c r="B466" s="74"/>
      <c r="C466" s="60" t="s">
        <v>104</v>
      </c>
      <c r="D466" s="38"/>
      <c r="E466" s="26">
        <f t="shared" si="153"/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</row>
    <row r="467" spans="1:17" ht="15" customHeight="1">
      <c r="A467" s="73"/>
      <c r="B467" s="74"/>
      <c r="C467" s="60" t="s">
        <v>6</v>
      </c>
      <c r="D467" s="38"/>
      <c r="E467" s="26">
        <f t="shared" si="153"/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</row>
    <row r="468" spans="1:17" ht="30" customHeight="1">
      <c r="A468" s="73"/>
      <c r="B468" s="74"/>
      <c r="C468" s="60" t="s">
        <v>105</v>
      </c>
      <c r="D468" s="38"/>
      <c r="E468" s="26">
        <f t="shared" si="153"/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</row>
    <row r="469" spans="1:17" ht="30" customHeight="1">
      <c r="A469" s="73"/>
      <c r="B469" s="74"/>
      <c r="C469" s="60" t="s">
        <v>19</v>
      </c>
      <c r="D469" s="38"/>
      <c r="E469" s="26">
        <f t="shared" si="153"/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</row>
    <row r="470" spans="1:17" ht="15" customHeight="1">
      <c r="A470" s="73" t="s">
        <v>55</v>
      </c>
      <c r="B470" s="74" t="s">
        <v>134</v>
      </c>
      <c r="C470" s="60" t="s">
        <v>7</v>
      </c>
      <c r="D470" s="37"/>
      <c r="E470" s="26">
        <f aca="true" t="shared" si="154" ref="E470:L470">E471+E472+E473+E474+E475+E477</f>
        <v>147238.74215</v>
      </c>
      <c r="F470" s="26">
        <f t="shared" si="154"/>
        <v>0</v>
      </c>
      <c r="G470" s="26">
        <f t="shared" si="154"/>
        <v>13290</v>
      </c>
      <c r="H470" s="26">
        <f t="shared" si="154"/>
        <v>10846.71147</v>
      </c>
      <c r="I470" s="26">
        <f t="shared" si="154"/>
        <v>17890.2041</v>
      </c>
      <c r="J470" s="26">
        <f t="shared" si="154"/>
        <v>14230.10177</v>
      </c>
      <c r="K470" s="26">
        <f t="shared" si="154"/>
        <v>19514.66</v>
      </c>
      <c r="L470" s="26">
        <f t="shared" si="154"/>
        <v>35963.45389</v>
      </c>
      <c r="M470" s="26">
        <f>M471+M472+M473+M474+M475+M477</f>
        <v>14183.61092</v>
      </c>
      <c r="N470" s="26">
        <f>N471+N472+N473+N474+N475+N477</f>
        <v>0</v>
      </c>
      <c r="O470" s="26">
        <f>O471+O472+O473+O474+O475+O477</f>
        <v>0</v>
      </c>
      <c r="P470" s="26">
        <f>P471+P472+P473+P474+P475+P477</f>
        <v>10660</v>
      </c>
      <c r="Q470" s="26">
        <f>Q471+Q472+Q473+Q474+Q475+Q477</f>
        <v>10660</v>
      </c>
    </row>
    <row r="471" spans="1:17" ht="15" customHeight="1">
      <c r="A471" s="73"/>
      <c r="B471" s="74"/>
      <c r="C471" s="60" t="s">
        <v>4</v>
      </c>
      <c r="D471" s="37"/>
      <c r="E471" s="26">
        <f>E479+E487</f>
        <v>0</v>
      </c>
      <c r="F471" s="26">
        <f>F479+F487</f>
        <v>0</v>
      </c>
      <c r="G471" s="26">
        <f>G479+G487</f>
        <v>0</v>
      </c>
      <c r="H471" s="26">
        <f>H479+H487</f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</row>
    <row r="472" spans="1:19" ht="15" customHeight="1">
      <c r="A472" s="73"/>
      <c r="B472" s="74"/>
      <c r="C472" s="60" t="s">
        <v>8</v>
      </c>
      <c r="D472" s="38" t="s">
        <v>9</v>
      </c>
      <c r="E472" s="26">
        <f aca="true" t="shared" si="155" ref="E472:Q477">E480+E488</f>
        <v>147238.74215</v>
      </c>
      <c r="F472" s="26">
        <f t="shared" si="155"/>
        <v>0</v>
      </c>
      <c r="G472" s="26">
        <f t="shared" si="155"/>
        <v>13290</v>
      </c>
      <c r="H472" s="26">
        <f t="shared" si="155"/>
        <v>10846.71147</v>
      </c>
      <c r="I472" s="26">
        <f t="shared" si="155"/>
        <v>17890.2041</v>
      </c>
      <c r="J472" s="26">
        <f t="shared" si="155"/>
        <v>14230.10177</v>
      </c>
      <c r="K472" s="26">
        <f t="shared" si="155"/>
        <v>19514.66</v>
      </c>
      <c r="L472" s="26">
        <f t="shared" si="155"/>
        <v>35963.45389</v>
      </c>
      <c r="M472" s="26">
        <f t="shared" si="155"/>
        <v>14183.61092</v>
      </c>
      <c r="N472" s="26">
        <f t="shared" si="155"/>
        <v>0</v>
      </c>
      <c r="O472" s="26">
        <f t="shared" si="155"/>
        <v>0</v>
      </c>
      <c r="P472" s="26">
        <f t="shared" si="155"/>
        <v>10660</v>
      </c>
      <c r="Q472" s="26">
        <f t="shared" si="155"/>
        <v>10660</v>
      </c>
      <c r="S472" s="32"/>
    </row>
    <row r="473" spans="1:17" ht="15" customHeight="1">
      <c r="A473" s="73"/>
      <c r="B473" s="74"/>
      <c r="C473" s="60" t="s">
        <v>5</v>
      </c>
      <c r="D473" s="38"/>
      <c r="E473" s="26">
        <f t="shared" si="155"/>
        <v>0</v>
      </c>
      <c r="F473" s="26">
        <f t="shared" si="155"/>
        <v>0</v>
      </c>
      <c r="G473" s="26">
        <f t="shared" si="155"/>
        <v>0</v>
      </c>
      <c r="H473" s="26">
        <f t="shared" si="155"/>
        <v>0</v>
      </c>
      <c r="I473" s="26">
        <f t="shared" si="155"/>
        <v>0</v>
      </c>
      <c r="J473" s="26">
        <f t="shared" si="155"/>
        <v>0</v>
      </c>
      <c r="K473" s="26">
        <f t="shared" si="155"/>
        <v>0</v>
      </c>
      <c r="L473" s="26">
        <f t="shared" si="155"/>
        <v>0</v>
      </c>
      <c r="M473" s="26">
        <f t="shared" si="155"/>
        <v>0</v>
      </c>
      <c r="N473" s="26">
        <f t="shared" si="155"/>
        <v>0</v>
      </c>
      <c r="O473" s="26">
        <f t="shared" si="155"/>
        <v>0</v>
      </c>
      <c r="P473" s="26">
        <f t="shared" si="155"/>
        <v>0</v>
      </c>
      <c r="Q473" s="26">
        <f t="shared" si="155"/>
        <v>0</v>
      </c>
    </row>
    <row r="474" spans="1:17" ht="30" customHeight="1">
      <c r="A474" s="73"/>
      <c r="B474" s="74"/>
      <c r="C474" s="60" t="s">
        <v>104</v>
      </c>
      <c r="D474" s="38"/>
      <c r="E474" s="26">
        <f t="shared" si="155"/>
        <v>0</v>
      </c>
      <c r="F474" s="26">
        <f t="shared" si="155"/>
        <v>0</v>
      </c>
      <c r="G474" s="26">
        <f t="shared" si="155"/>
        <v>0</v>
      </c>
      <c r="H474" s="26">
        <f t="shared" si="155"/>
        <v>0</v>
      </c>
      <c r="I474" s="26">
        <f t="shared" si="155"/>
        <v>0</v>
      </c>
      <c r="J474" s="26">
        <f t="shared" si="155"/>
        <v>0</v>
      </c>
      <c r="K474" s="26">
        <f t="shared" si="155"/>
        <v>0</v>
      </c>
      <c r="L474" s="26">
        <f t="shared" si="155"/>
        <v>0</v>
      </c>
      <c r="M474" s="26">
        <f t="shared" si="155"/>
        <v>0</v>
      </c>
      <c r="N474" s="26">
        <f t="shared" si="155"/>
        <v>0</v>
      </c>
      <c r="O474" s="26">
        <f t="shared" si="155"/>
        <v>0</v>
      </c>
      <c r="P474" s="26">
        <f t="shared" si="155"/>
        <v>0</v>
      </c>
      <c r="Q474" s="26">
        <f t="shared" si="155"/>
        <v>0</v>
      </c>
    </row>
    <row r="475" spans="1:17" ht="15" customHeight="1">
      <c r="A475" s="73"/>
      <c r="B475" s="74"/>
      <c r="C475" s="60" t="s">
        <v>6</v>
      </c>
      <c r="D475" s="38"/>
      <c r="E475" s="26">
        <f t="shared" si="155"/>
        <v>0</v>
      </c>
      <c r="F475" s="26">
        <f t="shared" si="155"/>
        <v>0</v>
      </c>
      <c r="G475" s="26">
        <f t="shared" si="155"/>
        <v>0</v>
      </c>
      <c r="H475" s="26">
        <f t="shared" si="155"/>
        <v>0</v>
      </c>
      <c r="I475" s="26">
        <f t="shared" si="155"/>
        <v>0</v>
      </c>
      <c r="J475" s="26">
        <f t="shared" si="155"/>
        <v>0</v>
      </c>
      <c r="K475" s="26">
        <f t="shared" si="155"/>
        <v>0</v>
      </c>
      <c r="L475" s="26">
        <f t="shared" si="155"/>
        <v>0</v>
      </c>
      <c r="M475" s="26">
        <f t="shared" si="155"/>
        <v>0</v>
      </c>
      <c r="N475" s="26">
        <f t="shared" si="155"/>
        <v>0</v>
      </c>
      <c r="O475" s="26">
        <f t="shared" si="155"/>
        <v>0</v>
      </c>
      <c r="P475" s="26">
        <f t="shared" si="155"/>
        <v>0</v>
      </c>
      <c r="Q475" s="26">
        <f t="shared" si="155"/>
        <v>0</v>
      </c>
    </row>
    <row r="476" spans="1:17" ht="30" customHeight="1">
      <c r="A476" s="73"/>
      <c r="B476" s="74"/>
      <c r="C476" s="60" t="s">
        <v>105</v>
      </c>
      <c r="D476" s="38"/>
      <c r="E476" s="26">
        <f t="shared" si="155"/>
        <v>0</v>
      </c>
      <c r="F476" s="26">
        <f t="shared" si="155"/>
        <v>0</v>
      </c>
      <c r="G476" s="26">
        <f t="shared" si="155"/>
        <v>0</v>
      </c>
      <c r="H476" s="26">
        <f t="shared" si="155"/>
        <v>0</v>
      </c>
      <c r="I476" s="26">
        <f t="shared" si="155"/>
        <v>0</v>
      </c>
      <c r="J476" s="26">
        <f t="shared" si="155"/>
        <v>0</v>
      </c>
      <c r="K476" s="26">
        <f t="shared" si="155"/>
        <v>0</v>
      </c>
      <c r="L476" s="26">
        <f t="shared" si="155"/>
        <v>0</v>
      </c>
      <c r="M476" s="26">
        <f t="shared" si="155"/>
        <v>0</v>
      </c>
      <c r="N476" s="26">
        <f t="shared" si="155"/>
        <v>0</v>
      </c>
      <c r="O476" s="26">
        <f t="shared" si="155"/>
        <v>0</v>
      </c>
      <c r="P476" s="26">
        <f t="shared" si="155"/>
        <v>0</v>
      </c>
      <c r="Q476" s="26">
        <f t="shared" si="155"/>
        <v>0</v>
      </c>
    </row>
    <row r="477" spans="1:17" ht="30" customHeight="1">
      <c r="A477" s="73"/>
      <c r="B477" s="74"/>
      <c r="C477" s="60" t="s">
        <v>19</v>
      </c>
      <c r="D477" s="38"/>
      <c r="E477" s="26">
        <f t="shared" si="155"/>
        <v>0</v>
      </c>
      <c r="F477" s="26">
        <f t="shared" si="155"/>
        <v>0</v>
      </c>
      <c r="G477" s="26">
        <f t="shared" si="155"/>
        <v>0</v>
      </c>
      <c r="H477" s="26">
        <f t="shared" si="155"/>
        <v>0</v>
      </c>
      <c r="I477" s="26">
        <f t="shared" si="155"/>
        <v>0</v>
      </c>
      <c r="J477" s="26">
        <f t="shared" si="155"/>
        <v>0</v>
      </c>
      <c r="K477" s="26">
        <f t="shared" si="155"/>
        <v>0</v>
      </c>
      <c r="L477" s="26">
        <f t="shared" si="155"/>
        <v>0</v>
      </c>
      <c r="M477" s="26">
        <f t="shared" si="155"/>
        <v>0</v>
      </c>
      <c r="N477" s="26">
        <f t="shared" si="155"/>
        <v>0</v>
      </c>
      <c r="O477" s="26">
        <f t="shared" si="155"/>
        <v>0</v>
      </c>
      <c r="P477" s="26">
        <f t="shared" si="155"/>
        <v>0</v>
      </c>
      <c r="Q477" s="26">
        <f t="shared" si="155"/>
        <v>0</v>
      </c>
    </row>
    <row r="478" spans="1:17" ht="15" customHeight="1">
      <c r="A478" s="73" t="s">
        <v>56</v>
      </c>
      <c r="B478" s="74" t="s">
        <v>180</v>
      </c>
      <c r="C478" s="60" t="s">
        <v>7</v>
      </c>
      <c r="D478" s="37"/>
      <c r="E478" s="26">
        <f aca="true" t="shared" si="156" ref="E478:L478">E479+E480+E481+E482+E483+E485</f>
        <v>0</v>
      </c>
      <c r="F478" s="26">
        <f t="shared" si="156"/>
        <v>0</v>
      </c>
      <c r="G478" s="26">
        <f t="shared" si="156"/>
        <v>0</v>
      </c>
      <c r="H478" s="26">
        <f t="shared" si="156"/>
        <v>0</v>
      </c>
      <c r="I478" s="26">
        <f t="shared" si="156"/>
        <v>0</v>
      </c>
      <c r="J478" s="26">
        <f t="shared" si="156"/>
        <v>0</v>
      </c>
      <c r="K478" s="26">
        <f t="shared" si="156"/>
        <v>0</v>
      </c>
      <c r="L478" s="26">
        <f t="shared" si="156"/>
        <v>0</v>
      </c>
      <c r="M478" s="26">
        <f>M479+M480+M481+M482+M483+M485</f>
        <v>0</v>
      </c>
      <c r="N478" s="26">
        <f>N479+N480+N481+N482+N483+N485</f>
        <v>0</v>
      </c>
      <c r="O478" s="26">
        <f>O479+O480+O481+O482+O483+O485</f>
        <v>0</v>
      </c>
      <c r="P478" s="26">
        <f>P479+P480+P481+P482+P483+P485</f>
        <v>0</v>
      </c>
      <c r="Q478" s="26">
        <f>Q479+Q480+Q481+Q482+Q483+Q485</f>
        <v>0</v>
      </c>
    </row>
    <row r="479" spans="1:17" ht="15" customHeight="1">
      <c r="A479" s="73"/>
      <c r="B479" s="74"/>
      <c r="C479" s="60" t="s">
        <v>4</v>
      </c>
      <c r="D479" s="37"/>
      <c r="E479" s="26">
        <f aca="true" t="shared" si="157" ref="E479:E485">F479+G479+H479+I479+J479+K479+L479</f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</row>
    <row r="480" spans="1:17" ht="15" customHeight="1">
      <c r="A480" s="73"/>
      <c r="B480" s="74"/>
      <c r="C480" s="60" t="s">
        <v>8</v>
      </c>
      <c r="D480" s="38" t="s">
        <v>9</v>
      </c>
      <c r="E480" s="26">
        <f t="shared" si="157"/>
        <v>0</v>
      </c>
      <c r="F480" s="26">
        <v>0</v>
      </c>
      <c r="G480" s="26">
        <v>0</v>
      </c>
      <c r="H480" s="26">
        <v>0</v>
      </c>
      <c r="I480" s="29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</row>
    <row r="481" spans="1:17" ht="15" customHeight="1">
      <c r="A481" s="73"/>
      <c r="B481" s="74"/>
      <c r="C481" s="60" t="s">
        <v>5</v>
      </c>
      <c r="D481" s="38"/>
      <c r="E481" s="26">
        <f t="shared" si="157"/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</row>
    <row r="482" spans="1:17" ht="30" customHeight="1">
      <c r="A482" s="73"/>
      <c r="B482" s="74"/>
      <c r="C482" s="60" t="s">
        <v>104</v>
      </c>
      <c r="D482" s="38"/>
      <c r="E482" s="26">
        <f t="shared" si="157"/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</row>
    <row r="483" spans="1:17" ht="15" customHeight="1">
      <c r="A483" s="73"/>
      <c r="B483" s="74"/>
      <c r="C483" s="60" t="s">
        <v>6</v>
      </c>
      <c r="D483" s="38"/>
      <c r="E483" s="26">
        <f t="shared" si="157"/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</row>
    <row r="484" spans="1:17" ht="30" customHeight="1">
      <c r="A484" s="73"/>
      <c r="B484" s="74"/>
      <c r="C484" s="60" t="s">
        <v>105</v>
      </c>
      <c r="D484" s="38"/>
      <c r="E484" s="26">
        <f t="shared" si="157"/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</row>
    <row r="485" spans="1:17" ht="30" customHeight="1">
      <c r="A485" s="73"/>
      <c r="B485" s="74"/>
      <c r="C485" s="60" t="s">
        <v>19</v>
      </c>
      <c r="D485" s="38"/>
      <c r="E485" s="26">
        <f t="shared" si="157"/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</row>
    <row r="486" spans="1:17" ht="15" customHeight="1">
      <c r="A486" s="73" t="s">
        <v>57</v>
      </c>
      <c r="B486" s="74" t="s">
        <v>216</v>
      </c>
      <c r="C486" s="60" t="s">
        <v>7</v>
      </c>
      <c r="D486" s="37"/>
      <c r="E486" s="26">
        <f aca="true" t="shared" si="158" ref="E486:L486">E487+E488+E489+E490+E491+E493</f>
        <v>147238.74215</v>
      </c>
      <c r="F486" s="26">
        <f t="shared" si="158"/>
        <v>0</v>
      </c>
      <c r="G486" s="26">
        <f t="shared" si="158"/>
        <v>13290</v>
      </c>
      <c r="H486" s="26">
        <f t="shared" si="158"/>
        <v>10846.71147</v>
      </c>
      <c r="I486" s="26">
        <f t="shared" si="158"/>
        <v>17890.2041</v>
      </c>
      <c r="J486" s="26">
        <f t="shared" si="158"/>
        <v>14230.10177</v>
      </c>
      <c r="K486" s="26">
        <f t="shared" si="158"/>
        <v>19514.66</v>
      </c>
      <c r="L486" s="26">
        <f t="shared" si="158"/>
        <v>35963.45389</v>
      </c>
      <c r="M486" s="26">
        <f>M487+M488+M489+M490+M491+M493</f>
        <v>14183.61092</v>
      </c>
      <c r="N486" s="26">
        <f>N487+N488+N489+N490+N491+N493</f>
        <v>0</v>
      </c>
      <c r="O486" s="26">
        <f>O487+O488+O489+O490+O491+O493</f>
        <v>0</v>
      </c>
      <c r="P486" s="26">
        <f>P487+P488+P489+P490+P491+P493</f>
        <v>10660</v>
      </c>
      <c r="Q486" s="26">
        <f>Q487+Q488+Q489+Q490+Q491+Q493</f>
        <v>10660</v>
      </c>
    </row>
    <row r="487" spans="1:17" ht="15" customHeight="1">
      <c r="A487" s="73"/>
      <c r="B487" s="74"/>
      <c r="C487" s="60" t="s">
        <v>4</v>
      </c>
      <c r="D487" s="37"/>
      <c r="E487" s="26">
        <f aca="true" t="shared" si="159" ref="E487:E492">F487+G487+H487+I487+J487+K487+L487+M487+N487+O487+P487+Q487</f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</row>
    <row r="488" spans="1:17" ht="15" customHeight="1">
      <c r="A488" s="73"/>
      <c r="B488" s="74"/>
      <c r="C488" s="60" t="s">
        <v>8</v>
      </c>
      <c r="D488" s="38" t="s">
        <v>9</v>
      </c>
      <c r="E488" s="26">
        <f t="shared" si="159"/>
        <v>147238.74215</v>
      </c>
      <c r="F488" s="26">
        <v>0</v>
      </c>
      <c r="G488" s="26">
        <v>13290</v>
      </c>
      <c r="H488" s="26">
        <v>10846.71147</v>
      </c>
      <c r="I488" s="29">
        <v>17890.2041</v>
      </c>
      <c r="J488" s="26">
        <v>14230.10177</v>
      </c>
      <c r="K488" s="26">
        <v>19514.66</v>
      </c>
      <c r="L488" s="26">
        <v>35963.45389</v>
      </c>
      <c r="M488" s="26">
        <v>14183.61092</v>
      </c>
      <c r="N488" s="26">
        <v>0</v>
      </c>
      <c r="O488" s="26">
        <v>0</v>
      </c>
      <c r="P488" s="26">
        <v>10660</v>
      </c>
      <c r="Q488" s="26">
        <v>10660</v>
      </c>
    </row>
    <row r="489" spans="1:17" ht="15" customHeight="1">
      <c r="A489" s="73"/>
      <c r="B489" s="74"/>
      <c r="C489" s="60" t="s">
        <v>5</v>
      </c>
      <c r="D489" s="38"/>
      <c r="E489" s="26">
        <f t="shared" si="159"/>
        <v>0</v>
      </c>
      <c r="F489" s="26">
        <v>0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</row>
    <row r="490" spans="1:17" ht="30" customHeight="1">
      <c r="A490" s="73"/>
      <c r="B490" s="74"/>
      <c r="C490" s="60" t="s">
        <v>104</v>
      </c>
      <c r="D490" s="38"/>
      <c r="E490" s="26">
        <f t="shared" si="159"/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</row>
    <row r="491" spans="1:17" ht="15" customHeight="1">
      <c r="A491" s="73"/>
      <c r="B491" s="74"/>
      <c r="C491" s="60" t="s">
        <v>6</v>
      </c>
      <c r="D491" s="38"/>
      <c r="E491" s="26">
        <f t="shared" si="159"/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</row>
    <row r="492" spans="1:17" ht="30" customHeight="1">
      <c r="A492" s="73"/>
      <c r="B492" s="74"/>
      <c r="C492" s="60" t="s">
        <v>105</v>
      </c>
      <c r="D492" s="38"/>
      <c r="E492" s="26">
        <f t="shared" si="159"/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</row>
    <row r="493" spans="1:17" ht="30" customHeight="1">
      <c r="A493" s="73"/>
      <c r="B493" s="74"/>
      <c r="C493" s="60" t="s">
        <v>19</v>
      </c>
      <c r="D493" s="38"/>
      <c r="E493" s="26">
        <f>F493+G493+H493+I493+J493+K493+L493+M493+N493+O493+P493+Q493</f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</row>
    <row r="494" spans="1:17" ht="15" customHeight="1">
      <c r="A494" s="73" t="s">
        <v>190</v>
      </c>
      <c r="B494" s="74" t="s">
        <v>272</v>
      </c>
      <c r="C494" s="60" t="s">
        <v>7</v>
      </c>
      <c r="D494" s="37"/>
      <c r="E494" s="26">
        <f>E495+E496</f>
        <v>576429.35629</v>
      </c>
      <c r="F494" s="26">
        <f>F495+F496</f>
        <v>0</v>
      </c>
      <c r="G494" s="26">
        <f>G495+G496</f>
        <v>0</v>
      </c>
      <c r="H494" s="26">
        <f>H495+H496</f>
        <v>0</v>
      </c>
      <c r="I494" s="26">
        <f>I495+I496+I497+I498+I499+I501</f>
        <v>0</v>
      </c>
      <c r="J494" s="26">
        <f>J495+J496+J497+J498+J499+J501</f>
        <v>0</v>
      </c>
      <c r="K494" s="26">
        <f>K495+K496+K497+K498+K499+K501</f>
        <v>90814</v>
      </c>
      <c r="L494" s="26">
        <f aca="true" t="shared" si="160" ref="L494:Q494">L495+L496+L497+L498+L499+L501</f>
        <v>226243.63029</v>
      </c>
      <c r="M494" s="26">
        <f t="shared" si="160"/>
        <v>87591.842</v>
      </c>
      <c r="N494" s="26">
        <f t="shared" si="160"/>
        <v>63101.442</v>
      </c>
      <c r="O494" s="26">
        <f t="shared" si="160"/>
        <v>56108.442</v>
      </c>
      <c r="P494" s="26">
        <f t="shared" si="160"/>
        <v>52570</v>
      </c>
      <c r="Q494" s="26">
        <f t="shared" si="160"/>
        <v>0</v>
      </c>
    </row>
    <row r="495" spans="1:17" ht="15" customHeight="1">
      <c r="A495" s="73"/>
      <c r="B495" s="74"/>
      <c r="C495" s="60" t="s">
        <v>4</v>
      </c>
      <c r="D495" s="37">
        <v>814</v>
      </c>
      <c r="E495" s="26">
        <f>E503</f>
        <v>346636.7</v>
      </c>
      <c r="F495" s="26">
        <f aca="true" t="shared" si="161" ref="F495:Q496">F503</f>
        <v>0</v>
      </c>
      <c r="G495" s="26">
        <f t="shared" si="161"/>
        <v>0</v>
      </c>
      <c r="H495" s="26">
        <f t="shared" si="161"/>
        <v>0</v>
      </c>
      <c r="I495" s="26">
        <f t="shared" si="161"/>
        <v>0</v>
      </c>
      <c r="J495" s="26">
        <f t="shared" si="161"/>
        <v>0</v>
      </c>
      <c r="K495" s="26">
        <f t="shared" si="161"/>
        <v>55414</v>
      </c>
      <c r="L495" s="26">
        <f t="shared" si="161"/>
        <v>187103</v>
      </c>
      <c r="M495" s="26">
        <f t="shared" si="161"/>
        <v>47090.7</v>
      </c>
      <c r="N495" s="26">
        <f t="shared" si="161"/>
        <v>23076</v>
      </c>
      <c r="O495" s="26">
        <f t="shared" si="161"/>
        <v>16083</v>
      </c>
      <c r="P495" s="26">
        <f t="shared" si="161"/>
        <v>17870</v>
      </c>
      <c r="Q495" s="26">
        <f t="shared" si="161"/>
        <v>0</v>
      </c>
    </row>
    <row r="496" spans="1:19" ht="15" customHeight="1">
      <c r="A496" s="73"/>
      <c r="B496" s="74"/>
      <c r="C496" s="60" t="s">
        <v>8</v>
      </c>
      <c r="D496" s="38" t="s">
        <v>9</v>
      </c>
      <c r="E496" s="26">
        <f>E504</f>
        <v>229792.65629</v>
      </c>
      <c r="F496" s="26">
        <f t="shared" si="161"/>
        <v>0</v>
      </c>
      <c r="G496" s="26">
        <f t="shared" si="161"/>
        <v>0</v>
      </c>
      <c r="H496" s="26">
        <f t="shared" si="161"/>
        <v>0</v>
      </c>
      <c r="I496" s="26">
        <f t="shared" si="161"/>
        <v>0</v>
      </c>
      <c r="J496" s="26">
        <f t="shared" si="161"/>
        <v>0</v>
      </c>
      <c r="K496" s="26">
        <f t="shared" si="161"/>
        <v>35400</v>
      </c>
      <c r="L496" s="26">
        <f t="shared" si="161"/>
        <v>39140.63029</v>
      </c>
      <c r="M496" s="26">
        <f t="shared" si="161"/>
        <v>40501.142</v>
      </c>
      <c r="N496" s="26">
        <f t="shared" si="161"/>
        <v>40025.442</v>
      </c>
      <c r="O496" s="26">
        <f t="shared" si="161"/>
        <v>40025.442</v>
      </c>
      <c r="P496" s="26">
        <f t="shared" si="161"/>
        <v>34700</v>
      </c>
      <c r="Q496" s="26">
        <f t="shared" si="161"/>
        <v>0</v>
      </c>
      <c r="S496" s="32"/>
    </row>
    <row r="497" spans="1:17" ht="15" customHeight="1">
      <c r="A497" s="73"/>
      <c r="B497" s="74"/>
      <c r="C497" s="60" t="s">
        <v>5</v>
      </c>
      <c r="D497" s="38"/>
      <c r="E497" s="26">
        <f aca="true" t="shared" si="162" ref="E497:Q498">E505+E513+E521</f>
        <v>0</v>
      </c>
      <c r="F497" s="26">
        <f t="shared" si="162"/>
        <v>0</v>
      </c>
      <c r="G497" s="26">
        <f t="shared" si="162"/>
        <v>0</v>
      </c>
      <c r="H497" s="26">
        <f t="shared" si="162"/>
        <v>0</v>
      </c>
      <c r="I497" s="26">
        <f t="shared" si="162"/>
        <v>0</v>
      </c>
      <c r="J497" s="26">
        <f t="shared" si="162"/>
        <v>0</v>
      </c>
      <c r="K497" s="26">
        <f t="shared" si="162"/>
        <v>0</v>
      </c>
      <c r="L497" s="26">
        <f t="shared" si="162"/>
        <v>0</v>
      </c>
      <c r="M497" s="26">
        <f t="shared" si="162"/>
        <v>0</v>
      </c>
      <c r="N497" s="26">
        <f t="shared" si="162"/>
        <v>0</v>
      </c>
      <c r="O497" s="26">
        <f t="shared" si="162"/>
        <v>0</v>
      </c>
      <c r="P497" s="26">
        <f t="shared" si="162"/>
        <v>0</v>
      </c>
      <c r="Q497" s="26">
        <f t="shared" si="162"/>
        <v>0</v>
      </c>
    </row>
    <row r="498" spans="1:17" ht="30" customHeight="1">
      <c r="A498" s="73"/>
      <c r="B498" s="74"/>
      <c r="C498" s="60" t="s">
        <v>104</v>
      </c>
      <c r="D498" s="38" t="s">
        <v>14</v>
      </c>
      <c r="E498" s="26">
        <f>E506</f>
        <v>0</v>
      </c>
      <c r="F498" s="26">
        <f>F506</f>
        <v>0</v>
      </c>
      <c r="G498" s="26">
        <f>G506</f>
        <v>0</v>
      </c>
      <c r="H498" s="26">
        <f t="shared" si="162"/>
        <v>0</v>
      </c>
      <c r="I498" s="26">
        <f t="shared" si="162"/>
        <v>0</v>
      </c>
      <c r="J498" s="26">
        <f t="shared" si="162"/>
        <v>0</v>
      </c>
      <c r="K498" s="26">
        <f t="shared" si="162"/>
        <v>0</v>
      </c>
      <c r="L498" s="26">
        <f t="shared" si="162"/>
        <v>0</v>
      </c>
      <c r="M498" s="26">
        <f t="shared" si="162"/>
        <v>0</v>
      </c>
      <c r="N498" s="26">
        <f t="shared" si="162"/>
        <v>0</v>
      </c>
      <c r="O498" s="26">
        <f t="shared" si="162"/>
        <v>0</v>
      </c>
      <c r="P498" s="26">
        <f t="shared" si="162"/>
        <v>0</v>
      </c>
      <c r="Q498" s="26">
        <f t="shared" si="162"/>
        <v>0</v>
      </c>
    </row>
    <row r="499" spans="1:17" ht="15" customHeight="1">
      <c r="A499" s="73"/>
      <c r="B499" s="74"/>
      <c r="C499" s="60" t="s">
        <v>6</v>
      </c>
      <c r="D499" s="38"/>
      <c r="E499" s="26">
        <f aca="true" t="shared" si="163" ref="E499:Q501">E507+E515+E523</f>
        <v>0</v>
      </c>
      <c r="F499" s="26">
        <f t="shared" si="163"/>
        <v>0</v>
      </c>
      <c r="G499" s="26">
        <f t="shared" si="163"/>
        <v>0</v>
      </c>
      <c r="H499" s="26">
        <f t="shared" si="163"/>
        <v>0</v>
      </c>
      <c r="I499" s="26">
        <f t="shared" si="163"/>
        <v>0</v>
      </c>
      <c r="J499" s="26">
        <f t="shared" si="163"/>
        <v>0</v>
      </c>
      <c r="K499" s="26">
        <f t="shared" si="163"/>
        <v>0</v>
      </c>
      <c r="L499" s="26">
        <f t="shared" si="163"/>
        <v>0</v>
      </c>
      <c r="M499" s="26">
        <f t="shared" si="163"/>
        <v>0</v>
      </c>
      <c r="N499" s="26">
        <f t="shared" si="163"/>
        <v>0</v>
      </c>
      <c r="O499" s="26">
        <f t="shared" si="163"/>
        <v>0</v>
      </c>
      <c r="P499" s="26">
        <f t="shared" si="163"/>
        <v>0</v>
      </c>
      <c r="Q499" s="26">
        <f t="shared" si="163"/>
        <v>0</v>
      </c>
    </row>
    <row r="500" spans="1:17" ht="30" customHeight="1">
      <c r="A500" s="73"/>
      <c r="B500" s="74"/>
      <c r="C500" s="60" t="s">
        <v>105</v>
      </c>
      <c r="D500" s="38"/>
      <c r="E500" s="26">
        <f t="shared" si="163"/>
        <v>0</v>
      </c>
      <c r="F500" s="26">
        <f t="shared" si="163"/>
        <v>0</v>
      </c>
      <c r="G500" s="26">
        <f t="shared" si="163"/>
        <v>0</v>
      </c>
      <c r="H500" s="26">
        <f t="shared" si="163"/>
        <v>0</v>
      </c>
      <c r="I500" s="26">
        <f t="shared" si="163"/>
        <v>0</v>
      </c>
      <c r="J500" s="26">
        <f t="shared" si="163"/>
        <v>0</v>
      </c>
      <c r="K500" s="26">
        <f t="shared" si="163"/>
        <v>0</v>
      </c>
      <c r="L500" s="26">
        <f t="shared" si="163"/>
        <v>0</v>
      </c>
      <c r="M500" s="26">
        <f t="shared" si="163"/>
        <v>0</v>
      </c>
      <c r="N500" s="26">
        <f t="shared" si="163"/>
        <v>0</v>
      </c>
      <c r="O500" s="26">
        <f t="shared" si="163"/>
        <v>0</v>
      </c>
      <c r="P500" s="26">
        <f t="shared" si="163"/>
        <v>0</v>
      </c>
      <c r="Q500" s="26">
        <f t="shared" si="163"/>
        <v>0</v>
      </c>
    </row>
    <row r="501" spans="1:17" ht="30" customHeight="1">
      <c r="A501" s="73"/>
      <c r="B501" s="74"/>
      <c r="C501" s="60" t="s">
        <v>19</v>
      </c>
      <c r="D501" s="38"/>
      <c r="E501" s="26">
        <f t="shared" si="163"/>
        <v>0</v>
      </c>
      <c r="F501" s="26">
        <f t="shared" si="163"/>
        <v>0</v>
      </c>
      <c r="G501" s="26">
        <f t="shared" si="163"/>
        <v>0</v>
      </c>
      <c r="H501" s="26">
        <f t="shared" si="163"/>
        <v>0</v>
      </c>
      <c r="I501" s="26">
        <f t="shared" si="163"/>
        <v>0</v>
      </c>
      <c r="J501" s="26">
        <f t="shared" si="163"/>
        <v>0</v>
      </c>
      <c r="K501" s="26">
        <f t="shared" si="163"/>
        <v>0</v>
      </c>
      <c r="L501" s="26">
        <f t="shared" si="163"/>
        <v>0</v>
      </c>
      <c r="M501" s="26">
        <f t="shared" si="163"/>
        <v>0</v>
      </c>
      <c r="N501" s="26">
        <f t="shared" si="163"/>
        <v>0</v>
      </c>
      <c r="O501" s="26">
        <f t="shared" si="163"/>
        <v>0</v>
      </c>
      <c r="P501" s="26">
        <f t="shared" si="163"/>
        <v>0</v>
      </c>
      <c r="Q501" s="26">
        <f t="shared" si="163"/>
        <v>0</v>
      </c>
    </row>
    <row r="502" spans="1:17" ht="15" customHeight="1">
      <c r="A502" s="73" t="s">
        <v>191</v>
      </c>
      <c r="B502" s="74" t="s">
        <v>251</v>
      </c>
      <c r="C502" s="60" t="s">
        <v>7</v>
      </c>
      <c r="D502" s="37"/>
      <c r="E502" s="26">
        <f aca="true" t="shared" si="164" ref="E502:L502">E503+E504+E505+E506+E507+E509</f>
        <v>576429.35629</v>
      </c>
      <c r="F502" s="26">
        <f t="shared" si="164"/>
        <v>0</v>
      </c>
      <c r="G502" s="26">
        <f t="shared" si="164"/>
        <v>0</v>
      </c>
      <c r="H502" s="26">
        <f t="shared" si="164"/>
        <v>0</v>
      </c>
      <c r="I502" s="26">
        <f t="shared" si="164"/>
        <v>0</v>
      </c>
      <c r="J502" s="26">
        <f t="shared" si="164"/>
        <v>0</v>
      </c>
      <c r="K502" s="26">
        <f t="shared" si="164"/>
        <v>90814</v>
      </c>
      <c r="L502" s="26">
        <f t="shared" si="164"/>
        <v>226243.63029</v>
      </c>
      <c r="M502" s="26">
        <f>M503+M504+M505+M506+M507+M509</f>
        <v>87591.842</v>
      </c>
      <c r="N502" s="26">
        <f>N503+N504+N505+N506+N507+N509</f>
        <v>63101.442</v>
      </c>
      <c r="O502" s="26">
        <f>O503+O504+O505+O506+O507+O509</f>
        <v>56108.442</v>
      </c>
      <c r="P502" s="26">
        <f>P503+P504+P505+P506+P507+P509</f>
        <v>52570</v>
      </c>
      <c r="Q502" s="26">
        <f>Q503+Q504+Q505+Q506+Q507+Q509</f>
        <v>0</v>
      </c>
    </row>
    <row r="503" spans="1:17" ht="15" customHeight="1">
      <c r="A503" s="73"/>
      <c r="B503" s="74"/>
      <c r="C503" s="60" t="s">
        <v>4</v>
      </c>
      <c r="D503" s="37">
        <v>814</v>
      </c>
      <c r="E503" s="26">
        <f aca="true" t="shared" si="165" ref="E503:E508">F503+G503+H503+I503+J503+K503+L503+M503+N503+O503+P503+Q503</f>
        <v>346636.7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55414</v>
      </c>
      <c r="L503" s="26">
        <v>187103</v>
      </c>
      <c r="M503" s="26">
        <v>47090.7</v>
      </c>
      <c r="N503" s="26">
        <v>23076</v>
      </c>
      <c r="O503" s="26">
        <v>16083</v>
      </c>
      <c r="P503" s="26">
        <v>17870</v>
      </c>
      <c r="Q503" s="26">
        <v>0</v>
      </c>
    </row>
    <row r="504" spans="1:17" ht="15" customHeight="1">
      <c r="A504" s="73"/>
      <c r="B504" s="74"/>
      <c r="C504" s="60" t="s">
        <v>8</v>
      </c>
      <c r="D504" s="38" t="s">
        <v>9</v>
      </c>
      <c r="E504" s="26">
        <f t="shared" si="165"/>
        <v>229792.65629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35400</v>
      </c>
      <c r="L504" s="26">
        <v>39140.63029</v>
      </c>
      <c r="M504" s="26">
        <v>40501.142</v>
      </c>
      <c r="N504" s="26">
        <v>40025.442</v>
      </c>
      <c r="O504" s="26">
        <v>40025.442</v>
      </c>
      <c r="P504" s="26">
        <v>34700</v>
      </c>
      <c r="Q504" s="26">
        <v>0</v>
      </c>
    </row>
    <row r="505" spans="1:17" ht="15" customHeight="1">
      <c r="A505" s="73"/>
      <c r="B505" s="74"/>
      <c r="C505" s="60" t="s">
        <v>5</v>
      </c>
      <c r="D505" s="38"/>
      <c r="E505" s="26">
        <f t="shared" si="165"/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</row>
    <row r="506" spans="1:17" ht="30" customHeight="1">
      <c r="A506" s="73"/>
      <c r="B506" s="74"/>
      <c r="C506" s="60" t="s">
        <v>104</v>
      </c>
      <c r="D506" s="38" t="s">
        <v>14</v>
      </c>
      <c r="E506" s="26">
        <f t="shared" si="165"/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50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</row>
    <row r="507" spans="1:17" ht="15" customHeight="1">
      <c r="A507" s="73"/>
      <c r="B507" s="74"/>
      <c r="C507" s="60" t="s">
        <v>6</v>
      </c>
      <c r="D507" s="38"/>
      <c r="E507" s="26">
        <f t="shared" si="165"/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</row>
    <row r="508" spans="1:17" ht="30" customHeight="1">
      <c r="A508" s="73"/>
      <c r="B508" s="74"/>
      <c r="C508" s="60" t="s">
        <v>105</v>
      </c>
      <c r="D508" s="38"/>
      <c r="E508" s="26">
        <f t="shared" si="165"/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</row>
    <row r="509" spans="1:17" ht="30" customHeight="1">
      <c r="A509" s="73"/>
      <c r="B509" s="74"/>
      <c r="C509" s="60" t="s">
        <v>19</v>
      </c>
      <c r="D509" s="38"/>
      <c r="E509" s="26">
        <f>F509+G509+H509+I509+J509+K509+L509+M509+N509+O509+P509+Q509</f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</row>
    <row r="510" spans="1:17" ht="15">
      <c r="A510" s="77" t="s">
        <v>59</v>
      </c>
      <c r="B510" s="74" t="s">
        <v>58</v>
      </c>
      <c r="C510" s="60" t="s">
        <v>7</v>
      </c>
      <c r="D510" s="37"/>
      <c r="E510" s="26">
        <f>E511+E512+E513+E514+E515+E516+E517</f>
        <v>7364237.967969999</v>
      </c>
      <c r="F510" s="26">
        <f>F511+F512+F513+F514+F515+F516+F517</f>
        <v>2121741.30749</v>
      </c>
      <c r="G510" s="26">
        <f aca="true" t="shared" si="166" ref="G510:Q510">G511+G512+G513+G514+G515+G516+G517</f>
        <v>2358708.64861</v>
      </c>
      <c r="H510" s="26">
        <f t="shared" si="166"/>
        <v>239922.20882</v>
      </c>
      <c r="I510" s="26">
        <f t="shared" si="166"/>
        <v>220605.77195000002</v>
      </c>
      <c r="J510" s="26">
        <f>J511+J512+J513+J514+J515+J516+J517</f>
        <v>268624.00205999997</v>
      </c>
      <c r="K510" s="26">
        <f t="shared" si="166"/>
        <v>308285.19673</v>
      </c>
      <c r="L510" s="26">
        <f t="shared" si="166"/>
        <v>697777.1669600001</v>
      </c>
      <c r="M510" s="26">
        <f t="shared" si="166"/>
        <v>302206.75745000003</v>
      </c>
      <c r="N510" s="26">
        <f t="shared" si="166"/>
        <v>208481.14516999997</v>
      </c>
      <c r="O510" s="26">
        <f t="shared" si="166"/>
        <v>208141.72593000002</v>
      </c>
      <c r="P510" s="26">
        <f t="shared" si="166"/>
        <v>214872.01840000003</v>
      </c>
      <c r="Q510" s="26">
        <f t="shared" si="166"/>
        <v>214872.01840000003</v>
      </c>
    </row>
    <row r="511" spans="1:17" ht="30">
      <c r="A511" s="77"/>
      <c r="B511" s="74"/>
      <c r="C511" s="60" t="s">
        <v>4</v>
      </c>
      <c r="D511" s="38">
        <v>814</v>
      </c>
      <c r="E511" s="26">
        <f>E519+E543+E567+E583</f>
        <v>363200.49493999995</v>
      </c>
      <c r="F511" s="26">
        <f aca="true" t="shared" si="167" ref="F511:Q511">F519+F543+F567+F583</f>
        <v>2991.4</v>
      </c>
      <c r="G511" s="26">
        <f t="shared" si="167"/>
        <v>0</v>
      </c>
      <c r="H511" s="26">
        <f t="shared" si="167"/>
        <v>0</v>
      </c>
      <c r="I511" s="26">
        <f t="shared" si="167"/>
        <v>0</v>
      </c>
      <c r="J511" s="26">
        <f>J519+J543+J567+J583</f>
        <v>48887.1</v>
      </c>
      <c r="K511" s="26">
        <f t="shared" si="167"/>
        <v>26466.4</v>
      </c>
      <c r="L511" s="26">
        <f t="shared" si="167"/>
        <v>284855.59494</v>
      </c>
      <c r="M511" s="26">
        <f t="shared" si="167"/>
        <v>0</v>
      </c>
      <c r="N511" s="26">
        <f t="shared" si="167"/>
        <v>0</v>
      </c>
      <c r="O511" s="26">
        <f t="shared" si="167"/>
        <v>0</v>
      </c>
      <c r="P511" s="26">
        <f t="shared" si="167"/>
        <v>0</v>
      </c>
      <c r="Q511" s="26">
        <f t="shared" si="167"/>
        <v>0</v>
      </c>
    </row>
    <row r="512" spans="1:17" ht="30">
      <c r="A512" s="77"/>
      <c r="B512" s="74"/>
      <c r="C512" s="60" t="s">
        <v>8</v>
      </c>
      <c r="D512" s="38">
        <v>814</v>
      </c>
      <c r="E512" s="26">
        <f aca="true" t="shared" si="168" ref="E512:Q517">E520+E544+E568+E584</f>
        <v>2962667.663029999</v>
      </c>
      <c r="F512" s="26">
        <f t="shared" si="168"/>
        <v>223447.50749000002</v>
      </c>
      <c r="G512" s="26">
        <f t="shared" si="168"/>
        <v>215641.23861</v>
      </c>
      <c r="H512" s="26">
        <f t="shared" si="168"/>
        <v>239922.20882</v>
      </c>
      <c r="I512" s="26">
        <f t="shared" si="168"/>
        <v>220605.77195000002</v>
      </c>
      <c r="J512" s="26">
        <f>J520+J544+J568+J584</f>
        <v>219736.90206</v>
      </c>
      <c r="K512" s="26">
        <f t="shared" si="168"/>
        <v>281818.79673</v>
      </c>
      <c r="L512" s="26">
        <f t="shared" si="168"/>
        <v>412921.57202</v>
      </c>
      <c r="M512" s="26">
        <f t="shared" si="168"/>
        <v>302206.75745000003</v>
      </c>
      <c r="N512" s="26">
        <f t="shared" si="168"/>
        <v>208481.14516999997</v>
      </c>
      <c r="O512" s="26">
        <f t="shared" si="168"/>
        <v>208141.72593000002</v>
      </c>
      <c r="P512" s="26">
        <f t="shared" si="168"/>
        <v>214872.01840000003</v>
      </c>
      <c r="Q512" s="26">
        <f t="shared" si="168"/>
        <v>214872.01840000003</v>
      </c>
    </row>
    <row r="513" spans="1:17" ht="30">
      <c r="A513" s="77"/>
      <c r="B513" s="74"/>
      <c r="C513" s="60" t="s">
        <v>5</v>
      </c>
      <c r="D513" s="38"/>
      <c r="E513" s="26">
        <f t="shared" si="168"/>
        <v>0</v>
      </c>
      <c r="F513" s="26">
        <f t="shared" si="168"/>
        <v>0</v>
      </c>
      <c r="G513" s="26">
        <f t="shared" si="168"/>
        <v>0</v>
      </c>
      <c r="H513" s="26">
        <f t="shared" si="168"/>
        <v>0</v>
      </c>
      <c r="I513" s="26">
        <f t="shared" si="168"/>
        <v>0</v>
      </c>
      <c r="J513" s="26">
        <f t="shared" si="168"/>
        <v>0</v>
      </c>
      <c r="K513" s="26">
        <f t="shared" si="168"/>
        <v>0</v>
      </c>
      <c r="L513" s="26">
        <f t="shared" si="168"/>
        <v>0</v>
      </c>
      <c r="M513" s="26">
        <f t="shared" si="168"/>
        <v>0</v>
      </c>
      <c r="N513" s="26">
        <f t="shared" si="168"/>
        <v>0</v>
      </c>
      <c r="O513" s="26">
        <f t="shared" si="168"/>
        <v>0</v>
      </c>
      <c r="P513" s="26">
        <f t="shared" si="168"/>
        <v>0</v>
      </c>
      <c r="Q513" s="26">
        <f t="shared" si="168"/>
        <v>0</v>
      </c>
    </row>
    <row r="514" spans="1:17" ht="30">
      <c r="A514" s="77"/>
      <c r="B514" s="74"/>
      <c r="C514" s="60" t="s">
        <v>104</v>
      </c>
      <c r="D514" s="38"/>
      <c r="E514" s="26">
        <f>E522+E546+E570+E586</f>
        <v>4038369.8099999996</v>
      </c>
      <c r="F514" s="26">
        <f t="shared" si="168"/>
        <v>1895302.4</v>
      </c>
      <c r="G514" s="26">
        <f t="shared" si="168"/>
        <v>2143067.41</v>
      </c>
      <c r="H514" s="26">
        <f t="shared" si="168"/>
        <v>0</v>
      </c>
      <c r="I514" s="26">
        <f t="shared" si="168"/>
        <v>0</v>
      </c>
      <c r="J514" s="26">
        <f t="shared" si="168"/>
        <v>0</v>
      </c>
      <c r="K514" s="26">
        <f t="shared" si="168"/>
        <v>0</v>
      </c>
      <c r="L514" s="26">
        <f t="shared" si="168"/>
        <v>0</v>
      </c>
      <c r="M514" s="26">
        <f t="shared" si="168"/>
        <v>0</v>
      </c>
      <c r="N514" s="26">
        <f t="shared" si="168"/>
        <v>0</v>
      </c>
      <c r="O514" s="26">
        <f t="shared" si="168"/>
        <v>0</v>
      </c>
      <c r="P514" s="26">
        <f t="shared" si="168"/>
        <v>0</v>
      </c>
      <c r="Q514" s="26">
        <f t="shared" si="168"/>
        <v>0</v>
      </c>
    </row>
    <row r="515" spans="1:17" ht="30">
      <c r="A515" s="77"/>
      <c r="B515" s="74"/>
      <c r="C515" s="60" t="s">
        <v>6</v>
      </c>
      <c r="D515" s="38"/>
      <c r="E515" s="26">
        <f t="shared" si="168"/>
        <v>0</v>
      </c>
      <c r="F515" s="26">
        <f t="shared" si="168"/>
        <v>0</v>
      </c>
      <c r="G515" s="26">
        <f t="shared" si="168"/>
        <v>0</v>
      </c>
      <c r="H515" s="26">
        <f t="shared" si="168"/>
        <v>0</v>
      </c>
      <c r="I515" s="26">
        <f t="shared" si="168"/>
        <v>0</v>
      </c>
      <c r="J515" s="26">
        <f t="shared" si="168"/>
        <v>0</v>
      </c>
      <c r="K515" s="26">
        <f t="shared" si="168"/>
        <v>0</v>
      </c>
      <c r="L515" s="26">
        <f t="shared" si="168"/>
        <v>0</v>
      </c>
      <c r="M515" s="26">
        <f t="shared" si="168"/>
        <v>0</v>
      </c>
      <c r="N515" s="26">
        <f t="shared" si="168"/>
        <v>0</v>
      </c>
      <c r="O515" s="26">
        <f t="shared" si="168"/>
        <v>0</v>
      </c>
      <c r="P515" s="26">
        <f t="shared" si="168"/>
        <v>0</v>
      </c>
      <c r="Q515" s="26">
        <f t="shared" si="168"/>
        <v>0</v>
      </c>
    </row>
    <row r="516" spans="1:17" ht="30">
      <c r="A516" s="77"/>
      <c r="B516" s="74"/>
      <c r="C516" s="60" t="s">
        <v>105</v>
      </c>
      <c r="D516" s="38"/>
      <c r="E516" s="26">
        <f t="shared" si="168"/>
        <v>0</v>
      </c>
      <c r="F516" s="26">
        <f t="shared" si="168"/>
        <v>0</v>
      </c>
      <c r="G516" s="26">
        <f t="shared" si="168"/>
        <v>0</v>
      </c>
      <c r="H516" s="26">
        <f t="shared" si="168"/>
        <v>0</v>
      </c>
      <c r="I516" s="26">
        <f t="shared" si="168"/>
        <v>0</v>
      </c>
      <c r="J516" s="26">
        <f t="shared" si="168"/>
        <v>0</v>
      </c>
      <c r="K516" s="26">
        <f t="shared" si="168"/>
        <v>0</v>
      </c>
      <c r="L516" s="26">
        <f t="shared" si="168"/>
        <v>0</v>
      </c>
      <c r="M516" s="26">
        <f t="shared" si="168"/>
        <v>0</v>
      </c>
      <c r="N516" s="26">
        <f t="shared" si="168"/>
        <v>0</v>
      </c>
      <c r="O516" s="26">
        <f t="shared" si="168"/>
        <v>0</v>
      </c>
      <c r="P516" s="26">
        <f t="shared" si="168"/>
        <v>0</v>
      </c>
      <c r="Q516" s="26">
        <f t="shared" si="168"/>
        <v>0</v>
      </c>
    </row>
    <row r="517" spans="1:17" ht="45">
      <c r="A517" s="77"/>
      <c r="B517" s="74"/>
      <c r="C517" s="60" t="s">
        <v>19</v>
      </c>
      <c r="D517" s="38"/>
      <c r="E517" s="26">
        <f t="shared" si="168"/>
        <v>0</v>
      </c>
      <c r="F517" s="26">
        <f t="shared" si="168"/>
        <v>0</v>
      </c>
      <c r="G517" s="26">
        <f t="shared" si="168"/>
        <v>0</v>
      </c>
      <c r="H517" s="26">
        <f t="shared" si="168"/>
        <v>0</v>
      </c>
      <c r="I517" s="26">
        <f t="shared" si="168"/>
        <v>0</v>
      </c>
      <c r="J517" s="26">
        <f t="shared" si="168"/>
        <v>0</v>
      </c>
      <c r="K517" s="26">
        <f t="shared" si="168"/>
        <v>0</v>
      </c>
      <c r="L517" s="26">
        <f t="shared" si="168"/>
        <v>0</v>
      </c>
      <c r="M517" s="26">
        <f t="shared" si="168"/>
        <v>0</v>
      </c>
      <c r="N517" s="26">
        <f t="shared" si="168"/>
        <v>0</v>
      </c>
      <c r="O517" s="26">
        <f t="shared" si="168"/>
        <v>0</v>
      </c>
      <c r="P517" s="26">
        <f t="shared" si="168"/>
        <v>0</v>
      </c>
      <c r="Q517" s="26">
        <f t="shared" si="168"/>
        <v>0</v>
      </c>
    </row>
    <row r="518" spans="1:17" ht="15" customHeight="1">
      <c r="A518" s="73" t="s">
        <v>60</v>
      </c>
      <c r="B518" s="74" t="s">
        <v>135</v>
      </c>
      <c r="C518" s="60" t="s">
        <v>7</v>
      </c>
      <c r="D518" s="37"/>
      <c r="E518" s="26">
        <f aca="true" t="shared" si="169" ref="E518:L518">E519+E520+E521+E522+E523+E525</f>
        <v>1535869.70026</v>
      </c>
      <c r="F518" s="26">
        <f t="shared" si="169"/>
        <v>608244.83303</v>
      </c>
      <c r="G518" s="26">
        <f t="shared" si="169"/>
        <v>718037.7340599999</v>
      </c>
      <c r="H518" s="26">
        <f t="shared" si="169"/>
        <v>48927.57834</v>
      </c>
      <c r="I518" s="26">
        <f t="shared" si="169"/>
        <v>14385.71947</v>
      </c>
      <c r="J518" s="26">
        <f t="shared" si="169"/>
        <v>16597.8618</v>
      </c>
      <c r="K518" s="26">
        <f t="shared" si="169"/>
        <v>10706.501</v>
      </c>
      <c r="L518" s="26">
        <f t="shared" si="169"/>
        <v>63591.105509999994</v>
      </c>
      <c r="M518" s="26">
        <f>M519+M520+M521+M522+M523+M525</f>
        <v>12954.97795</v>
      </c>
      <c r="N518" s="26">
        <f>N519+N520+N521+N522+N523+N525</f>
        <v>10663.57617</v>
      </c>
      <c r="O518" s="26">
        <f>O519+O520+O521+O522+O523+O525</f>
        <v>10672.35693</v>
      </c>
      <c r="P518" s="26">
        <f>P519+P520+P521+P522+P523+P525</f>
        <v>10543.728000000001</v>
      </c>
      <c r="Q518" s="26">
        <f>Q519+Q520+Q521+Q522+Q523+Q525</f>
        <v>10543.728000000001</v>
      </c>
    </row>
    <row r="519" spans="1:17" ht="15" customHeight="1">
      <c r="A519" s="73"/>
      <c r="B519" s="74"/>
      <c r="C519" s="60" t="s">
        <v>4</v>
      </c>
      <c r="D519" s="38">
        <v>814</v>
      </c>
      <c r="E519" s="26">
        <f aca="true" t="shared" si="170" ref="E519:Q525">E527+E535</f>
        <v>45657.72827</v>
      </c>
      <c r="F519" s="26">
        <f t="shared" si="170"/>
        <v>1624.9</v>
      </c>
      <c r="G519" s="26">
        <f t="shared" si="170"/>
        <v>0</v>
      </c>
      <c r="H519" s="26">
        <f t="shared" si="170"/>
        <v>0</v>
      </c>
      <c r="I519" s="26">
        <f t="shared" si="170"/>
        <v>0</v>
      </c>
      <c r="J519" s="26">
        <f t="shared" si="170"/>
        <v>0</v>
      </c>
      <c r="K519" s="26">
        <f t="shared" si="170"/>
        <v>0</v>
      </c>
      <c r="L519" s="26">
        <f t="shared" si="170"/>
        <v>44032.82827</v>
      </c>
      <c r="M519" s="26">
        <f t="shared" si="170"/>
        <v>0</v>
      </c>
      <c r="N519" s="26">
        <f t="shared" si="170"/>
        <v>0</v>
      </c>
      <c r="O519" s="26">
        <f t="shared" si="170"/>
        <v>0</v>
      </c>
      <c r="P519" s="26">
        <f t="shared" si="170"/>
        <v>0</v>
      </c>
      <c r="Q519" s="26">
        <f t="shared" si="170"/>
        <v>0</v>
      </c>
    </row>
    <row r="520" spans="1:17" ht="15" customHeight="1">
      <c r="A520" s="73"/>
      <c r="B520" s="74"/>
      <c r="C520" s="60" t="s">
        <v>8</v>
      </c>
      <c r="D520" s="37">
        <v>814</v>
      </c>
      <c r="E520" s="26">
        <f t="shared" si="170"/>
        <v>245335.23199</v>
      </c>
      <c r="F520" s="26">
        <f t="shared" si="170"/>
        <v>34806.17303</v>
      </c>
      <c r="G520" s="26">
        <f t="shared" si="170"/>
        <v>44974.75406</v>
      </c>
      <c r="H520" s="26">
        <f t="shared" si="170"/>
        <v>48927.57834</v>
      </c>
      <c r="I520" s="26">
        <f t="shared" si="170"/>
        <v>14385.71947</v>
      </c>
      <c r="J520" s="26">
        <f t="shared" si="170"/>
        <v>16597.8618</v>
      </c>
      <c r="K520" s="26">
        <f t="shared" si="170"/>
        <v>10706.501</v>
      </c>
      <c r="L520" s="26">
        <f t="shared" si="170"/>
        <v>19558.27724</v>
      </c>
      <c r="M520" s="26">
        <f t="shared" si="170"/>
        <v>12954.97795</v>
      </c>
      <c r="N520" s="26">
        <f t="shared" si="170"/>
        <v>10663.57617</v>
      </c>
      <c r="O520" s="26">
        <f t="shared" si="170"/>
        <v>10672.35693</v>
      </c>
      <c r="P520" s="26">
        <f t="shared" si="170"/>
        <v>10543.728000000001</v>
      </c>
      <c r="Q520" s="26">
        <f t="shared" si="170"/>
        <v>10543.728000000001</v>
      </c>
    </row>
    <row r="521" spans="1:17" ht="15" customHeight="1">
      <c r="A521" s="73"/>
      <c r="B521" s="74"/>
      <c r="C521" s="60" t="s">
        <v>5</v>
      </c>
      <c r="D521" s="38"/>
      <c r="E521" s="26">
        <f t="shared" si="170"/>
        <v>0</v>
      </c>
      <c r="F521" s="26">
        <f t="shared" si="170"/>
        <v>0</v>
      </c>
      <c r="G521" s="26">
        <f t="shared" si="170"/>
        <v>0</v>
      </c>
      <c r="H521" s="26">
        <f t="shared" si="170"/>
        <v>0</v>
      </c>
      <c r="I521" s="26">
        <f t="shared" si="170"/>
        <v>0</v>
      </c>
      <c r="J521" s="26">
        <f t="shared" si="170"/>
        <v>0</v>
      </c>
      <c r="K521" s="26">
        <f t="shared" si="170"/>
        <v>0</v>
      </c>
      <c r="L521" s="26">
        <f t="shared" si="170"/>
        <v>0</v>
      </c>
      <c r="M521" s="26">
        <f t="shared" si="170"/>
        <v>0</v>
      </c>
      <c r="N521" s="26">
        <f t="shared" si="170"/>
        <v>0</v>
      </c>
      <c r="O521" s="26">
        <f t="shared" si="170"/>
        <v>0</v>
      </c>
      <c r="P521" s="26">
        <f t="shared" si="170"/>
        <v>0</v>
      </c>
      <c r="Q521" s="26">
        <f t="shared" si="170"/>
        <v>0</v>
      </c>
    </row>
    <row r="522" spans="1:17" ht="30" customHeight="1">
      <c r="A522" s="73"/>
      <c r="B522" s="74"/>
      <c r="C522" s="60" t="s">
        <v>104</v>
      </c>
      <c r="D522" s="38"/>
      <c r="E522" s="26">
        <f t="shared" si="170"/>
        <v>1244876.74</v>
      </c>
      <c r="F522" s="26">
        <f t="shared" si="170"/>
        <v>571813.76</v>
      </c>
      <c r="G522" s="26">
        <f t="shared" si="170"/>
        <v>673062.98</v>
      </c>
      <c r="H522" s="26">
        <f t="shared" si="170"/>
        <v>0</v>
      </c>
      <c r="I522" s="26">
        <f t="shared" si="170"/>
        <v>0</v>
      </c>
      <c r="J522" s="26">
        <f t="shared" si="170"/>
        <v>0</v>
      </c>
      <c r="K522" s="26">
        <f t="shared" si="170"/>
        <v>0</v>
      </c>
      <c r="L522" s="26">
        <f t="shared" si="170"/>
        <v>0</v>
      </c>
      <c r="M522" s="26">
        <f t="shared" si="170"/>
        <v>0</v>
      </c>
      <c r="N522" s="26">
        <f t="shared" si="170"/>
        <v>0</v>
      </c>
      <c r="O522" s="26">
        <f t="shared" si="170"/>
        <v>0</v>
      </c>
      <c r="P522" s="26">
        <f t="shared" si="170"/>
        <v>0</v>
      </c>
      <c r="Q522" s="26">
        <f t="shared" si="170"/>
        <v>0</v>
      </c>
    </row>
    <row r="523" spans="1:17" ht="15" customHeight="1">
      <c r="A523" s="73"/>
      <c r="B523" s="74"/>
      <c r="C523" s="60" t="s">
        <v>6</v>
      </c>
      <c r="D523" s="38"/>
      <c r="E523" s="26">
        <f t="shared" si="170"/>
        <v>0</v>
      </c>
      <c r="F523" s="26">
        <f t="shared" si="170"/>
        <v>0</v>
      </c>
      <c r="G523" s="26">
        <f t="shared" si="170"/>
        <v>0</v>
      </c>
      <c r="H523" s="26">
        <f t="shared" si="170"/>
        <v>0</v>
      </c>
      <c r="I523" s="26">
        <f t="shared" si="170"/>
        <v>0</v>
      </c>
      <c r="J523" s="26">
        <f t="shared" si="170"/>
        <v>0</v>
      </c>
      <c r="K523" s="26">
        <f t="shared" si="170"/>
        <v>0</v>
      </c>
      <c r="L523" s="26">
        <f t="shared" si="170"/>
        <v>0</v>
      </c>
      <c r="M523" s="26">
        <f t="shared" si="170"/>
        <v>0</v>
      </c>
      <c r="N523" s="26">
        <f t="shared" si="170"/>
        <v>0</v>
      </c>
      <c r="O523" s="26">
        <f t="shared" si="170"/>
        <v>0</v>
      </c>
      <c r="P523" s="26">
        <f t="shared" si="170"/>
        <v>0</v>
      </c>
      <c r="Q523" s="26">
        <f t="shared" si="170"/>
        <v>0</v>
      </c>
    </row>
    <row r="524" spans="1:17" ht="30" customHeight="1">
      <c r="A524" s="73"/>
      <c r="B524" s="74"/>
      <c r="C524" s="60" t="s">
        <v>105</v>
      </c>
      <c r="D524" s="38"/>
      <c r="E524" s="26">
        <f t="shared" si="170"/>
        <v>0</v>
      </c>
      <c r="F524" s="26">
        <f t="shared" si="170"/>
        <v>0</v>
      </c>
      <c r="G524" s="26">
        <f t="shared" si="170"/>
        <v>0</v>
      </c>
      <c r="H524" s="26">
        <f t="shared" si="170"/>
        <v>0</v>
      </c>
      <c r="I524" s="26">
        <f t="shared" si="170"/>
        <v>0</v>
      </c>
      <c r="J524" s="26">
        <f t="shared" si="170"/>
        <v>0</v>
      </c>
      <c r="K524" s="26">
        <f t="shared" si="170"/>
        <v>0</v>
      </c>
      <c r="L524" s="26">
        <f t="shared" si="170"/>
        <v>0</v>
      </c>
      <c r="M524" s="26">
        <f t="shared" si="170"/>
        <v>0</v>
      </c>
      <c r="N524" s="26">
        <f t="shared" si="170"/>
        <v>0</v>
      </c>
      <c r="O524" s="26">
        <f t="shared" si="170"/>
        <v>0</v>
      </c>
      <c r="P524" s="26">
        <f t="shared" si="170"/>
        <v>0</v>
      </c>
      <c r="Q524" s="26">
        <f t="shared" si="170"/>
        <v>0</v>
      </c>
    </row>
    <row r="525" spans="1:17" ht="30" customHeight="1">
      <c r="A525" s="73"/>
      <c r="B525" s="74"/>
      <c r="C525" s="60" t="s">
        <v>19</v>
      </c>
      <c r="D525" s="38"/>
      <c r="E525" s="26">
        <f t="shared" si="170"/>
        <v>0</v>
      </c>
      <c r="F525" s="26">
        <f t="shared" si="170"/>
        <v>0</v>
      </c>
      <c r="G525" s="26">
        <f t="shared" si="170"/>
        <v>0</v>
      </c>
      <c r="H525" s="26">
        <f t="shared" si="170"/>
        <v>0</v>
      </c>
      <c r="I525" s="26">
        <f t="shared" si="170"/>
        <v>0</v>
      </c>
      <c r="J525" s="26">
        <f t="shared" si="170"/>
        <v>0</v>
      </c>
      <c r="K525" s="26">
        <f t="shared" si="170"/>
        <v>0</v>
      </c>
      <c r="L525" s="26">
        <f t="shared" si="170"/>
        <v>0</v>
      </c>
      <c r="M525" s="26">
        <f t="shared" si="170"/>
        <v>0</v>
      </c>
      <c r="N525" s="26">
        <f t="shared" si="170"/>
        <v>0</v>
      </c>
      <c r="O525" s="26">
        <f t="shared" si="170"/>
        <v>0</v>
      </c>
      <c r="P525" s="26">
        <f t="shared" si="170"/>
        <v>0</v>
      </c>
      <c r="Q525" s="26">
        <f t="shared" si="170"/>
        <v>0</v>
      </c>
    </row>
    <row r="526" spans="1:17" ht="15" customHeight="1">
      <c r="A526" s="73" t="s">
        <v>61</v>
      </c>
      <c r="B526" s="74" t="s">
        <v>217</v>
      </c>
      <c r="C526" s="60" t="s">
        <v>7</v>
      </c>
      <c r="D526" s="37"/>
      <c r="E526" s="26">
        <f aca="true" t="shared" si="171" ref="E526:L526">E527+E528+E529+E530+E531+E533</f>
        <v>1530642.70526</v>
      </c>
      <c r="F526" s="26">
        <f t="shared" si="171"/>
        <v>606244.83303</v>
      </c>
      <c r="G526" s="26">
        <f t="shared" si="171"/>
        <v>715019.7340599999</v>
      </c>
      <c r="H526" s="26">
        <f t="shared" si="171"/>
        <v>48718.58334</v>
      </c>
      <c r="I526" s="26">
        <f t="shared" si="171"/>
        <v>14385.71947</v>
      </c>
      <c r="J526" s="26">
        <f t="shared" si="171"/>
        <v>16597.8618</v>
      </c>
      <c r="K526" s="26">
        <f t="shared" si="171"/>
        <v>10706.501</v>
      </c>
      <c r="L526" s="26">
        <f t="shared" si="171"/>
        <v>63591.105509999994</v>
      </c>
      <c r="M526" s="26">
        <f>M527+M528+M529+M530+M531+M533</f>
        <v>12954.97795</v>
      </c>
      <c r="N526" s="26">
        <f>N527+N528+N529+N530+N531+N533</f>
        <v>10663.57617</v>
      </c>
      <c r="O526" s="26">
        <f>O527+O528+O529+O530+O531+O533</f>
        <v>10672.35693</v>
      </c>
      <c r="P526" s="26">
        <f>P527+P528+P529+P530+P531+P533</f>
        <v>10543.728000000001</v>
      </c>
      <c r="Q526" s="26">
        <f>Q527+Q528+Q529+Q530+Q531+Q533</f>
        <v>10543.728000000001</v>
      </c>
    </row>
    <row r="527" spans="1:17" ht="15" customHeight="1">
      <c r="A527" s="73"/>
      <c r="B527" s="74"/>
      <c r="C527" s="60" t="s">
        <v>4</v>
      </c>
      <c r="D527" s="37"/>
      <c r="E527" s="26">
        <f aca="true" t="shared" si="172" ref="E527:E533">F527+G527+H527+I527+J527+K527+L527+M527+N527+O527+P527+Q527</f>
        <v>45657.72827</v>
      </c>
      <c r="F527" s="26">
        <v>1624.9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44032.82827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</row>
    <row r="528" spans="1:17" ht="15" customHeight="1">
      <c r="A528" s="73"/>
      <c r="B528" s="74"/>
      <c r="C528" s="60" t="s">
        <v>8</v>
      </c>
      <c r="D528" s="38">
        <v>814</v>
      </c>
      <c r="E528" s="26">
        <f t="shared" si="172"/>
        <v>240108.23699</v>
      </c>
      <c r="F528" s="26">
        <v>32806.17303</v>
      </c>
      <c r="G528" s="26">
        <v>41956.75406</v>
      </c>
      <c r="H528" s="26">
        <v>48718.58334</v>
      </c>
      <c r="I528" s="29">
        <v>14385.71947</v>
      </c>
      <c r="J528" s="26">
        <v>16597.8618</v>
      </c>
      <c r="K528" s="26">
        <v>10706.501</v>
      </c>
      <c r="L528" s="26">
        <v>19558.27724</v>
      </c>
      <c r="M528" s="26">
        <v>12954.97795</v>
      </c>
      <c r="N528" s="26">
        <v>10663.57617</v>
      </c>
      <c r="O528" s="26">
        <v>10672.35693</v>
      </c>
      <c r="P528" s="26">
        <v>10543.728000000001</v>
      </c>
      <c r="Q528" s="26">
        <v>10543.728000000001</v>
      </c>
    </row>
    <row r="529" spans="1:17" ht="15" customHeight="1">
      <c r="A529" s="73"/>
      <c r="B529" s="74"/>
      <c r="C529" s="60" t="s">
        <v>5</v>
      </c>
      <c r="D529" s="38"/>
      <c r="E529" s="26">
        <f t="shared" si="172"/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</row>
    <row r="530" spans="1:17" ht="30" customHeight="1">
      <c r="A530" s="73"/>
      <c r="B530" s="74"/>
      <c r="C530" s="60" t="s">
        <v>104</v>
      </c>
      <c r="D530" s="38"/>
      <c r="E530" s="26">
        <f t="shared" si="172"/>
        <v>1244876.74</v>
      </c>
      <c r="F530" s="26">
        <v>571813.76</v>
      </c>
      <c r="G530" s="26">
        <v>673062.98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</row>
    <row r="531" spans="1:17" ht="15" customHeight="1">
      <c r="A531" s="73"/>
      <c r="B531" s="74"/>
      <c r="C531" s="60" t="s">
        <v>6</v>
      </c>
      <c r="D531" s="38"/>
      <c r="E531" s="26">
        <f t="shared" si="172"/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</row>
    <row r="532" spans="1:17" ht="30" customHeight="1">
      <c r="A532" s="73"/>
      <c r="B532" s="74"/>
      <c r="C532" s="60" t="s">
        <v>105</v>
      </c>
      <c r="D532" s="38"/>
      <c r="E532" s="26">
        <f t="shared" si="172"/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</row>
    <row r="533" spans="1:17" ht="30" customHeight="1">
      <c r="A533" s="73"/>
      <c r="B533" s="74"/>
      <c r="C533" s="60" t="s">
        <v>19</v>
      </c>
      <c r="D533" s="38"/>
      <c r="E533" s="26">
        <f t="shared" si="172"/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</row>
    <row r="534" spans="1:17" ht="15" customHeight="1">
      <c r="A534" s="73" t="s">
        <v>62</v>
      </c>
      <c r="B534" s="74" t="s">
        <v>218</v>
      </c>
      <c r="C534" s="60" t="s">
        <v>7</v>
      </c>
      <c r="D534" s="37"/>
      <c r="E534" s="26">
        <f>E535+E536+E537+E538+E539+E541</f>
        <v>5226.995</v>
      </c>
      <c r="F534" s="26">
        <f aca="true" t="shared" si="173" ref="F534:L534">F535+F536+F537+F538+F539+F541</f>
        <v>2000</v>
      </c>
      <c r="G534" s="26">
        <f t="shared" si="173"/>
        <v>3018</v>
      </c>
      <c r="H534" s="26">
        <f t="shared" si="173"/>
        <v>208.995</v>
      </c>
      <c r="I534" s="26">
        <f t="shared" si="173"/>
        <v>0</v>
      </c>
      <c r="J534" s="26">
        <f t="shared" si="173"/>
        <v>0</v>
      </c>
      <c r="K534" s="26">
        <f t="shared" si="173"/>
        <v>0</v>
      </c>
      <c r="L534" s="26">
        <f t="shared" si="173"/>
        <v>0</v>
      </c>
      <c r="M534" s="26">
        <f>M535+M536+M537+M538+M539+M541</f>
        <v>0</v>
      </c>
      <c r="N534" s="26">
        <f>N535+N536+N537+N538+N539+N541</f>
        <v>0</v>
      </c>
      <c r="O534" s="26">
        <f>O535+O536+O537+O538+O539+O541</f>
        <v>0</v>
      </c>
      <c r="P534" s="26">
        <f>P535+P536+P537+P538+P539+P541</f>
        <v>0</v>
      </c>
      <c r="Q534" s="26">
        <f>Q535+Q536+Q537+Q538+Q539+Q541</f>
        <v>0</v>
      </c>
    </row>
    <row r="535" spans="1:17" ht="15" customHeight="1">
      <c r="A535" s="73"/>
      <c r="B535" s="85"/>
      <c r="C535" s="60" t="s">
        <v>4</v>
      </c>
      <c r="D535" s="37"/>
      <c r="E535" s="26">
        <f>F535+G535+H535+I535+J535+K535+L535+M535+N535+O535+P535+Q535</f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</row>
    <row r="536" spans="1:17" ht="15" customHeight="1">
      <c r="A536" s="73"/>
      <c r="B536" s="85"/>
      <c r="C536" s="60" t="s">
        <v>8</v>
      </c>
      <c r="D536" s="38" t="s">
        <v>9</v>
      </c>
      <c r="E536" s="26">
        <f aca="true" t="shared" si="174" ref="E536:E541">F536+G536+H536+I536+J536+K536+L536+M536+N536+O536+P536+Q536</f>
        <v>5226.995</v>
      </c>
      <c r="F536" s="26">
        <v>2000</v>
      </c>
      <c r="G536" s="26">
        <v>3018</v>
      </c>
      <c r="H536" s="26">
        <v>208.995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</row>
    <row r="537" spans="1:17" ht="15" customHeight="1">
      <c r="A537" s="73"/>
      <c r="B537" s="85"/>
      <c r="C537" s="60" t="s">
        <v>5</v>
      </c>
      <c r="D537" s="38"/>
      <c r="E537" s="26">
        <f t="shared" si="174"/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</row>
    <row r="538" spans="1:17" ht="30" customHeight="1">
      <c r="A538" s="73"/>
      <c r="B538" s="85"/>
      <c r="C538" s="60" t="s">
        <v>104</v>
      </c>
      <c r="D538" s="38"/>
      <c r="E538" s="26">
        <f t="shared" si="174"/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</row>
    <row r="539" spans="1:17" ht="15" customHeight="1">
      <c r="A539" s="73"/>
      <c r="B539" s="85"/>
      <c r="C539" s="60" t="s">
        <v>6</v>
      </c>
      <c r="D539" s="38"/>
      <c r="E539" s="26">
        <f t="shared" si="174"/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</row>
    <row r="540" spans="1:17" ht="30" customHeight="1">
      <c r="A540" s="73"/>
      <c r="B540" s="85"/>
      <c r="C540" s="60" t="s">
        <v>105</v>
      </c>
      <c r="D540" s="38"/>
      <c r="E540" s="26">
        <f t="shared" si="174"/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</row>
    <row r="541" spans="1:17" ht="30" customHeight="1">
      <c r="A541" s="73"/>
      <c r="B541" s="85"/>
      <c r="C541" s="60" t="s">
        <v>19</v>
      </c>
      <c r="D541" s="38"/>
      <c r="E541" s="26">
        <f t="shared" si="174"/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</row>
    <row r="542" spans="1:17" ht="15" customHeight="1">
      <c r="A542" s="73" t="s">
        <v>63</v>
      </c>
      <c r="B542" s="74" t="s">
        <v>136</v>
      </c>
      <c r="C542" s="60" t="s">
        <v>7</v>
      </c>
      <c r="D542" s="37"/>
      <c r="E542" s="26">
        <f aca="true" t="shared" si="175" ref="E542:L542">E543+E544+E545+E546+E547+E549</f>
        <v>5631276.296079999</v>
      </c>
      <c r="F542" s="26">
        <f t="shared" si="175"/>
        <v>1513496.47446</v>
      </c>
      <c r="G542" s="26">
        <f t="shared" si="175"/>
        <v>1640670.9145499999</v>
      </c>
      <c r="H542" s="26">
        <f t="shared" si="175"/>
        <v>190994.63048</v>
      </c>
      <c r="I542" s="26">
        <f t="shared" si="175"/>
        <v>206220.05248</v>
      </c>
      <c r="J542" s="26">
        <f t="shared" si="175"/>
        <v>213300.82469</v>
      </c>
      <c r="K542" s="26">
        <f t="shared" si="175"/>
        <v>214630.61572</v>
      </c>
      <c r="L542" s="26">
        <f t="shared" si="175"/>
        <v>558767.4854</v>
      </c>
      <c r="M542" s="26">
        <f>M543+M544+M545+M546+M547+M549</f>
        <v>289251.7795</v>
      </c>
      <c r="N542" s="26">
        <f>N543+N544+N545+N546+N547+N549</f>
        <v>197817.569</v>
      </c>
      <c r="O542" s="26">
        <f>O543+O544+O545+O546+O547+O549</f>
        <v>197469.369</v>
      </c>
      <c r="P542" s="26">
        <f>P543+P544+P545+P546+P547+P549</f>
        <v>204328.29040000003</v>
      </c>
      <c r="Q542" s="26">
        <f>Q543+Q544+Q545+Q546+Q547+Q549</f>
        <v>204328.29040000003</v>
      </c>
    </row>
    <row r="543" spans="1:17" ht="15" customHeight="1">
      <c r="A543" s="73"/>
      <c r="B543" s="74"/>
      <c r="C543" s="60" t="s">
        <v>4</v>
      </c>
      <c r="D543" s="37">
        <v>814</v>
      </c>
      <c r="E543" s="26">
        <f aca="true" t="shared" si="176" ref="E543:Q549">E551+E559</f>
        <v>235207.36667</v>
      </c>
      <c r="F543" s="26">
        <f t="shared" si="176"/>
        <v>1366.5</v>
      </c>
      <c r="G543" s="26">
        <f t="shared" si="176"/>
        <v>0</v>
      </c>
      <c r="H543" s="26">
        <f t="shared" si="176"/>
        <v>0</v>
      </c>
      <c r="I543" s="26">
        <f t="shared" si="176"/>
        <v>0</v>
      </c>
      <c r="J543" s="26">
        <f t="shared" si="176"/>
        <v>23735</v>
      </c>
      <c r="K543" s="26">
        <f t="shared" si="176"/>
        <v>0</v>
      </c>
      <c r="L543" s="26">
        <f>L551+L559</f>
        <v>210105.86667</v>
      </c>
      <c r="M543" s="26">
        <f t="shared" si="176"/>
        <v>0</v>
      </c>
      <c r="N543" s="26">
        <f t="shared" si="176"/>
        <v>0</v>
      </c>
      <c r="O543" s="26">
        <f t="shared" si="176"/>
        <v>0</v>
      </c>
      <c r="P543" s="26">
        <f t="shared" si="176"/>
        <v>0</v>
      </c>
      <c r="Q543" s="26">
        <f t="shared" si="176"/>
        <v>0</v>
      </c>
    </row>
    <row r="544" spans="1:17" ht="15" customHeight="1">
      <c r="A544" s="73"/>
      <c r="B544" s="74"/>
      <c r="C544" s="60" t="s">
        <v>8</v>
      </c>
      <c r="D544" s="38" t="s">
        <v>9</v>
      </c>
      <c r="E544" s="26">
        <f t="shared" si="176"/>
        <v>2602575.8594099996</v>
      </c>
      <c r="F544" s="26">
        <f t="shared" si="176"/>
        <v>188641.33446</v>
      </c>
      <c r="G544" s="26">
        <f t="shared" si="176"/>
        <v>170666.48455</v>
      </c>
      <c r="H544" s="26">
        <f t="shared" si="176"/>
        <v>190994.63048</v>
      </c>
      <c r="I544" s="26">
        <f t="shared" si="176"/>
        <v>206220.05248</v>
      </c>
      <c r="J544" s="26">
        <f t="shared" si="176"/>
        <v>189565.82469</v>
      </c>
      <c r="K544" s="26">
        <f t="shared" si="176"/>
        <v>214630.61572</v>
      </c>
      <c r="L544" s="26">
        <f>L552+L560</f>
        <v>348661.61873</v>
      </c>
      <c r="M544" s="26">
        <f>M552+M560</f>
        <v>289251.7795</v>
      </c>
      <c r="N544" s="26">
        <f t="shared" si="176"/>
        <v>197817.569</v>
      </c>
      <c r="O544" s="26">
        <f t="shared" si="176"/>
        <v>197469.369</v>
      </c>
      <c r="P544" s="26">
        <f t="shared" si="176"/>
        <v>204328.29040000003</v>
      </c>
      <c r="Q544" s="26">
        <f t="shared" si="176"/>
        <v>204328.29040000003</v>
      </c>
    </row>
    <row r="545" spans="1:17" ht="15" customHeight="1">
      <c r="A545" s="73"/>
      <c r="B545" s="74"/>
      <c r="C545" s="60" t="s">
        <v>5</v>
      </c>
      <c r="D545" s="38"/>
      <c r="E545" s="26">
        <f t="shared" si="176"/>
        <v>0</v>
      </c>
      <c r="F545" s="26">
        <f t="shared" si="176"/>
        <v>0</v>
      </c>
      <c r="G545" s="26">
        <f t="shared" si="176"/>
        <v>0</v>
      </c>
      <c r="H545" s="26">
        <f t="shared" si="176"/>
        <v>0</v>
      </c>
      <c r="I545" s="26">
        <f t="shared" si="176"/>
        <v>0</v>
      </c>
      <c r="J545" s="26">
        <f t="shared" si="176"/>
        <v>0</v>
      </c>
      <c r="K545" s="26">
        <f t="shared" si="176"/>
        <v>0</v>
      </c>
      <c r="L545" s="26">
        <f t="shared" si="176"/>
        <v>0</v>
      </c>
      <c r="M545" s="26">
        <f t="shared" si="176"/>
        <v>0</v>
      </c>
      <c r="N545" s="26">
        <f t="shared" si="176"/>
        <v>0</v>
      </c>
      <c r="O545" s="26">
        <f t="shared" si="176"/>
        <v>0</v>
      </c>
      <c r="P545" s="26">
        <f t="shared" si="176"/>
        <v>0</v>
      </c>
      <c r="Q545" s="26">
        <f t="shared" si="176"/>
        <v>0</v>
      </c>
    </row>
    <row r="546" spans="1:17" ht="30" customHeight="1">
      <c r="A546" s="73"/>
      <c r="B546" s="74"/>
      <c r="C546" s="60" t="s">
        <v>104</v>
      </c>
      <c r="D546" s="38"/>
      <c r="E546" s="26">
        <f t="shared" si="176"/>
        <v>2793493.07</v>
      </c>
      <c r="F546" s="26">
        <f t="shared" si="176"/>
        <v>1323488.64</v>
      </c>
      <c r="G546" s="26">
        <f t="shared" si="176"/>
        <v>1470004.43</v>
      </c>
      <c r="H546" s="26">
        <f t="shared" si="176"/>
        <v>0</v>
      </c>
      <c r="I546" s="26">
        <f t="shared" si="176"/>
        <v>0</v>
      </c>
      <c r="J546" s="26">
        <f t="shared" si="176"/>
        <v>0</v>
      </c>
      <c r="K546" s="26">
        <f t="shared" si="176"/>
        <v>0</v>
      </c>
      <c r="L546" s="26">
        <f t="shared" si="176"/>
        <v>0</v>
      </c>
      <c r="M546" s="26">
        <f t="shared" si="176"/>
        <v>0</v>
      </c>
      <c r="N546" s="26">
        <f t="shared" si="176"/>
        <v>0</v>
      </c>
      <c r="O546" s="26">
        <f t="shared" si="176"/>
        <v>0</v>
      </c>
      <c r="P546" s="26">
        <f t="shared" si="176"/>
        <v>0</v>
      </c>
      <c r="Q546" s="26">
        <f t="shared" si="176"/>
        <v>0</v>
      </c>
    </row>
    <row r="547" spans="1:17" ht="15" customHeight="1">
      <c r="A547" s="73"/>
      <c r="B547" s="74"/>
      <c r="C547" s="60" t="s">
        <v>6</v>
      </c>
      <c r="D547" s="38"/>
      <c r="E547" s="26">
        <f t="shared" si="176"/>
        <v>0</v>
      </c>
      <c r="F547" s="26">
        <f t="shared" si="176"/>
        <v>0</v>
      </c>
      <c r="G547" s="26">
        <f t="shared" si="176"/>
        <v>0</v>
      </c>
      <c r="H547" s="26">
        <f t="shared" si="176"/>
        <v>0</v>
      </c>
      <c r="I547" s="26">
        <f t="shared" si="176"/>
        <v>0</v>
      </c>
      <c r="J547" s="26">
        <f t="shared" si="176"/>
        <v>0</v>
      </c>
      <c r="K547" s="26">
        <f t="shared" si="176"/>
        <v>0</v>
      </c>
      <c r="L547" s="26">
        <f t="shared" si="176"/>
        <v>0</v>
      </c>
      <c r="M547" s="26">
        <f t="shared" si="176"/>
        <v>0</v>
      </c>
      <c r="N547" s="26">
        <f t="shared" si="176"/>
        <v>0</v>
      </c>
      <c r="O547" s="26">
        <f t="shared" si="176"/>
        <v>0</v>
      </c>
      <c r="P547" s="26">
        <f t="shared" si="176"/>
        <v>0</v>
      </c>
      <c r="Q547" s="26">
        <f t="shared" si="176"/>
        <v>0</v>
      </c>
    </row>
    <row r="548" spans="1:17" ht="30" customHeight="1">
      <c r="A548" s="73"/>
      <c r="B548" s="74"/>
      <c r="C548" s="60" t="s">
        <v>105</v>
      </c>
      <c r="D548" s="38"/>
      <c r="E548" s="26">
        <f t="shared" si="176"/>
        <v>0</v>
      </c>
      <c r="F548" s="26">
        <f t="shared" si="176"/>
        <v>0</v>
      </c>
      <c r="G548" s="26">
        <f t="shared" si="176"/>
        <v>0</v>
      </c>
      <c r="H548" s="26">
        <f t="shared" si="176"/>
        <v>0</v>
      </c>
      <c r="I548" s="26">
        <f t="shared" si="176"/>
        <v>0</v>
      </c>
      <c r="J548" s="26">
        <f t="shared" si="176"/>
        <v>0</v>
      </c>
      <c r="K548" s="26">
        <f t="shared" si="176"/>
        <v>0</v>
      </c>
      <c r="L548" s="26">
        <f t="shared" si="176"/>
        <v>0</v>
      </c>
      <c r="M548" s="26">
        <f t="shared" si="176"/>
        <v>0</v>
      </c>
      <c r="N548" s="26">
        <f t="shared" si="176"/>
        <v>0</v>
      </c>
      <c r="O548" s="26">
        <f t="shared" si="176"/>
        <v>0</v>
      </c>
      <c r="P548" s="26">
        <f t="shared" si="176"/>
        <v>0</v>
      </c>
      <c r="Q548" s="26">
        <f t="shared" si="176"/>
        <v>0</v>
      </c>
    </row>
    <row r="549" spans="1:17" ht="30" customHeight="1">
      <c r="A549" s="73"/>
      <c r="B549" s="74"/>
      <c r="C549" s="60" t="s">
        <v>19</v>
      </c>
      <c r="D549" s="38"/>
      <c r="E549" s="26">
        <f t="shared" si="176"/>
        <v>0</v>
      </c>
      <c r="F549" s="26">
        <f t="shared" si="176"/>
        <v>0</v>
      </c>
      <c r="G549" s="26">
        <f t="shared" si="176"/>
        <v>0</v>
      </c>
      <c r="H549" s="26">
        <f t="shared" si="176"/>
        <v>0</v>
      </c>
      <c r="I549" s="26">
        <f t="shared" si="176"/>
        <v>0</v>
      </c>
      <c r="J549" s="26">
        <f t="shared" si="176"/>
        <v>0</v>
      </c>
      <c r="K549" s="26">
        <f t="shared" si="176"/>
        <v>0</v>
      </c>
      <c r="L549" s="26">
        <f t="shared" si="176"/>
        <v>0</v>
      </c>
      <c r="M549" s="26">
        <f t="shared" si="176"/>
        <v>0</v>
      </c>
      <c r="N549" s="26">
        <f t="shared" si="176"/>
        <v>0</v>
      </c>
      <c r="O549" s="26">
        <f t="shared" si="176"/>
        <v>0</v>
      </c>
      <c r="P549" s="26">
        <f t="shared" si="176"/>
        <v>0</v>
      </c>
      <c r="Q549" s="26">
        <f t="shared" si="176"/>
        <v>0</v>
      </c>
    </row>
    <row r="550" spans="1:17" ht="15" customHeight="1">
      <c r="A550" s="73" t="s">
        <v>64</v>
      </c>
      <c r="B550" s="74" t="s">
        <v>219</v>
      </c>
      <c r="C550" s="60" t="s">
        <v>7</v>
      </c>
      <c r="D550" s="37"/>
      <c r="E550" s="26">
        <f aca="true" t="shared" si="177" ref="E550:L550">E551+E552+E553+E554+E555+E557</f>
        <v>6809.5354800000005</v>
      </c>
      <c r="F550" s="26">
        <f t="shared" si="177"/>
        <v>2269.7354800000003</v>
      </c>
      <c r="G550" s="26">
        <f t="shared" si="177"/>
        <v>1445.8</v>
      </c>
      <c r="H550" s="26">
        <f t="shared" si="177"/>
        <v>1547</v>
      </c>
      <c r="I550" s="26">
        <f t="shared" si="177"/>
        <v>1547</v>
      </c>
      <c r="J550" s="26">
        <f t="shared" si="177"/>
        <v>0</v>
      </c>
      <c r="K550" s="26">
        <f t="shared" si="177"/>
        <v>0</v>
      </c>
      <c r="L550" s="26">
        <f t="shared" si="177"/>
        <v>0</v>
      </c>
      <c r="M550" s="26">
        <f>M551+M552+M553+M554+M555+M557</f>
        <v>0</v>
      </c>
      <c r="N550" s="26">
        <f>N551+N552+N553+N554+N555+N557</f>
        <v>0</v>
      </c>
      <c r="O550" s="26">
        <f>O551+O552+O553+O554+O555+O557</f>
        <v>0</v>
      </c>
      <c r="P550" s="26">
        <f>P551+P552+P553+P554+P555+P557</f>
        <v>0</v>
      </c>
      <c r="Q550" s="26">
        <f>Q551+Q552+Q553+Q554+Q555+Q557</f>
        <v>0</v>
      </c>
    </row>
    <row r="551" spans="1:17" ht="15" customHeight="1">
      <c r="A551" s="73"/>
      <c r="B551" s="85"/>
      <c r="C551" s="60" t="s">
        <v>4</v>
      </c>
      <c r="D551" s="37">
        <v>814</v>
      </c>
      <c r="E551" s="26">
        <f aca="true" t="shared" si="178" ref="E551:E557">F551+G551+H551+I551+J551+K551+L551+M551+N551+O551+P551+Q551</f>
        <v>1366.5</v>
      </c>
      <c r="F551" s="26">
        <v>1366.5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</row>
    <row r="552" spans="1:17" ht="15" customHeight="1">
      <c r="A552" s="73"/>
      <c r="B552" s="85"/>
      <c r="C552" s="60" t="s">
        <v>8</v>
      </c>
      <c r="D552" s="37">
        <v>814</v>
      </c>
      <c r="E552" s="26">
        <f t="shared" si="178"/>
        <v>5443.0354800000005</v>
      </c>
      <c r="F552" s="26">
        <v>903.23548</v>
      </c>
      <c r="G552" s="26">
        <v>1445.8</v>
      </c>
      <c r="H552" s="26">
        <v>1547</v>
      </c>
      <c r="I552" s="26">
        <v>1547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</row>
    <row r="553" spans="1:17" ht="15" customHeight="1">
      <c r="A553" s="73"/>
      <c r="B553" s="85"/>
      <c r="C553" s="60" t="s">
        <v>5</v>
      </c>
      <c r="D553" s="38"/>
      <c r="E553" s="26">
        <f t="shared" si="178"/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</row>
    <row r="554" spans="1:17" ht="30" customHeight="1">
      <c r="A554" s="73"/>
      <c r="B554" s="85"/>
      <c r="C554" s="60" t="s">
        <v>104</v>
      </c>
      <c r="D554" s="38"/>
      <c r="E554" s="26">
        <f t="shared" si="178"/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</row>
    <row r="555" spans="1:17" ht="15" customHeight="1">
      <c r="A555" s="73"/>
      <c r="B555" s="85"/>
      <c r="C555" s="60" t="s">
        <v>6</v>
      </c>
      <c r="D555" s="38"/>
      <c r="E555" s="26">
        <f t="shared" si="178"/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</row>
    <row r="556" spans="1:17" ht="30" customHeight="1">
      <c r="A556" s="73"/>
      <c r="B556" s="85"/>
      <c r="C556" s="60" t="s">
        <v>105</v>
      </c>
      <c r="D556" s="38"/>
      <c r="E556" s="26">
        <f t="shared" si="178"/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</row>
    <row r="557" spans="1:17" ht="30" customHeight="1">
      <c r="A557" s="73"/>
      <c r="B557" s="85"/>
      <c r="C557" s="60" t="s">
        <v>19</v>
      </c>
      <c r="D557" s="38"/>
      <c r="E557" s="26">
        <f t="shared" si="178"/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</row>
    <row r="558" spans="1:17" ht="15" customHeight="1">
      <c r="A558" s="73" t="s">
        <v>65</v>
      </c>
      <c r="B558" s="74" t="s">
        <v>220</v>
      </c>
      <c r="C558" s="60" t="s">
        <v>7</v>
      </c>
      <c r="D558" s="37"/>
      <c r="E558" s="26">
        <f aca="true" t="shared" si="179" ref="E558:L558">E559+E560+E561+E562+E563+E565</f>
        <v>5624466.760599999</v>
      </c>
      <c r="F558" s="26">
        <f t="shared" si="179"/>
        <v>1511226.73898</v>
      </c>
      <c r="G558" s="26">
        <f t="shared" si="179"/>
        <v>1639225.11455</v>
      </c>
      <c r="H558" s="26">
        <f t="shared" si="179"/>
        <v>189447.63048</v>
      </c>
      <c r="I558" s="26">
        <f t="shared" si="179"/>
        <v>204673.05248</v>
      </c>
      <c r="J558" s="26">
        <f t="shared" si="179"/>
        <v>213300.82469</v>
      </c>
      <c r="K558" s="26">
        <f t="shared" si="179"/>
        <v>214630.61572</v>
      </c>
      <c r="L558" s="26">
        <f t="shared" si="179"/>
        <v>558767.4854</v>
      </c>
      <c r="M558" s="26">
        <f>M559+M560+M561+M562+M563+M565</f>
        <v>289251.7795</v>
      </c>
      <c r="N558" s="26">
        <f>N559+N560+N561+N562+N563+N565</f>
        <v>197817.569</v>
      </c>
      <c r="O558" s="26">
        <f>O559+O560+O561+O562+O563+O565</f>
        <v>197469.369</v>
      </c>
      <c r="P558" s="26">
        <f>P559+P560+P561+P562+P563+P565</f>
        <v>204328.29040000003</v>
      </c>
      <c r="Q558" s="26">
        <f>Q559+Q560+Q561+Q562+Q563+Q565</f>
        <v>204328.29040000003</v>
      </c>
    </row>
    <row r="559" spans="1:17" ht="15" customHeight="1">
      <c r="A559" s="73"/>
      <c r="B559" s="74"/>
      <c r="C559" s="60" t="s">
        <v>4</v>
      </c>
      <c r="D559" s="37"/>
      <c r="E559" s="26">
        <f aca="true" t="shared" si="180" ref="E559:E565">F559+G559+H559+I559+J559+K559+L559+M559+N559+O559+P559+Q559</f>
        <v>233840.86667</v>
      </c>
      <c r="F559" s="26">
        <v>0</v>
      </c>
      <c r="G559" s="26">
        <v>0</v>
      </c>
      <c r="H559" s="26">
        <v>0</v>
      </c>
      <c r="I559" s="26">
        <v>0</v>
      </c>
      <c r="J559" s="26">
        <v>23735</v>
      </c>
      <c r="K559" s="26">
        <v>0</v>
      </c>
      <c r="L559" s="26">
        <v>210105.86667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</row>
    <row r="560" spans="1:17" ht="15" customHeight="1">
      <c r="A560" s="73"/>
      <c r="B560" s="74"/>
      <c r="C560" s="60" t="s">
        <v>8</v>
      </c>
      <c r="D560" s="38" t="s">
        <v>9</v>
      </c>
      <c r="E560" s="26">
        <f t="shared" si="180"/>
        <v>2597132.8239299995</v>
      </c>
      <c r="F560" s="26">
        <v>187738.09898</v>
      </c>
      <c r="G560" s="26">
        <v>169220.68455</v>
      </c>
      <c r="H560" s="26">
        <v>189447.63048</v>
      </c>
      <c r="I560" s="29">
        <v>204673.05248</v>
      </c>
      <c r="J560" s="26">
        <v>189565.82469</v>
      </c>
      <c r="K560" s="26">
        <v>214630.61572</v>
      </c>
      <c r="L560" s="26">
        <v>348661.61873</v>
      </c>
      <c r="M560" s="26">
        <v>289251.7795</v>
      </c>
      <c r="N560" s="26">
        <v>197817.569</v>
      </c>
      <c r="O560" s="26">
        <v>197469.369</v>
      </c>
      <c r="P560" s="26">
        <v>204328.29040000003</v>
      </c>
      <c r="Q560" s="26">
        <v>204328.29040000003</v>
      </c>
    </row>
    <row r="561" spans="1:17" ht="15" customHeight="1">
      <c r="A561" s="73"/>
      <c r="B561" s="74"/>
      <c r="C561" s="60" t="s">
        <v>5</v>
      </c>
      <c r="D561" s="38"/>
      <c r="E561" s="26">
        <f t="shared" si="180"/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</row>
    <row r="562" spans="1:17" ht="30" customHeight="1">
      <c r="A562" s="73"/>
      <c r="B562" s="74"/>
      <c r="C562" s="60" t="s">
        <v>104</v>
      </c>
      <c r="D562" s="38"/>
      <c r="E562" s="26">
        <f t="shared" si="180"/>
        <v>2793493.07</v>
      </c>
      <c r="F562" s="26">
        <v>1323488.64</v>
      </c>
      <c r="G562" s="26">
        <v>1470004.43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</row>
    <row r="563" spans="1:17" ht="15" customHeight="1">
      <c r="A563" s="73"/>
      <c r="B563" s="74"/>
      <c r="C563" s="60" t="s">
        <v>6</v>
      </c>
      <c r="D563" s="38"/>
      <c r="E563" s="26">
        <f t="shared" si="180"/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</row>
    <row r="564" spans="1:17" ht="30" customHeight="1">
      <c r="A564" s="73"/>
      <c r="B564" s="74"/>
      <c r="C564" s="60" t="s">
        <v>105</v>
      </c>
      <c r="D564" s="38"/>
      <c r="E564" s="26">
        <f t="shared" si="180"/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</row>
    <row r="565" spans="1:17" ht="30" customHeight="1">
      <c r="A565" s="73"/>
      <c r="B565" s="74"/>
      <c r="C565" s="60" t="s">
        <v>19</v>
      </c>
      <c r="D565" s="38"/>
      <c r="E565" s="26">
        <f t="shared" si="180"/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</row>
    <row r="566" spans="1:17" ht="15" customHeight="1">
      <c r="A566" s="73" t="s">
        <v>187</v>
      </c>
      <c r="B566" s="74" t="s">
        <v>210</v>
      </c>
      <c r="C566" s="60" t="s">
        <v>7</v>
      </c>
      <c r="D566" s="37"/>
      <c r="E566" s="26">
        <f aca="true" t="shared" si="181" ref="E566:L566">E567+E568+E569+E570+E571+E573</f>
        <v>39174.365569999994</v>
      </c>
      <c r="F566" s="26">
        <f t="shared" si="181"/>
        <v>0</v>
      </c>
      <c r="G566" s="26">
        <f t="shared" si="181"/>
        <v>0</v>
      </c>
      <c r="H566" s="26">
        <f t="shared" si="181"/>
        <v>0</v>
      </c>
      <c r="I566" s="26">
        <f t="shared" si="181"/>
        <v>0</v>
      </c>
      <c r="J566" s="26">
        <f t="shared" si="181"/>
        <v>38725.31557</v>
      </c>
      <c r="K566" s="26">
        <f t="shared" si="181"/>
        <v>449.05</v>
      </c>
      <c r="L566" s="26">
        <f t="shared" si="181"/>
        <v>0</v>
      </c>
      <c r="M566" s="26">
        <f>M567+M568+M569+M570+M571+M573</f>
        <v>0</v>
      </c>
      <c r="N566" s="26">
        <f>N567+N568+N569+N570+N571+N573</f>
        <v>0</v>
      </c>
      <c r="O566" s="26">
        <f>O567+O568+O569+O570+O571+O573</f>
        <v>0</v>
      </c>
      <c r="P566" s="26">
        <f>P567+P568+P569+P570+P571+P573</f>
        <v>0</v>
      </c>
      <c r="Q566" s="26">
        <f>Q567+Q568+Q569+Q570+Q571+Q573</f>
        <v>0</v>
      </c>
    </row>
    <row r="567" spans="1:17" ht="15" customHeight="1">
      <c r="A567" s="73"/>
      <c r="B567" s="74"/>
      <c r="C567" s="60" t="s">
        <v>4</v>
      </c>
      <c r="D567" s="37">
        <v>814</v>
      </c>
      <c r="E567" s="26">
        <f>E575</f>
        <v>25152.1</v>
      </c>
      <c r="F567" s="26">
        <f aca="true" t="shared" si="182" ref="F567:Q567">F575+F615</f>
        <v>0</v>
      </c>
      <c r="G567" s="26">
        <f t="shared" si="182"/>
        <v>0</v>
      </c>
      <c r="H567" s="26">
        <f t="shared" si="182"/>
        <v>0</v>
      </c>
      <c r="I567" s="26">
        <f t="shared" si="182"/>
        <v>0</v>
      </c>
      <c r="J567" s="26">
        <f t="shared" si="182"/>
        <v>25152.1</v>
      </c>
      <c r="K567" s="26">
        <f t="shared" si="182"/>
        <v>0</v>
      </c>
      <c r="L567" s="26">
        <f>L575</f>
        <v>0</v>
      </c>
      <c r="M567" s="26">
        <f t="shared" si="182"/>
        <v>0</v>
      </c>
      <c r="N567" s="26">
        <f t="shared" si="182"/>
        <v>0</v>
      </c>
      <c r="O567" s="26">
        <f t="shared" si="182"/>
        <v>0</v>
      </c>
      <c r="P567" s="26">
        <f t="shared" si="182"/>
        <v>0</v>
      </c>
      <c r="Q567" s="26">
        <f t="shared" si="182"/>
        <v>0</v>
      </c>
    </row>
    <row r="568" spans="1:17" ht="15" customHeight="1">
      <c r="A568" s="73"/>
      <c r="B568" s="74"/>
      <c r="C568" s="60" t="s">
        <v>8</v>
      </c>
      <c r="D568" s="38" t="s">
        <v>9</v>
      </c>
      <c r="E568" s="26">
        <f>E576</f>
        <v>14022.26557</v>
      </c>
      <c r="F568" s="26">
        <f>F576</f>
        <v>0</v>
      </c>
      <c r="G568" s="26">
        <f>G576</f>
        <v>0</v>
      </c>
      <c r="H568" s="26">
        <f>H576</f>
        <v>0</v>
      </c>
      <c r="I568" s="26">
        <f>I576</f>
        <v>0</v>
      </c>
      <c r="J568" s="26">
        <f aca="true" t="shared" si="183" ref="J568:Q568">J576</f>
        <v>13573.21557</v>
      </c>
      <c r="K568" s="26">
        <f t="shared" si="183"/>
        <v>449.05</v>
      </c>
      <c r="L568" s="26">
        <f t="shared" si="183"/>
        <v>0</v>
      </c>
      <c r="M568" s="26">
        <f t="shared" si="183"/>
        <v>0</v>
      </c>
      <c r="N568" s="26">
        <f t="shared" si="183"/>
        <v>0</v>
      </c>
      <c r="O568" s="26">
        <f t="shared" si="183"/>
        <v>0</v>
      </c>
      <c r="P568" s="26">
        <f t="shared" si="183"/>
        <v>0</v>
      </c>
      <c r="Q568" s="26">
        <f t="shared" si="183"/>
        <v>0</v>
      </c>
    </row>
    <row r="569" spans="1:17" ht="15" customHeight="1">
      <c r="A569" s="73"/>
      <c r="B569" s="74"/>
      <c r="C569" s="60" t="s">
        <v>5</v>
      </c>
      <c r="D569" s="38"/>
      <c r="E569" s="26">
        <f aca="true" t="shared" si="184" ref="E569:Q573">E577+E617</f>
        <v>0</v>
      </c>
      <c r="F569" s="26">
        <f t="shared" si="184"/>
        <v>0</v>
      </c>
      <c r="G569" s="26">
        <f t="shared" si="184"/>
        <v>0</v>
      </c>
      <c r="H569" s="26">
        <f t="shared" si="184"/>
        <v>0</v>
      </c>
      <c r="I569" s="26">
        <f t="shared" si="184"/>
        <v>0</v>
      </c>
      <c r="J569" s="26">
        <f t="shared" si="184"/>
        <v>0</v>
      </c>
      <c r="K569" s="26">
        <f t="shared" si="184"/>
        <v>0</v>
      </c>
      <c r="L569" s="26">
        <f t="shared" si="184"/>
        <v>0</v>
      </c>
      <c r="M569" s="26">
        <f t="shared" si="184"/>
        <v>0</v>
      </c>
      <c r="N569" s="26">
        <f t="shared" si="184"/>
        <v>0</v>
      </c>
      <c r="O569" s="26">
        <f t="shared" si="184"/>
        <v>0</v>
      </c>
      <c r="P569" s="26">
        <f t="shared" si="184"/>
        <v>0</v>
      </c>
      <c r="Q569" s="26">
        <f t="shared" si="184"/>
        <v>0</v>
      </c>
    </row>
    <row r="570" spans="1:17" ht="30" customHeight="1">
      <c r="A570" s="73"/>
      <c r="B570" s="74"/>
      <c r="C570" s="60" t="s">
        <v>104</v>
      </c>
      <c r="D570" s="38"/>
      <c r="E570" s="26">
        <f t="shared" si="184"/>
        <v>0</v>
      </c>
      <c r="F570" s="26">
        <f t="shared" si="184"/>
        <v>0</v>
      </c>
      <c r="G570" s="26">
        <f t="shared" si="184"/>
        <v>0</v>
      </c>
      <c r="H570" s="26">
        <f t="shared" si="184"/>
        <v>0</v>
      </c>
      <c r="I570" s="26">
        <f t="shared" si="184"/>
        <v>0</v>
      </c>
      <c r="J570" s="26">
        <f t="shared" si="184"/>
        <v>0</v>
      </c>
      <c r="K570" s="26">
        <f t="shared" si="184"/>
        <v>0</v>
      </c>
      <c r="L570" s="26">
        <f t="shared" si="184"/>
        <v>0</v>
      </c>
      <c r="M570" s="26">
        <f t="shared" si="184"/>
        <v>0</v>
      </c>
      <c r="N570" s="26">
        <f t="shared" si="184"/>
        <v>0</v>
      </c>
      <c r="O570" s="26">
        <f t="shared" si="184"/>
        <v>0</v>
      </c>
      <c r="P570" s="26">
        <f t="shared" si="184"/>
        <v>0</v>
      </c>
      <c r="Q570" s="26">
        <f t="shared" si="184"/>
        <v>0</v>
      </c>
    </row>
    <row r="571" spans="1:17" ht="15" customHeight="1">
      <c r="A571" s="73"/>
      <c r="B571" s="74"/>
      <c r="C571" s="60" t="s">
        <v>6</v>
      </c>
      <c r="D571" s="38"/>
      <c r="E571" s="26">
        <f t="shared" si="184"/>
        <v>0</v>
      </c>
      <c r="F571" s="26">
        <f t="shared" si="184"/>
        <v>0</v>
      </c>
      <c r="G571" s="26">
        <f t="shared" si="184"/>
        <v>0</v>
      </c>
      <c r="H571" s="26">
        <f t="shared" si="184"/>
        <v>0</v>
      </c>
      <c r="I571" s="26">
        <f t="shared" si="184"/>
        <v>0</v>
      </c>
      <c r="J571" s="26">
        <f t="shared" si="184"/>
        <v>0</v>
      </c>
      <c r="K571" s="26">
        <f t="shared" si="184"/>
        <v>0</v>
      </c>
      <c r="L571" s="26">
        <f t="shared" si="184"/>
        <v>0</v>
      </c>
      <c r="M571" s="26">
        <f t="shared" si="184"/>
        <v>0</v>
      </c>
      <c r="N571" s="26">
        <f t="shared" si="184"/>
        <v>0</v>
      </c>
      <c r="O571" s="26">
        <f t="shared" si="184"/>
        <v>0</v>
      </c>
      <c r="P571" s="26">
        <f t="shared" si="184"/>
        <v>0</v>
      </c>
      <c r="Q571" s="26">
        <f t="shared" si="184"/>
        <v>0</v>
      </c>
    </row>
    <row r="572" spans="1:17" ht="30" customHeight="1">
      <c r="A572" s="73"/>
      <c r="B572" s="74"/>
      <c r="C572" s="60" t="s">
        <v>105</v>
      </c>
      <c r="D572" s="38"/>
      <c r="E572" s="26">
        <f t="shared" si="184"/>
        <v>0</v>
      </c>
      <c r="F572" s="26">
        <f t="shared" si="184"/>
        <v>0</v>
      </c>
      <c r="G572" s="26">
        <f t="shared" si="184"/>
        <v>0</v>
      </c>
      <c r="H572" s="26">
        <f t="shared" si="184"/>
        <v>0</v>
      </c>
      <c r="I572" s="26">
        <f t="shared" si="184"/>
        <v>0</v>
      </c>
      <c r="J572" s="26">
        <f t="shared" si="184"/>
        <v>0</v>
      </c>
      <c r="K572" s="26">
        <f t="shared" si="184"/>
        <v>0</v>
      </c>
      <c r="L572" s="26">
        <f t="shared" si="184"/>
        <v>0</v>
      </c>
      <c r="M572" s="26">
        <f t="shared" si="184"/>
        <v>0</v>
      </c>
      <c r="N572" s="26">
        <f t="shared" si="184"/>
        <v>0</v>
      </c>
      <c r="O572" s="26">
        <f t="shared" si="184"/>
        <v>0</v>
      </c>
      <c r="P572" s="26">
        <f t="shared" si="184"/>
        <v>0</v>
      </c>
      <c r="Q572" s="26">
        <f t="shared" si="184"/>
        <v>0</v>
      </c>
    </row>
    <row r="573" spans="1:17" ht="30" customHeight="1">
      <c r="A573" s="73"/>
      <c r="B573" s="74"/>
      <c r="C573" s="60" t="s">
        <v>19</v>
      </c>
      <c r="D573" s="38"/>
      <c r="E573" s="26">
        <f t="shared" si="184"/>
        <v>0</v>
      </c>
      <c r="F573" s="26">
        <f t="shared" si="184"/>
        <v>0</v>
      </c>
      <c r="G573" s="26">
        <f t="shared" si="184"/>
        <v>0</v>
      </c>
      <c r="H573" s="26">
        <f t="shared" si="184"/>
        <v>0</v>
      </c>
      <c r="I573" s="26">
        <f t="shared" si="184"/>
        <v>0</v>
      </c>
      <c r="J573" s="26">
        <f t="shared" si="184"/>
        <v>0</v>
      </c>
      <c r="K573" s="26">
        <f t="shared" si="184"/>
        <v>0</v>
      </c>
      <c r="L573" s="26">
        <f t="shared" si="184"/>
        <v>0</v>
      </c>
      <c r="M573" s="26">
        <f t="shared" si="184"/>
        <v>0</v>
      </c>
      <c r="N573" s="26">
        <f t="shared" si="184"/>
        <v>0</v>
      </c>
      <c r="O573" s="26">
        <f t="shared" si="184"/>
        <v>0</v>
      </c>
      <c r="P573" s="26">
        <f t="shared" si="184"/>
        <v>0</v>
      </c>
      <c r="Q573" s="26">
        <f t="shared" si="184"/>
        <v>0</v>
      </c>
    </row>
    <row r="574" spans="1:17" ht="15" customHeight="1">
      <c r="A574" s="73" t="s">
        <v>188</v>
      </c>
      <c r="B574" s="74" t="s">
        <v>221</v>
      </c>
      <c r="C574" s="60" t="s">
        <v>7</v>
      </c>
      <c r="D574" s="37"/>
      <c r="E574" s="26">
        <f>E575+E576+E577+E578+E579+E581</f>
        <v>39174.365569999994</v>
      </c>
      <c r="F574" s="26">
        <f aca="true" t="shared" si="185" ref="F574:L574">F575+F576+F577+F578+F579+F581</f>
        <v>0</v>
      </c>
      <c r="G574" s="26">
        <f t="shared" si="185"/>
        <v>0</v>
      </c>
      <c r="H574" s="26">
        <f t="shared" si="185"/>
        <v>0</v>
      </c>
      <c r="I574" s="26">
        <f t="shared" si="185"/>
        <v>0</v>
      </c>
      <c r="J574" s="26">
        <f t="shared" si="185"/>
        <v>38725.31557</v>
      </c>
      <c r="K574" s="26">
        <f t="shared" si="185"/>
        <v>449.05</v>
      </c>
      <c r="L574" s="26">
        <f t="shared" si="185"/>
        <v>0</v>
      </c>
      <c r="M574" s="26">
        <f>M575+M576+M577+M578+M579+M581</f>
        <v>0</v>
      </c>
      <c r="N574" s="26">
        <f>N575+N576+N577+N578+N579+N581</f>
        <v>0</v>
      </c>
      <c r="O574" s="26">
        <f>O575+O576+O577+O578+O579+O581</f>
        <v>0</v>
      </c>
      <c r="P574" s="26">
        <f>P575+P576+P577+P578+P579+P581</f>
        <v>0</v>
      </c>
      <c r="Q574" s="26">
        <f>Q575+Q576+Q577+Q578+Q579+Q581</f>
        <v>0</v>
      </c>
    </row>
    <row r="575" spans="1:17" ht="15" customHeight="1">
      <c r="A575" s="73"/>
      <c r="B575" s="74"/>
      <c r="C575" s="60" t="s">
        <v>4</v>
      </c>
      <c r="D575" s="37"/>
      <c r="E575" s="26">
        <f aca="true" t="shared" si="186" ref="E575:E581">F575+G575+H575+I575+J575+K575+L575+M575+N575+O575+P575+Q575</f>
        <v>25152.1</v>
      </c>
      <c r="F575" s="26">
        <v>0</v>
      </c>
      <c r="G575" s="26">
        <v>0</v>
      </c>
      <c r="H575" s="26">
        <v>0</v>
      </c>
      <c r="I575" s="26">
        <v>0</v>
      </c>
      <c r="J575" s="26">
        <v>25152.1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</row>
    <row r="576" spans="1:17" ht="15" customHeight="1">
      <c r="A576" s="73"/>
      <c r="B576" s="74"/>
      <c r="C576" s="60" t="s">
        <v>8</v>
      </c>
      <c r="D576" s="38" t="s">
        <v>9</v>
      </c>
      <c r="E576" s="26">
        <f t="shared" si="186"/>
        <v>14022.26557</v>
      </c>
      <c r="F576" s="26">
        <v>0</v>
      </c>
      <c r="G576" s="26">
        <v>0</v>
      </c>
      <c r="H576" s="26">
        <v>0</v>
      </c>
      <c r="I576" s="29">
        <v>0</v>
      </c>
      <c r="J576" s="26">
        <v>13573.21557</v>
      </c>
      <c r="K576" s="26">
        <v>449.05</v>
      </c>
      <c r="L576" s="26">
        <f>54639.63-54639.63</f>
        <v>0</v>
      </c>
      <c r="M576" s="26">
        <f>54639.63-54639.63</f>
        <v>0</v>
      </c>
      <c r="N576" s="26">
        <f>M576*1.04</f>
        <v>0</v>
      </c>
      <c r="O576" s="26">
        <f>N576</f>
        <v>0</v>
      </c>
      <c r="P576" s="26">
        <f>O576</f>
        <v>0</v>
      </c>
      <c r="Q576" s="26">
        <f>P576</f>
        <v>0</v>
      </c>
    </row>
    <row r="577" spans="1:17" ht="15" customHeight="1">
      <c r="A577" s="73"/>
      <c r="B577" s="74"/>
      <c r="C577" s="60" t="s">
        <v>5</v>
      </c>
      <c r="D577" s="38"/>
      <c r="E577" s="26">
        <f t="shared" si="186"/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</row>
    <row r="578" spans="1:17" ht="30" customHeight="1">
      <c r="A578" s="73"/>
      <c r="B578" s="74"/>
      <c r="C578" s="60" t="s">
        <v>104</v>
      </c>
      <c r="D578" s="38"/>
      <c r="E578" s="26">
        <f t="shared" si="186"/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</row>
    <row r="579" spans="1:17" ht="15" customHeight="1">
      <c r="A579" s="73"/>
      <c r="B579" s="74"/>
      <c r="C579" s="60" t="s">
        <v>6</v>
      </c>
      <c r="D579" s="38"/>
      <c r="E579" s="26">
        <f t="shared" si="186"/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</row>
    <row r="580" spans="1:17" ht="30" customHeight="1">
      <c r="A580" s="73"/>
      <c r="B580" s="74"/>
      <c r="C580" s="60" t="s">
        <v>105</v>
      </c>
      <c r="D580" s="38"/>
      <c r="E580" s="26">
        <f t="shared" si="186"/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</row>
    <row r="581" spans="1:17" ht="30" customHeight="1">
      <c r="A581" s="73"/>
      <c r="B581" s="74"/>
      <c r="C581" s="60" t="s">
        <v>19</v>
      </c>
      <c r="D581" s="38"/>
      <c r="E581" s="26">
        <f t="shared" si="186"/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</row>
    <row r="582" spans="1:17" ht="15" customHeight="1">
      <c r="A582" s="73" t="s">
        <v>199</v>
      </c>
      <c r="B582" s="74" t="s">
        <v>273</v>
      </c>
      <c r="C582" s="60" t="s">
        <v>7</v>
      </c>
      <c r="D582" s="37"/>
      <c r="E582" s="26">
        <f>E583+E584+E585+E586+E587+E589</f>
        <v>157917.60606000002</v>
      </c>
      <c r="F582" s="26">
        <f aca="true" t="shared" si="187" ref="F582:L582">F583+F584+F585+F586+F587+F589</f>
        <v>0</v>
      </c>
      <c r="G582" s="26">
        <f t="shared" si="187"/>
        <v>0</v>
      </c>
      <c r="H582" s="26">
        <f t="shared" si="187"/>
        <v>0</v>
      </c>
      <c r="I582" s="26">
        <f t="shared" si="187"/>
        <v>0</v>
      </c>
      <c r="J582" s="26">
        <f t="shared" si="187"/>
        <v>0</v>
      </c>
      <c r="K582" s="26">
        <f t="shared" si="187"/>
        <v>82499.03001</v>
      </c>
      <c r="L582" s="26">
        <f t="shared" si="187"/>
        <v>75418.57605</v>
      </c>
      <c r="M582" s="26">
        <f>M583+M584+M585+M586+M587+M589</f>
        <v>0</v>
      </c>
      <c r="N582" s="26">
        <f>N583+N584+N585+N586+N587+N589</f>
        <v>0</v>
      </c>
      <c r="O582" s="26">
        <f>O583+O584+O585+O586+O587+O589</f>
        <v>0</v>
      </c>
      <c r="P582" s="26">
        <f>P583+P584+P585+P586+P587+P589</f>
        <v>0</v>
      </c>
      <c r="Q582" s="26">
        <f>Q583+Q584+Q585+Q586+Q587+Q589</f>
        <v>0</v>
      </c>
    </row>
    <row r="583" spans="1:17" ht="15" customHeight="1">
      <c r="A583" s="73"/>
      <c r="B583" s="74"/>
      <c r="C583" s="60" t="s">
        <v>4</v>
      </c>
      <c r="D583" s="37">
        <v>814</v>
      </c>
      <c r="E583" s="26">
        <f>E591+E599+E607</f>
        <v>57183.3</v>
      </c>
      <c r="F583" s="26">
        <f aca="true" t="shared" si="188" ref="F583:Q584">F591+F599</f>
        <v>0</v>
      </c>
      <c r="G583" s="26">
        <f t="shared" si="188"/>
        <v>0</v>
      </c>
      <c r="H583" s="26">
        <f t="shared" si="188"/>
        <v>0</v>
      </c>
      <c r="I583" s="26">
        <f t="shared" si="188"/>
        <v>0</v>
      </c>
      <c r="J583" s="26">
        <f t="shared" si="188"/>
        <v>0</v>
      </c>
      <c r="K583" s="26">
        <f aca="true" t="shared" si="189" ref="K583:M584">K591+K599+K607</f>
        <v>26466.4</v>
      </c>
      <c r="L583" s="26">
        <f t="shared" si="189"/>
        <v>30716.9</v>
      </c>
      <c r="M583" s="26">
        <f t="shared" si="189"/>
        <v>0</v>
      </c>
      <c r="N583" s="26">
        <f t="shared" si="188"/>
        <v>0</v>
      </c>
      <c r="O583" s="26">
        <f t="shared" si="188"/>
        <v>0</v>
      </c>
      <c r="P583" s="26">
        <f t="shared" si="188"/>
        <v>0</v>
      </c>
      <c r="Q583" s="26">
        <f t="shared" si="188"/>
        <v>0</v>
      </c>
    </row>
    <row r="584" spans="1:17" ht="15" customHeight="1">
      <c r="A584" s="73"/>
      <c r="B584" s="74"/>
      <c r="C584" s="60" t="s">
        <v>8</v>
      </c>
      <c r="D584" s="38" t="s">
        <v>9</v>
      </c>
      <c r="E584" s="26">
        <f>E592+E600+E608</f>
        <v>100734.30606</v>
      </c>
      <c r="F584" s="26">
        <f t="shared" si="188"/>
        <v>0</v>
      </c>
      <c r="G584" s="26">
        <f t="shared" si="188"/>
        <v>0</v>
      </c>
      <c r="H584" s="26">
        <f t="shared" si="188"/>
        <v>0</v>
      </c>
      <c r="I584" s="26">
        <f t="shared" si="188"/>
        <v>0</v>
      </c>
      <c r="J584" s="26">
        <f t="shared" si="188"/>
        <v>0</v>
      </c>
      <c r="K584" s="26">
        <f t="shared" si="189"/>
        <v>56032.63001</v>
      </c>
      <c r="L584" s="26">
        <f t="shared" si="189"/>
        <v>44701.67605</v>
      </c>
      <c r="M584" s="26">
        <f t="shared" si="189"/>
        <v>0</v>
      </c>
      <c r="N584" s="26">
        <f t="shared" si="188"/>
        <v>0</v>
      </c>
      <c r="O584" s="26">
        <f t="shared" si="188"/>
        <v>0</v>
      </c>
      <c r="P584" s="26">
        <f t="shared" si="188"/>
        <v>0</v>
      </c>
      <c r="Q584" s="26">
        <f t="shared" si="188"/>
        <v>0</v>
      </c>
    </row>
    <row r="585" spans="1:17" ht="15" customHeight="1">
      <c r="A585" s="73"/>
      <c r="B585" s="74"/>
      <c r="C585" s="60" t="s">
        <v>5</v>
      </c>
      <c r="D585" s="38"/>
      <c r="E585" s="26">
        <f aca="true" t="shared" si="190" ref="E585:Q589">E593+E601</f>
        <v>0</v>
      </c>
      <c r="F585" s="26">
        <f t="shared" si="190"/>
        <v>0</v>
      </c>
      <c r="G585" s="26">
        <f t="shared" si="190"/>
        <v>0</v>
      </c>
      <c r="H585" s="26">
        <f t="shared" si="190"/>
        <v>0</v>
      </c>
      <c r="I585" s="26">
        <f t="shared" si="190"/>
        <v>0</v>
      </c>
      <c r="J585" s="26">
        <f t="shared" si="190"/>
        <v>0</v>
      </c>
      <c r="K585" s="26">
        <f t="shared" si="190"/>
        <v>0</v>
      </c>
      <c r="L585" s="26">
        <f t="shared" si="190"/>
        <v>0</v>
      </c>
      <c r="M585" s="26">
        <f t="shared" si="190"/>
        <v>0</v>
      </c>
      <c r="N585" s="26">
        <f t="shared" si="190"/>
        <v>0</v>
      </c>
      <c r="O585" s="26">
        <f t="shared" si="190"/>
        <v>0</v>
      </c>
      <c r="P585" s="26">
        <f t="shared" si="190"/>
        <v>0</v>
      </c>
      <c r="Q585" s="26">
        <f t="shared" si="190"/>
        <v>0</v>
      </c>
    </row>
    <row r="586" spans="1:17" ht="30" customHeight="1">
      <c r="A586" s="73"/>
      <c r="B586" s="74"/>
      <c r="C586" s="60" t="s">
        <v>104</v>
      </c>
      <c r="D586" s="38"/>
      <c r="E586" s="26">
        <f t="shared" si="190"/>
        <v>0</v>
      </c>
      <c r="F586" s="26">
        <f t="shared" si="190"/>
        <v>0</v>
      </c>
      <c r="G586" s="26">
        <f t="shared" si="190"/>
        <v>0</v>
      </c>
      <c r="H586" s="26">
        <f t="shared" si="190"/>
        <v>0</v>
      </c>
      <c r="I586" s="26">
        <f t="shared" si="190"/>
        <v>0</v>
      </c>
      <c r="J586" s="26">
        <f t="shared" si="190"/>
        <v>0</v>
      </c>
      <c r="K586" s="26">
        <f t="shared" si="190"/>
        <v>0</v>
      </c>
      <c r="L586" s="26">
        <f t="shared" si="190"/>
        <v>0</v>
      </c>
      <c r="M586" s="26">
        <f t="shared" si="190"/>
        <v>0</v>
      </c>
      <c r="N586" s="26">
        <f t="shared" si="190"/>
        <v>0</v>
      </c>
      <c r="O586" s="26">
        <f t="shared" si="190"/>
        <v>0</v>
      </c>
      <c r="P586" s="26">
        <f t="shared" si="190"/>
        <v>0</v>
      </c>
      <c r="Q586" s="26">
        <f t="shared" si="190"/>
        <v>0</v>
      </c>
    </row>
    <row r="587" spans="1:17" ht="15" customHeight="1">
      <c r="A587" s="73"/>
      <c r="B587" s="74"/>
      <c r="C587" s="60" t="s">
        <v>6</v>
      </c>
      <c r="D587" s="38"/>
      <c r="E587" s="26">
        <f t="shared" si="190"/>
        <v>0</v>
      </c>
      <c r="F587" s="26">
        <f t="shared" si="190"/>
        <v>0</v>
      </c>
      <c r="G587" s="26">
        <f t="shared" si="190"/>
        <v>0</v>
      </c>
      <c r="H587" s="26">
        <f t="shared" si="190"/>
        <v>0</v>
      </c>
      <c r="I587" s="26">
        <f t="shared" si="190"/>
        <v>0</v>
      </c>
      <c r="J587" s="26">
        <f t="shared" si="190"/>
        <v>0</v>
      </c>
      <c r="K587" s="26">
        <f t="shared" si="190"/>
        <v>0</v>
      </c>
      <c r="L587" s="26">
        <f t="shared" si="190"/>
        <v>0</v>
      </c>
      <c r="M587" s="26">
        <f t="shared" si="190"/>
        <v>0</v>
      </c>
      <c r="N587" s="26">
        <f t="shared" si="190"/>
        <v>0</v>
      </c>
      <c r="O587" s="26">
        <f t="shared" si="190"/>
        <v>0</v>
      </c>
      <c r="P587" s="26">
        <f t="shared" si="190"/>
        <v>0</v>
      </c>
      <c r="Q587" s="26">
        <f t="shared" si="190"/>
        <v>0</v>
      </c>
    </row>
    <row r="588" spans="1:17" ht="30" customHeight="1">
      <c r="A588" s="73"/>
      <c r="B588" s="74"/>
      <c r="C588" s="60" t="s">
        <v>105</v>
      </c>
      <c r="D588" s="38"/>
      <c r="E588" s="26">
        <f t="shared" si="190"/>
        <v>0</v>
      </c>
      <c r="F588" s="26">
        <f t="shared" si="190"/>
        <v>0</v>
      </c>
      <c r="G588" s="26">
        <f t="shared" si="190"/>
        <v>0</v>
      </c>
      <c r="H588" s="26">
        <f t="shared" si="190"/>
        <v>0</v>
      </c>
      <c r="I588" s="26">
        <f t="shared" si="190"/>
        <v>0</v>
      </c>
      <c r="J588" s="26">
        <f t="shared" si="190"/>
        <v>0</v>
      </c>
      <c r="K588" s="26">
        <f t="shared" si="190"/>
        <v>0</v>
      </c>
      <c r="L588" s="26">
        <f t="shared" si="190"/>
        <v>0</v>
      </c>
      <c r="M588" s="26">
        <f t="shared" si="190"/>
        <v>0</v>
      </c>
      <c r="N588" s="26">
        <f t="shared" si="190"/>
        <v>0</v>
      </c>
      <c r="O588" s="26">
        <f t="shared" si="190"/>
        <v>0</v>
      </c>
      <c r="P588" s="26">
        <f t="shared" si="190"/>
        <v>0</v>
      </c>
      <c r="Q588" s="26">
        <f t="shared" si="190"/>
        <v>0</v>
      </c>
    </row>
    <row r="589" spans="1:17" ht="30" customHeight="1">
      <c r="A589" s="73"/>
      <c r="B589" s="74"/>
      <c r="C589" s="60" t="s">
        <v>19</v>
      </c>
      <c r="D589" s="38"/>
      <c r="E589" s="26">
        <f t="shared" si="190"/>
        <v>0</v>
      </c>
      <c r="F589" s="26">
        <f t="shared" si="190"/>
        <v>0</v>
      </c>
      <c r="G589" s="26">
        <f t="shared" si="190"/>
        <v>0</v>
      </c>
      <c r="H589" s="26">
        <f t="shared" si="190"/>
        <v>0</v>
      </c>
      <c r="I589" s="26">
        <f t="shared" si="190"/>
        <v>0</v>
      </c>
      <c r="J589" s="26">
        <f t="shared" si="190"/>
        <v>0</v>
      </c>
      <c r="K589" s="26">
        <f t="shared" si="190"/>
        <v>0</v>
      </c>
      <c r="L589" s="26">
        <f t="shared" si="190"/>
        <v>0</v>
      </c>
      <c r="M589" s="26">
        <f t="shared" si="190"/>
        <v>0</v>
      </c>
      <c r="N589" s="26">
        <f t="shared" si="190"/>
        <v>0</v>
      </c>
      <c r="O589" s="26">
        <f t="shared" si="190"/>
        <v>0</v>
      </c>
      <c r="P589" s="26">
        <f t="shared" si="190"/>
        <v>0</v>
      </c>
      <c r="Q589" s="26">
        <f t="shared" si="190"/>
        <v>0</v>
      </c>
    </row>
    <row r="590" spans="1:17" ht="15" customHeight="1">
      <c r="A590" s="73" t="s">
        <v>200</v>
      </c>
      <c r="B590" s="74" t="s">
        <v>252</v>
      </c>
      <c r="C590" s="60" t="s">
        <v>7</v>
      </c>
      <c r="D590" s="37"/>
      <c r="E590" s="26">
        <f aca="true" t="shared" si="191" ref="E590:L590">E591+E592+E593+E594+E595+E597</f>
        <v>131232.63001000002</v>
      </c>
      <c r="F590" s="26">
        <f t="shared" si="191"/>
        <v>0</v>
      </c>
      <c r="G590" s="26">
        <f t="shared" si="191"/>
        <v>0</v>
      </c>
      <c r="H590" s="26">
        <f t="shared" si="191"/>
        <v>0</v>
      </c>
      <c r="I590" s="26">
        <f t="shared" si="191"/>
        <v>0</v>
      </c>
      <c r="J590" s="26">
        <f t="shared" si="191"/>
        <v>0</v>
      </c>
      <c r="K590" s="26">
        <f t="shared" si="191"/>
        <v>81699.03001</v>
      </c>
      <c r="L590" s="26">
        <f t="shared" si="191"/>
        <v>49533.600000000006</v>
      </c>
      <c r="M590" s="26">
        <f>M591+M592+M593+M594+M595+M597</f>
        <v>0</v>
      </c>
      <c r="N590" s="26">
        <f>N591+N592+N593+N594+N595+N597</f>
        <v>0</v>
      </c>
      <c r="O590" s="26">
        <f>O591+O592+O593+O594+O595+O597</f>
        <v>0</v>
      </c>
      <c r="P590" s="26">
        <f>P591+P592+P593+P594+P595+P597</f>
        <v>0</v>
      </c>
      <c r="Q590" s="26">
        <f>Q591+Q592+Q593+Q594+Q595+Q597</f>
        <v>0</v>
      </c>
    </row>
    <row r="591" spans="1:17" ht="15" customHeight="1">
      <c r="A591" s="73"/>
      <c r="B591" s="85"/>
      <c r="C591" s="60" t="s">
        <v>4</v>
      </c>
      <c r="D591" s="37">
        <v>814</v>
      </c>
      <c r="E591" s="26">
        <f aca="true" t="shared" si="192" ref="E591:E597">F591+G591+H591+I591+J591+K591+L591+M591+N591+O591+P591+Q591</f>
        <v>57183.3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26466.4</v>
      </c>
      <c r="L591" s="26">
        <v>30716.9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</row>
    <row r="592" spans="1:17" ht="15" customHeight="1">
      <c r="A592" s="73"/>
      <c r="B592" s="85"/>
      <c r="C592" s="60" t="s">
        <v>8</v>
      </c>
      <c r="D592" s="37">
        <v>814</v>
      </c>
      <c r="E592" s="26">
        <f t="shared" si="192"/>
        <v>74049.33001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55232.63001</v>
      </c>
      <c r="L592" s="26">
        <v>18816.7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</row>
    <row r="593" spans="1:17" ht="15" customHeight="1">
      <c r="A593" s="73"/>
      <c r="B593" s="85"/>
      <c r="C593" s="60" t="s">
        <v>5</v>
      </c>
      <c r="D593" s="38"/>
      <c r="E593" s="26">
        <f t="shared" si="192"/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</row>
    <row r="594" spans="1:17" ht="30" customHeight="1">
      <c r="A594" s="73"/>
      <c r="B594" s="85"/>
      <c r="C594" s="60" t="s">
        <v>104</v>
      </c>
      <c r="D594" s="38"/>
      <c r="E594" s="26">
        <f t="shared" si="192"/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</row>
    <row r="595" spans="1:17" ht="15" customHeight="1">
      <c r="A595" s="73"/>
      <c r="B595" s="85"/>
      <c r="C595" s="60" t="s">
        <v>6</v>
      </c>
      <c r="D595" s="38"/>
      <c r="E595" s="26">
        <f t="shared" si="192"/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</row>
    <row r="596" spans="1:17" ht="30" customHeight="1">
      <c r="A596" s="73"/>
      <c r="B596" s="85"/>
      <c r="C596" s="60" t="s">
        <v>105</v>
      </c>
      <c r="D596" s="38"/>
      <c r="E596" s="26">
        <f t="shared" si="192"/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</row>
    <row r="597" spans="1:17" ht="30" customHeight="1">
      <c r="A597" s="73"/>
      <c r="B597" s="85"/>
      <c r="C597" s="60" t="s">
        <v>19</v>
      </c>
      <c r="D597" s="38"/>
      <c r="E597" s="26">
        <f t="shared" si="192"/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</row>
    <row r="598" spans="1:17" ht="15" customHeight="1">
      <c r="A598" s="73" t="s">
        <v>201</v>
      </c>
      <c r="B598" s="74" t="s">
        <v>253</v>
      </c>
      <c r="C598" s="60" t="s">
        <v>7</v>
      </c>
      <c r="D598" s="37"/>
      <c r="E598" s="26">
        <f aca="true" t="shared" si="193" ref="E598:L598">E599+E600+E601+E602+E603+E605</f>
        <v>26684.97605</v>
      </c>
      <c r="F598" s="26">
        <f t="shared" si="193"/>
        <v>0</v>
      </c>
      <c r="G598" s="26">
        <f t="shared" si="193"/>
        <v>0</v>
      </c>
      <c r="H598" s="26">
        <f t="shared" si="193"/>
        <v>0</v>
      </c>
      <c r="I598" s="26">
        <f t="shared" si="193"/>
        <v>0</v>
      </c>
      <c r="J598" s="26">
        <f t="shared" si="193"/>
        <v>0</v>
      </c>
      <c r="K598" s="26">
        <f t="shared" si="193"/>
        <v>800</v>
      </c>
      <c r="L598" s="26">
        <f t="shared" si="193"/>
        <v>25884.97605</v>
      </c>
      <c r="M598" s="26">
        <f>M599+M600+M601+M602+M603+M605</f>
        <v>0</v>
      </c>
      <c r="N598" s="26">
        <f>N599+N600+N601+N602+N603+N605</f>
        <v>0</v>
      </c>
      <c r="O598" s="26">
        <f>O599+O600+O601+O602+O603+O605</f>
        <v>0</v>
      </c>
      <c r="P598" s="26">
        <f>P599+P600+P601+P602+P603+P605</f>
        <v>0</v>
      </c>
      <c r="Q598" s="26">
        <f>Q599+Q600+Q601+Q602+Q603+Q605</f>
        <v>0</v>
      </c>
    </row>
    <row r="599" spans="1:17" ht="15" customHeight="1">
      <c r="A599" s="73"/>
      <c r="B599" s="74"/>
      <c r="C599" s="60" t="s">
        <v>4</v>
      </c>
      <c r="D599" s="37"/>
      <c r="E599" s="26">
        <f aca="true" t="shared" si="194" ref="E599:E605">F599+G599+H599+I599+J599+K599+L599+M599+N599+O599+P599+Q599</f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</row>
    <row r="600" spans="1:17" ht="15" customHeight="1">
      <c r="A600" s="73"/>
      <c r="B600" s="74"/>
      <c r="C600" s="60" t="s">
        <v>8</v>
      </c>
      <c r="D600" s="38" t="s">
        <v>9</v>
      </c>
      <c r="E600" s="26">
        <f t="shared" si="194"/>
        <v>26684.97605</v>
      </c>
      <c r="F600" s="26">
        <v>0</v>
      </c>
      <c r="G600" s="26">
        <v>0</v>
      </c>
      <c r="H600" s="26">
        <v>0</v>
      </c>
      <c r="I600" s="29">
        <v>0</v>
      </c>
      <c r="J600" s="26">
        <v>0</v>
      </c>
      <c r="K600" s="29">
        <v>800</v>
      </c>
      <c r="L600" s="29">
        <v>25884.97605</v>
      </c>
      <c r="M600" s="29">
        <v>0</v>
      </c>
      <c r="N600" s="26">
        <v>0</v>
      </c>
      <c r="O600" s="26">
        <v>0</v>
      </c>
      <c r="P600" s="26">
        <f>O600</f>
        <v>0</v>
      </c>
      <c r="Q600" s="26">
        <f>P600</f>
        <v>0</v>
      </c>
    </row>
    <row r="601" spans="1:17" ht="15" customHeight="1">
      <c r="A601" s="73"/>
      <c r="B601" s="74"/>
      <c r="C601" s="60" t="s">
        <v>5</v>
      </c>
      <c r="D601" s="38"/>
      <c r="E601" s="26">
        <f t="shared" si="194"/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</row>
    <row r="602" spans="1:17" ht="30" customHeight="1">
      <c r="A602" s="73"/>
      <c r="B602" s="74"/>
      <c r="C602" s="60" t="s">
        <v>104</v>
      </c>
      <c r="D602" s="38"/>
      <c r="E602" s="26">
        <f t="shared" si="194"/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</row>
    <row r="603" spans="1:17" ht="15" customHeight="1">
      <c r="A603" s="73"/>
      <c r="B603" s="74"/>
      <c r="C603" s="60" t="s">
        <v>6</v>
      </c>
      <c r="D603" s="38"/>
      <c r="E603" s="26">
        <f t="shared" si="194"/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</row>
    <row r="604" spans="1:17" ht="30" customHeight="1">
      <c r="A604" s="73"/>
      <c r="B604" s="74"/>
      <c r="C604" s="60" t="s">
        <v>105</v>
      </c>
      <c r="D604" s="38"/>
      <c r="E604" s="26">
        <f t="shared" si="194"/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</row>
    <row r="605" spans="1:17" ht="30" customHeight="1">
      <c r="A605" s="73"/>
      <c r="B605" s="74"/>
      <c r="C605" s="60" t="s">
        <v>19</v>
      </c>
      <c r="D605" s="38"/>
      <c r="E605" s="26">
        <f t="shared" si="194"/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</row>
    <row r="606" spans="1:17" ht="15" customHeight="1">
      <c r="A606" s="73" t="s">
        <v>202</v>
      </c>
      <c r="B606" s="74" t="s">
        <v>254</v>
      </c>
      <c r="C606" s="60" t="s">
        <v>7</v>
      </c>
      <c r="D606" s="37"/>
      <c r="E606" s="26">
        <f aca="true" t="shared" si="195" ref="E606:L606">E607+E608+E609+E610+E611+E613</f>
        <v>0</v>
      </c>
      <c r="F606" s="26">
        <f t="shared" si="195"/>
        <v>0</v>
      </c>
      <c r="G606" s="26">
        <f t="shared" si="195"/>
        <v>0</v>
      </c>
      <c r="H606" s="26">
        <f t="shared" si="195"/>
        <v>0</v>
      </c>
      <c r="I606" s="26">
        <f t="shared" si="195"/>
        <v>0</v>
      </c>
      <c r="J606" s="26">
        <f t="shared" si="195"/>
        <v>0</v>
      </c>
      <c r="K606" s="26">
        <f t="shared" si="195"/>
        <v>0</v>
      </c>
      <c r="L606" s="26">
        <f t="shared" si="195"/>
        <v>0</v>
      </c>
      <c r="M606" s="26">
        <f>M607+M608+M609+M610+M611+M613</f>
        <v>0</v>
      </c>
      <c r="N606" s="26">
        <f>N607+N608+N609+N610+N611+N613</f>
        <v>0</v>
      </c>
      <c r="O606" s="26">
        <f>O607+O608+O609+O610+O611+O613</f>
        <v>0</v>
      </c>
      <c r="P606" s="26">
        <f>P607+P608+P609+P610+P611+P613</f>
        <v>0</v>
      </c>
      <c r="Q606" s="26">
        <f>Q607+Q608+Q609+Q610+Q611+Q613</f>
        <v>0</v>
      </c>
    </row>
    <row r="607" spans="1:17" ht="15" customHeight="1">
      <c r="A607" s="73"/>
      <c r="B607" s="74"/>
      <c r="C607" s="60" t="s">
        <v>4</v>
      </c>
      <c r="D607" s="37"/>
      <c r="E607" s="26">
        <f aca="true" t="shared" si="196" ref="E607:E613">F607+G607+H607+I607+J607+K607+L607+M607+N607+O607+P607+Q607</f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</row>
    <row r="608" spans="1:17" ht="18.75" customHeight="1">
      <c r="A608" s="73"/>
      <c r="B608" s="74"/>
      <c r="C608" s="60" t="s">
        <v>8</v>
      </c>
      <c r="D608" s="38" t="s">
        <v>9</v>
      </c>
      <c r="E608" s="26">
        <f t="shared" si="196"/>
        <v>0</v>
      </c>
      <c r="F608" s="26">
        <v>0</v>
      </c>
      <c r="G608" s="26">
        <v>0</v>
      </c>
      <c r="H608" s="26">
        <v>0</v>
      </c>
      <c r="I608" s="29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f>N608</f>
        <v>0</v>
      </c>
      <c r="P608" s="26">
        <f>O608</f>
        <v>0</v>
      </c>
      <c r="Q608" s="26">
        <f>P608</f>
        <v>0</v>
      </c>
    </row>
    <row r="609" spans="1:17" ht="18.75" customHeight="1">
      <c r="A609" s="73"/>
      <c r="B609" s="74"/>
      <c r="C609" s="60" t="s">
        <v>5</v>
      </c>
      <c r="D609" s="38"/>
      <c r="E609" s="26">
        <f t="shared" si="196"/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</row>
    <row r="610" spans="1:17" ht="30" customHeight="1">
      <c r="A610" s="73"/>
      <c r="B610" s="74"/>
      <c r="C610" s="60" t="s">
        <v>104</v>
      </c>
      <c r="D610" s="38"/>
      <c r="E610" s="26">
        <f t="shared" si="196"/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</row>
    <row r="611" spans="1:17" ht="15" customHeight="1">
      <c r="A611" s="73"/>
      <c r="B611" s="74"/>
      <c r="C611" s="60" t="s">
        <v>6</v>
      </c>
      <c r="D611" s="38"/>
      <c r="E611" s="26">
        <f t="shared" si="196"/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</row>
    <row r="612" spans="1:17" ht="30" customHeight="1">
      <c r="A612" s="73"/>
      <c r="B612" s="74"/>
      <c r="C612" s="60" t="s">
        <v>105</v>
      </c>
      <c r="D612" s="38"/>
      <c r="E612" s="26">
        <f t="shared" si="196"/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</row>
    <row r="613" spans="1:17" ht="30" customHeight="1">
      <c r="A613" s="73"/>
      <c r="B613" s="74"/>
      <c r="C613" s="60" t="s">
        <v>19</v>
      </c>
      <c r="D613" s="38"/>
      <c r="E613" s="26">
        <f t="shared" si="196"/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</row>
    <row r="614" spans="1:17" ht="15">
      <c r="A614" s="77" t="s">
        <v>67</v>
      </c>
      <c r="B614" s="76" t="s">
        <v>66</v>
      </c>
      <c r="C614" s="60" t="s">
        <v>7</v>
      </c>
      <c r="D614" s="37"/>
      <c r="E614" s="26">
        <f aca="true" t="shared" si="197" ref="E614:Q621">E622</f>
        <v>196992.808</v>
      </c>
      <c r="F614" s="26">
        <f t="shared" si="197"/>
        <v>7262.4</v>
      </c>
      <c r="G614" s="26">
        <f t="shared" si="197"/>
        <v>23375.4</v>
      </c>
      <c r="H614" s="26">
        <f t="shared" si="197"/>
        <v>10846.2</v>
      </c>
      <c r="I614" s="26">
        <f t="shared" si="197"/>
        <v>11403</v>
      </c>
      <c r="J614" s="26">
        <f t="shared" si="197"/>
        <v>12935.6</v>
      </c>
      <c r="K614" s="26">
        <f>K615+K616+K617+K618+K619+K620+K621</f>
        <v>13453</v>
      </c>
      <c r="L614" s="26">
        <f aca="true" t="shared" si="198" ref="L614:Q614">L615+L616+L617+L618+L619+L620+L621</f>
        <v>37834</v>
      </c>
      <c r="M614" s="26">
        <f t="shared" si="198"/>
        <v>15634</v>
      </c>
      <c r="N614" s="26">
        <f t="shared" si="198"/>
        <v>13601.58</v>
      </c>
      <c r="O614" s="26">
        <f t="shared" si="198"/>
        <v>13601.58</v>
      </c>
      <c r="P614" s="26">
        <f t="shared" si="198"/>
        <v>18523.024</v>
      </c>
      <c r="Q614" s="26">
        <f t="shared" si="198"/>
        <v>18523.024</v>
      </c>
    </row>
    <row r="615" spans="1:17" ht="30">
      <c r="A615" s="77"/>
      <c r="B615" s="76"/>
      <c r="C615" s="60" t="s">
        <v>4</v>
      </c>
      <c r="D615" s="37"/>
      <c r="E615" s="26">
        <f t="shared" si="197"/>
        <v>22200</v>
      </c>
      <c r="F615" s="26">
        <f t="shared" si="197"/>
        <v>0</v>
      </c>
      <c r="G615" s="26">
        <f t="shared" si="197"/>
        <v>0</v>
      </c>
      <c r="H615" s="26">
        <f t="shared" si="197"/>
        <v>0</v>
      </c>
      <c r="I615" s="26">
        <f t="shared" si="197"/>
        <v>0</v>
      </c>
      <c r="J615" s="26">
        <f t="shared" si="197"/>
        <v>0</v>
      </c>
      <c r="K615" s="26">
        <f t="shared" si="197"/>
        <v>0</v>
      </c>
      <c r="L615" s="26">
        <f t="shared" si="197"/>
        <v>22200</v>
      </c>
      <c r="M615" s="26">
        <f t="shared" si="197"/>
        <v>0</v>
      </c>
      <c r="N615" s="26">
        <f t="shared" si="197"/>
        <v>0</v>
      </c>
      <c r="O615" s="26">
        <f t="shared" si="197"/>
        <v>0</v>
      </c>
      <c r="P615" s="26">
        <f t="shared" si="197"/>
        <v>0</v>
      </c>
      <c r="Q615" s="26">
        <f t="shared" si="197"/>
        <v>0</v>
      </c>
    </row>
    <row r="616" spans="1:17" ht="30">
      <c r="A616" s="77"/>
      <c r="B616" s="76"/>
      <c r="C616" s="60" t="s">
        <v>8</v>
      </c>
      <c r="D616" s="38" t="s">
        <v>9</v>
      </c>
      <c r="E616" s="26">
        <f t="shared" si="197"/>
        <v>174792.808</v>
      </c>
      <c r="F616" s="26">
        <f t="shared" si="197"/>
        <v>7262.4</v>
      </c>
      <c r="G616" s="26">
        <f t="shared" si="197"/>
        <v>23375.4</v>
      </c>
      <c r="H616" s="26">
        <f t="shared" si="197"/>
        <v>10846.2</v>
      </c>
      <c r="I616" s="26">
        <f t="shared" si="197"/>
        <v>11403</v>
      </c>
      <c r="J616" s="26">
        <f t="shared" si="197"/>
        <v>12935.6</v>
      </c>
      <c r="K616" s="26">
        <f t="shared" si="197"/>
        <v>13453</v>
      </c>
      <c r="L616" s="26">
        <f t="shared" si="197"/>
        <v>15634</v>
      </c>
      <c r="M616" s="26">
        <f t="shared" si="197"/>
        <v>15634</v>
      </c>
      <c r="N616" s="26">
        <f t="shared" si="197"/>
        <v>13601.58</v>
      </c>
      <c r="O616" s="26">
        <f t="shared" si="197"/>
        <v>13601.58</v>
      </c>
      <c r="P616" s="26">
        <f t="shared" si="197"/>
        <v>18523.024</v>
      </c>
      <c r="Q616" s="26">
        <f t="shared" si="197"/>
        <v>18523.024</v>
      </c>
    </row>
    <row r="617" spans="1:17" ht="30">
      <c r="A617" s="77"/>
      <c r="B617" s="76"/>
      <c r="C617" s="60" t="s">
        <v>5</v>
      </c>
      <c r="D617" s="38"/>
      <c r="E617" s="26">
        <f t="shared" si="197"/>
        <v>0</v>
      </c>
      <c r="F617" s="26">
        <f t="shared" si="197"/>
        <v>0</v>
      </c>
      <c r="G617" s="26">
        <f t="shared" si="197"/>
        <v>0</v>
      </c>
      <c r="H617" s="26">
        <f t="shared" si="197"/>
        <v>0</v>
      </c>
      <c r="I617" s="26">
        <f t="shared" si="197"/>
        <v>0</v>
      </c>
      <c r="J617" s="26">
        <f t="shared" si="197"/>
        <v>0</v>
      </c>
      <c r="K617" s="26">
        <f t="shared" si="197"/>
        <v>0</v>
      </c>
      <c r="L617" s="26">
        <f t="shared" si="197"/>
        <v>0</v>
      </c>
      <c r="M617" s="26">
        <f t="shared" si="197"/>
        <v>0</v>
      </c>
      <c r="N617" s="26">
        <f t="shared" si="197"/>
        <v>0</v>
      </c>
      <c r="O617" s="26">
        <f t="shared" si="197"/>
        <v>0</v>
      </c>
      <c r="P617" s="26">
        <f t="shared" si="197"/>
        <v>0</v>
      </c>
      <c r="Q617" s="26">
        <f t="shared" si="197"/>
        <v>0</v>
      </c>
    </row>
    <row r="618" spans="1:17" ht="30">
      <c r="A618" s="77"/>
      <c r="B618" s="76"/>
      <c r="C618" s="60" t="s">
        <v>104</v>
      </c>
      <c r="D618" s="38"/>
      <c r="E618" s="26">
        <f t="shared" si="197"/>
        <v>0</v>
      </c>
      <c r="F618" s="26">
        <f t="shared" si="197"/>
        <v>0</v>
      </c>
      <c r="G618" s="26">
        <f t="shared" si="197"/>
        <v>0</v>
      </c>
      <c r="H618" s="26">
        <f t="shared" si="197"/>
        <v>0</v>
      </c>
      <c r="I618" s="26">
        <f t="shared" si="197"/>
        <v>0</v>
      </c>
      <c r="J618" s="26">
        <f t="shared" si="197"/>
        <v>0</v>
      </c>
      <c r="K618" s="26">
        <f t="shared" si="197"/>
        <v>0</v>
      </c>
      <c r="L618" s="26">
        <f t="shared" si="197"/>
        <v>0</v>
      </c>
      <c r="M618" s="26">
        <f t="shared" si="197"/>
        <v>0</v>
      </c>
      <c r="N618" s="26">
        <f t="shared" si="197"/>
        <v>0</v>
      </c>
      <c r="O618" s="26">
        <f t="shared" si="197"/>
        <v>0</v>
      </c>
      <c r="P618" s="26">
        <f t="shared" si="197"/>
        <v>0</v>
      </c>
      <c r="Q618" s="26">
        <f t="shared" si="197"/>
        <v>0</v>
      </c>
    </row>
    <row r="619" spans="1:17" ht="30">
      <c r="A619" s="77"/>
      <c r="B619" s="76"/>
      <c r="C619" s="60" t="s">
        <v>6</v>
      </c>
      <c r="D619" s="38"/>
      <c r="E619" s="26">
        <f t="shared" si="197"/>
        <v>0</v>
      </c>
      <c r="F619" s="26">
        <f t="shared" si="197"/>
        <v>0</v>
      </c>
      <c r="G619" s="26">
        <f t="shared" si="197"/>
        <v>0</v>
      </c>
      <c r="H619" s="26">
        <f t="shared" si="197"/>
        <v>0</v>
      </c>
      <c r="I619" s="26">
        <f t="shared" si="197"/>
        <v>0</v>
      </c>
      <c r="J619" s="26">
        <f t="shared" si="197"/>
        <v>0</v>
      </c>
      <c r="K619" s="26">
        <f t="shared" si="197"/>
        <v>0</v>
      </c>
      <c r="L619" s="26">
        <f t="shared" si="197"/>
        <v>0</v>
      </c>
      <c r="M619" s="26">
        <f t="shared" si="197"/>
        <v>0</v>
      </c>
      <c r="N619" s="26">
        <f t="shared" si="197"/>
        <v>0</v>
      </c>
      <c r="O619" s="26">
        <f t="shared" si="197"/>
        <v>0</v>
      </c>
      <c r="P619" s="26">
        <f t="shared" si="197"/>
        <v>0</v>
      </c>
      <c r="Q619" s="26">
        <f t="shared" si="197"/>
        <v>0</v>
      </c>
    </row>
    <row r="620" spans="1:17" ht="30">
      <c r="A620" s="77"/>
      <c r="B620" s="76"/>
      <c r="C620" s="60" t="s">
        <v>105</v>
      </c>
      <c r="D620" s="38"/>
      <c r="E620" s="26">
        <f t="shared" si="197"/>
        <v>0</v>
      </c>
      <c r="F620" s="26">
        <f t="shared" si="197"/>
        <v>0</v>
      </c>
      <c r="G620" s="26">
        <f t="shared" si="197"/>
        <v>0</v>
      </c>
      <c r="H620" s="26">
        <f t="shared" si="197"/>
        <v>0</v>
      </c>
      <c r="I620" s="26">
        <f t="shared" si="197"/>
        <v>0</v>
      </c>
      <c r="J620" s="26">
        <f t="shared" si="197"/>
        <v>0</v>
      </c>
      <c r="K620" s="26">
        <f t="shared" si="197"/>
        <v>0</v>
      </c>
      <c r="L620" s="26">
        <f t="shared" si="197"/>
        <v>0</v>
      </c>
      <c r="M620" s="26">
        <f t="shared" si="197"/>
        <v>0</v>
      </c>
      <c r="N620" s="26">
        <f t="shared" si="197"/>
        <v>0</v>
      </c>
      <c r="O620" s="26">
        <f t="shared" si="197"/>
        <v>0</v>
      </c>
      <c r="P620" s="26">
        <f t="shared" si="197"/>
        <v>0</v>
      </c>
      <c r="Q620" s="26">
        <f t="shared" si="197"/>
        <v>0</v>
      </c>
    </row>
    <row r="621" spans="1:17" ht="45">
      <c r="A621" s="77"/>
      <c r="B621" s="76"/>
      <c r="C621" s="60" t="s">
        <v>19</v>
      </c>
      <c r="D621" s="38"/>
      <c r="E621" s="26">
        <f t="shared" si="197"/>
        <v>0</v>
      </c>
      <c r="F621" s="26">
        <f t="shared" si="197"/>
        <v>0</v>
      </c>
      <c r="G621" s="26">
        <f t="shared" si="197"/>
        <v>0</v>
      </c>
      <c r="H621" s="26">
        <f t="shared" si="197"/>
        <v>0</v>
      </c>
      <c r="I621" s="26">
        <f t="shared" si="197"/>
        <v>0</v>
      </c>
      <c r="J621" s="26">
        <f t="shared" si="197"/>
        <v>0</v>
      </c>
      <c r="K621" s="26">
        <f t="shared" si="197"/>
        <v>0</v>
      </c>
      <c r="L621" s="26">
        <f t="shared" si="197"/>
        <v>0</v>
      </c>
      <c r="M621" s="26">
        <f t="shared" si="197"/>
        <v>0</v>
      </c>
      <c r="N621" s="26">
        <f t="shared" si="197"/>
        <v>0</v>
      </c>
      <c r="O621" s="26">
        <f t="shared" si="197"/>
        <v>0</v>
      </c>
      <c r="P621" s="26">
        <f t="shared" si="197"/>
        <v>0</v>
      </c>
      <c r="Q621" s="26">
        <f t="shared" si="197"/>
        <v>0</v>
      </c>
    </row>
    <row r="622" spans="1:17" ht="15" customHeight="1">
      <c r="A622" s="73" t="s">
        <v>68</v>
      </c>
      <c r="B622" s="74" t="s">
        <v>137</v>
      </c>
      <c r="C622" s="60" t="s">
        <v>7</v>
      </c>
      <c r="D622" s="37"/>
      <c r="E622" s="26">
        <f aca="true" t="shared" si="199" ref="E622:Q629">E630+E638</f>
        <v>196992.808</v>
      </c>
      <c r="F622" s="26">
        <f t="shared" si="199"/>
        <v>7262.4</v>
      </c>
      <c r="G622" s="26">
        <f t="shared" si="199"/>
        <v>23375.4</v>
      </c>
      <c r="H622" s="26">
        <f t="shared" si="199"/>
        <v>10846.2</v>
      </c>
      <c r="I622" s="26">
        <f aca="true" t="shared" si="200" ref="I622:Q622">I623+I624+I625+I626+I627+I629</f>
        <v>11403</v>
      </c>
      <c r="J622" s="26">
        <f t="shared" si="200"/>
        <v>12935.6</v>
      </c>
      <c r="K622" s="26">
        <f t="shared" si="200"/>
        <v>13453</v>
      </c>
      <c r="L622" s="26">
        <f t="shared" si="200"/>
        <v>37834</v>
      </c>
      <c r="M622" s="26">
        <f t="shared" si="200"/>
        <v>15634</v>
      </c>
      <c r="N622" s="26">
        <f t="shared" si="200"/>
        <v>13601.58</v>
      </c>
      <c r="O622" s="26">
        <f t="shared" si="200"/>
        <v>13601.58</v>
      </c>
      <c r="P622" s="26">
        <f t="shared" si="200"/>
        <v>18523.024</v>
      </c>
      <c r="Q622" s="26">
        <f t="shared" si="200"/>
        <v>18523.024</v>
      </c>
    </row>
    <row r="623" spans="1:17" ht="15" customHeight="1">
      <c r="A623" s="73"/>
      <c r="B623" s="74"/>
      <c r="C623" s="60" t="s">
        <v>4</v>
      </c>
      <c r="D623" s="37"/>
      <c r="E623" s="26">
        <f t="shared" si="199"/>
        <v>22200</v>
      </c>
      <c r="F623" s="26">
        <f t="shared" si="199"/>
        <v>0</v>
      </c>
      <c r="G623" s="26">
        <f t="shared" si="199"/>
        <v>0</v>
      </c>
      <c r="H623" s="26">
        <f t="shared" si="199"/>
        <v>0</v>
      </c>
      <c r="I623" s="26">
        <f t="shared" si="199"/>
        <v>0</v>
      </c>
      <c r="J623" s="26">
        <f t="shared" si="199"/>
        <v>0</v>
      </c>
      <c r="K623" s="26">
        <f t="shared" si="199"/>
        <v>0</v>
      </c>
      <c r="L623" s="26">
        <f t="shared" si="199"/>
        <v>22200</v>
      </c>
      <c r="M623" s="26">
        <f t="shared" si="199"/>
        <v>0</v>
      </c>
      <c r="N623" s="26">
        <f t="shared" si="199"/>
        <v>0</v>
      </c>
      <c r="O623" s="26">
        <f t="shared" si="199"/>
        <v>0</v>
      </c>
      <c r="P623" s="26">
        <f t="shared" si="199"/>
        <v>0</v>
      </c>
      <c r="Q623" s="26">
        <f t="shared" si="199"/>
        <v>0</v>
      </c>
    </row>
    <row r="624" spans="1:17" ht="15" customHeight="1">
      <c r="A624" s="73"/>
      <c r="B624" s="74"/>
      <c r="C624" s="60" t="s">
        <v>8</v>
      </c>
      <c r="D624" s="38" t="s">
        <v>9</v>
      </c>
      <c r="E624" s="26">
        <f t="shared" si="199"/>
        <v>174792.808</v>
      </c>
      <c r="F624" s="26">
        <f t="shared" si="199"/>
        <v>7262.4</v>
      </c>
      <c r="G624" s="26">
        <f t="shared" si="199"/>
        <v>23375.4</v>
      </c>
      <c r="H624" s="26">
        <f t="shared" si="199"/>
        <v>10846.2</v>
      </c>
      <c r="I624" s="26">
        <f t="shared" si="199"/>
        <v>11403</v>
      </c>
      <c r="J624" s="26">
        <f t="shared" si="199"/>
        <v>12935.6</v>
      </c>
      <c r="K624" s="26">
        <f t="shared" si="199"/>
        <v>13453</v>
      </c>
      <c r="L624" s="26">
        <f t="shared" si="199"/>
        <v>15634</v>
      </c>
      <c r="M624" s="26">
        <f t="shared" si="199"/>
        <v>15634</v>
      </c>
      <c r="N624" s="26">
        <f t="shared" si="199"/>
        <v>13601.58</v>
      </c>
      <c r="O624" s="26">
        <f t="shared" si="199"/>
        <v>13601.58</v>
      </c>
      <c r="P624" s="26">
        <f t="shared" si="199"/>
        <v>18523.024</v>
      </c>
      <c r="Q624" s="26">
        <f t="shared" si="199"/>
        <v>18523.024</v>
      </c>
    </row>
    <row r="625" spans="1:17" ht="15" customHeight="1">
      <c r="A625" s="73"/>
      <c r="B625" s="74"/>
      <c r="C625" s="60" t="s">
        <v>5</v>
      </c>
      <c r="D625" s="38"/>
      <c r="E625" s="26">
        <f t="shared" si="199"/>
        <v>0</v>
      </c>
      <c r="F625" s="26">
        <f t="shared" si="199"/>
        <v>0</v>
      </c>
      <c r="G625" s="26">
        <f t="shared" si="199"/>
        <v>0</v>
      </c>
      <c r="H625" s="26">
        <f t="shared" si="199"/>
        <v>0</v>
      </c>
      <c r="I625" s="26">
        <f t="shared" si="199"/>
        <v>0</v>
      </c>
      <c r="J625" s="26">
        <f t="shared" si="199"/>
        <v>0</v>
      </c>
      <c r="K625" s="26">
        <f t="shared" si="199"/>
        <v>0</v>
      </c>
      <c r="L625" s="26">
        <f t="shared" si="199"/>
        <v>0</v>
      </c>
      <c r="M625" s="26">
        <f t="shared" si="199"/>
        <v>0</v>
      </c>
      <c r="N625" s="26">
        <f t="shared" si="199"/>
        <v>0</v>
      </c>
      <c r="O625" s="26">
        <f t="shared" si="199"/>
        <v>0</v>
      </c>
      <c r="P625" s="26">
        <f t="shared" si="199"/>
        <v>0</v>
      </c>
      <c r="Q625" s="26">
        <f t="shared" si="199"/>
        <v>0</v>
      </c>
    </row>
    <row r="626" spans="1:17" ht="30" customHeight="1">
      <c r="A626" s="73"/>
      <c r="B626" s="74"/>
      <c r="C626" s="60" t="s">
        <v>104</v>
      </c>
      <c r="D626" s="38"/>
      <c r="E626" s="26">
        <f t="shared" si="199"/>
        <v>0</v>
      </c>
      <c r="F626" s="26">
        <f t="shared" si="199"/>
        <v>0</v>
      </c>
      <c r="G626" s="26">
        <f t="shared" si="199"/>
        <v>0</v>
      </c>
      <c r="H626" s="26">
        <f t="shared" si="199"/>
        <v>0</v>
      </c>
      <c r="I626" s="26">
        <f t="shared" si="199"/>
        <v>0</v>
      </c>
      <c r="J626" s="26">
        <f t="shared" si="199"/>
        <v>0</v>
      </c>
      <c r="K626" s="26">
        <f t="shared" si="199"/>
        <v>0</v>
      </c>
      <c r="L626" s="26">
        <f t="shared" si="199"/>
        <v>0</v>
      </c>
      <c r="M626" s="26">
        <f t="shared" si="199"/>
        <v>0</v>
      </c>
      <c r="N626" s="26">
        <f t="shared" si="199"/>
        <v>0</v>
      </c>
      <c r="O626" s="26">
        <f t="shared" si="199"/>
        <v>0</v>
      </c>
      <c r="P626" s="26">
        <f t="shared" si="199"/>
        <v>0</v>
      </c>
      <c r="Q626" s="26">
        <f t="shared" si="199"/>
        <v>0</v>
      </c>
    </row>
    <row r="627" spans="1:17" ht="15" customHeight="1">
      <c r="A627" s="73"/>
      <c r="B627" s="74"/>
      <c r="C627" s="60" t="s">
        <v>6</v>
      </c>
      <c r="D627" s="38"/>
      <c r="E627" s="26">
        <f t="shared" si="199"/>
        <v>0</v>
      </c>
      <c r="F627" s="26">
        <f t="shared" si="199"/>
        <v>0</v>
      </c>
      <c r="G627" s="26">
        <f t="shared" si="199"/>
        <v>0</v>
      </c>
      <c r="H627" s="26">
        <f t="shared" si="199"/>
        <v>0</v>
      </c>
      <c r="I627" s="26">
        <f t="shared" si="199"/>
        <v>0</v>
      </c>
      <c r="J627" s="26">
        <f t="shared" si="199"/>
        <v>0</v>
      </c>
      <c r="K627" s="26">
        <f t="shared" si="199"/>
        <v>0</v>
      </c>
      <c r="L627" s="26">
        <f t="shared" si="199"/>
        <v>0</v>
      </c>
      <c r="M627" s="26">
        <f t="shared" si="199"/>
        <v>0</v>
      </c>
      <c r="N627" s="26">
        <f t="shared" si="199"/>
        <v>0</v>
      </c>
      <c r="O627" s="26">
        <f t="shared" si="199"/>
        <v>0</v>
      </c>
      <c r="P627" s="26">
        <f t="shared" si="199"/>
        <v>0</v>
      </c>
      <c r="Q627" s="26">
        <f t="shared" si="199"/>
        <v>0</v>
      </c>
    </row>
    <row r="628" spans="1:17" ht="30" customHeight="1">
      <c r="A628" s="73"/>
      <c r="B628" s="74"/>
      <c r="C628" s="60" t="s">
        <v>105</v>
      </c>
      <c r="D628" s="38"/>
      <c r="E628" s="26">
        <f t="shared" si="199"/>
        <v>0</v>
      </c>
      <c r="F628" s="26">
        <f t="shared" si="199"/>
        <v>0</v>
      </c>
      <c r="G628" s="26">
        <f t="shared" si="199"/>
        <v>0</v>
      </c>
      <c r="H628" s="26">
        <f t="shared" si="199"/>
        <v>0</v>
      </c>
      <c r="I628" s="26">
        <f t="shared" si="199"/>
        <v>0</v>
      </c>
      <c r="J628" s="26">
        <f t="shared" si="199"/>
        <v>0</v>
      </c>
      <c r="K628" s="26">
        <f t="shared" si="199"/>
        <v>0</v>
      </c>
      <c r="L628" s="26">
        <f t="shared" si="199"/>
        <v>0</v>
      </c>
      <c r="M628" s="26">
        <f t="shared" si="199"/>
        <v>0</v>
      </c>
      <c r="N628" s="26">
        <f t="shared" si="199"/>
        <v>0</v>
      </c>
      <c r="O628" s="26">
        <f t="shared" si="199"/>
        <v>0</v>
      </c>
      <c r="P628" s="26">
        <f t="shared" si="199"/>
        <v>0</v>
      </c>
      <c r="Q628" s="26">
        <f t="shared" si="199"/>
        <v>0</v>
      </c>
    </row>
    <row r="629" spans="1:17" ht="30" customHeight="1">
      <c r="A629" s="73"/>
      <c r="B629" s="74"/>
      <c r="C629" s="60" t="s">
        <v>19</v>
      </c>
      <c r="D629" s="38"/>
      <c r="E629" s="26">
        <f t="shared" si="199"/>
        <v>0</v>
      </c>
      <c r="F629" s="26">
        <f t="shared" si="199"/>
        <v>0</v>
      </c>
      <c r="G629" s="26">
        <f t="shared" si="199"/>
        <v>0</v>
      </c>
      <c r="H629" s="26">
        <f t="shared" si="199"/>
        <v>0</v>
      </c>
      <c r="I629" s="26">
        <f t="shared" si="199"/>
        <v>0</v>
      </c>
      <c r="J629" s="26">
        <f t="shared" si="199"/>
        <v>0</v>
      </c>
      <c r="K629" s="26">
        <f t="shared" si="199"/>
        <v>0</v>
      </c>
      <c r="L629" s="26">
        <f t="shared" si="199"/>
        <v>0</v>
      </c>
      <c r="M629" s="26">
        <f t="shared" si="199"/>
        <v>0</v>
      </c>
      <c r="N629" s="26">
        <f t="shared" si="199"/>
        <v>0</v>
      </c>
      <c r="O629" s="26">
        <f t="shared" si="199"/>
        <v>0</v>
      </c>
      <c r="P629" s="26">
        <f t="shared" si="199"/>
        <v>0</v>
      </c>
      <c r="Q629" s="26">
        <f t="shared" si="199"/>
        <v>0</v>
      </c>
    </row>
    <row r="630" spans="1:17" ht="15" customHeight="1">
      <c r="A630" s="73" t="s">
        <v>69</v>
      </c>
      <c r="B630" s="74" t="s">
        <v>138</v>
      </c>
      <c r="C630" s="60" t="s">
        <v>7</v>
      </c>
      <c r="D630" s="37"/>
      <c r="E630" s="26">
        <f aca="true" t="shared" si="201" ref="E630:L630">E631+E632+E633+E634+E635+E637</f>
        <v>116108.4564</v>
      </c>
      <c r="F630" s="26">
        <f t="shared" si="201"/>
        <v>7262.4</v>
      </c>
      <c r="G630" s="26">
        <f t="shared" si="201"/>
        <v>21727.66</v>
      </c>
      <c r="H630" s="26">
        <f t="shared" si="201"/>
        <v>8179.5</v>
      </c>
      <c r="I630" s="26">
        <f t="shared" si="201"/>
        <v>8505</v>
      </c>
      <c r="J630" s="26">
        <f t="shared" si="201"/>
        <v>8588.6</v>
      </c>
      <c r="K630" s="26">
        <f t="shared" si="201"/>
        <v>7657</v>
      </c>
      <c r="L630" s="26">
        <f t="shared" si="201"/>
        <v>8852.7</v>
      </c>
      <c r="M630" s="26">
        <f>M631+M632+M633+M634+M635+M637</f>
        <v>8852.7</v>
      </c>
      <c r="N630" s="26">
        <f>N631+N632+N633+N634+N635+N637</f>
        <v>7701.849</v>
      </c>
      <c r="O630" s="26">
        <f>O631+O632+O633+O634+O635+O637</f>
        <v>7701.849</v>
      </c>
      <c r="P630" s="26">
        <f>P631+P632+P633+P634+P635+P637</f>
        <v>10539.5992</v>
      </c>
      <c r="Q630" s="26">
        <f>Q631+Q632+Q633+Q634+Q635+Q637</f>
        <v>10539.5992</v>
      </c>
    </row>
    <row r="631" spans="1:17" ht="15" customHeight="1">
      <c r="A631" s="73"/>
      <c r="B631" s="74"/>
      <c r="C631" s="60" t="s">
        <v>4</v>
      </c>
      <c r="D631" s="37"/>
      <c r="E631" s="26">
        <f aca="true" t="shared" si="202" ref="E631:E637">F631+G631+H631+I631+J631+K631+L631+M631+N631+O631+P631+Q631</f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</row>
    <row r="632" spans="1:17" ht="15" customHeight="1">
      <c r="A632" s="73"/>
      <c r="B632" s="74"/>
      <c r="C632" s="60" t="s">
        <v>8</v>
      </c>
      <c r="D632" s="38" t="s">
        <v>9</v>
      </c>
      <c r="E632" s="26">
        <f t="shared" si="202"/>
        <v>116108.4564</v>
      </c>
      <c r="F632" s="26">
        <v>7262.4</v>
      </c>
      <c r="G632" s="26">
        <v>21727.66</v>
      </c>
      <c r="H632" s="26">
        <v>8179.5</v>
      </c>
      <c r="I632" s="26">
        <v>8505</v>
      </c>
      <c r="J632" s="26">
        <v>8588.6</v>
      </c>
      <c r="K632" s="26">
        <v>7657</v>
      </c>
      <c r="L632" s="26">
        <v>8852.7</v>
      </c>
      <c r="M632" s="26">
        <v>8852.7</v>
      </c>
      <c r="N632" s="26">
        <v>7701.849</v>
      </c>
      <c r="O632" s="26">
        <v>7701.849</v>
      </c>
      <c r="P632" s="26">
        <v>10539.5992</v>
      </c>
      <c r="Q632" s="26">
        <v>10539.5992</v>
      </c>
    </row>
    <row r="633" spans="1:17" ht="15" customHeight="1">
      <c r="A633" s="73"/>
      <c r="B633" s="74"/>
      <c r="C633" s="60" t="s">
        <v>5</v>
      </c>
      <c r="D633" s="38"/>
      <c r="E633" s="26">
        <f t="shared" si="202"/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</row>
    <row r="634" spans="1:17" ht="30" customHeight="1">
      <c r="A634" s="73"/>
      <c r="B634" s="74"/>
      <c r="C634" s="60" t="s">
        <v>104</v>
      </c>
      <c r="D634" s="38"/>
      <c r="E634" s="26">
        <f t="shared" si="202"/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</row>
    <row r="635" spans="1:17" ht="15" customHeight="1">
      <c r="A635" s="73"/>
      <c r="B635" s="74"/>
      <c r="C635" s="60" t="s">
        <v>6</v>
      </c>
      <c r="D635" s="38"/>
      <c r="E635" s="26">
        <f t="shared" si="202"/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</row>
    <row r="636" spans="1:17" ht="30" customHeight="1">
      <c r="A636" s="73"/>
      <c r="B636" s="74"/>
      <c r="C636" s="60" t="s">
        <v>105</v>
      </c>
      <c r="D636" s="38"/>
      <c r="E636" s="26">
        <f t="shared" si="202"/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</row>
    <row r="637" spans="1:17" ht="30" customHeight="1">
      <c r="A637" s="73"/>
      <c r="B637" s="74"/>
      <c r="C637" s="60" t="s">
        <v>19</v>
      </c>
      <c r="D637" s="38"/>
      <c r="E637" s="26">
        <f t="shared" si="202"/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</row>
    <row r="638" spans="1:17" ht="15" customHeight="1">
      <c r="A638" s="73" t="s">
        <v>70</v>
      </c>
      <c r="B638" s="74" t="s">
        <v>139</v>
      </c>
      <c r="C638" s="60" t="s">
        <v>7</v>
      </c>
      <c r="D638" s="37"/>
      <c r="E638" s="26">
        <f aca="true" t="shared" si="203" ref="E638:L638">E639+E640+E641+E642+E643+E645</f>
        <v>80884.3516</v>
      </c>
      <c r="F638" s="26">
        <f t="shared" si="203"/>
        <v>0</v>
      </c>
      <c r="G638" s="26">
        <f t="shared" si="203"/>
        <v>1647.74</v>
      </c>
      <c r="H638" s="26">
        <f t="shared" si="203"/>
        <v>2666.7</v>
      </c>
      <c r="I638" s="26">
        <f t="shared" si="203"/>
        <v>2898</v>
      </c>
      <c r="J638" s="26">
        <f t="shared" si="203"/>
        <v>4347</v>
      </c>
      <c r="K638" s="26">
        <f t="shared" si="203"/>
        <v>5796</v>
      </c>
      <c r="L638" s="26">
        <f t="shared" si="203"/>
        <v>28981.3</v>
      </c>
      <c r="M638" s="26">
        <f>M639+M640+M641+M642+M643+M645</f>
        <v>6781.3</v>
      </c>
      <c r="N638" s="26">
        <f>N639+N640+N641+N642+N643+N645</f>
        <v>5899.731</v>
      </c>
      <c r="O638" s="26">
        <f>O639+O640+O641+O642+O643+O645</f>
        <v>5899.731</v>
      </c>
      <c r="P638" s="26">
        <f>P639+P640+P641+P642+P643+P645</f>
        <v>7983.4248</v>
      </c>
      <c r="Q638" s="26">
        <f>Q639+Q640+Q641+Q642+Q643+Q645</f>
        <v>7983.4248</v>
      </c>
    </row>
    <row r="639" spans="1:17" ht="15" customHeight="1">
      <c r="A639" s="73"/>
      <c r="B639" s="74"/>
      <c r="C639" s="60" t="s">
        <v>4</v>
      </c>
      <c r="D639" s="37"/>
      <c r="E639" s="26">
        <f aca="true" t="shared" si="204" ref="E639:E645">F639+G639+H639+I639+J639+K639+L639+M639+N639+O639+P639+Q639</f>
        <v>22200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22200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</row>
    <row r="640" spans="1:17" ht="15" customHeight="1">
      <c r="A640" s="73"/>
      <c r="B640" s="74"/>
      <c r="C640" s="60" t="s">
        <v>8</v>
      </c>
      <c r="D640" s="38" t="s">
        <v>9</v>
      </c>
      <c r="E640" s="26">
        <f t="shared" si="204"/>
        <v>58684.351599999995</v>
      </c>
      <c r="F640" s="26">
        <v>0</v>
      </c>
      <c r="G640" s="26">
        <v>1647.74</v>
      </c>
      <c r="H640" s="26">
        <v>2666.7</v>
      </c>
      <c r="I640" s="26">
        <v>2898</v>
      </c>
      <c r="J640" s="26">
        <v>4347</v>
      </c>
      <c r="K640" s="26">
        <v>5796</v>
      </c>
      <c r="L640" s="26">
        <v>6781.3</v>
      </c>
      <c r="M640" s="26">
        <v>6781.3</v>
      </c>
      <c r="N640" s="26">
        <v>5899.731</v>
      </c>
      <c r="O640" s="26">
        <v>5899.731</v>
      </c>
      <c r="P640" s="26">
        <v>7983.4248</v>
      </c>
      <c r="Q640" s="26">
        <v>7983.4248</v>
      </c>
    </row>
    <row r="641" spans="1:17" ht="15" customHeight="1">
      <c r="A641" s="73"/>
      <c r="B641" s="74"/>
      <c r="C641" s="60" t="s">
        <v>5</v>
      </c>
      <c r="D641" s="38"/>
      <c r="E641" s="26">
        <f t="shared" si="204"/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</row>
    <row r="642" spans="1:17" ht="30" customHeight="1">
      <c r="A642" s="73"/>
      <c r="B642" s="74"/>
      <c r="C642" s="60" t="s">
        <v>104</v>
      </c>
      <c r="D642" s="38"/>
      <c r="E642" s="26">
        <f t="shared" si="204"/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</row>
    <row r="643" spans="1:17" ht="15" customHeight="1">
      <c r="A643" s="73"/>
      <c r="B643" s="74"/>
      <c r="C643" s="60" t="s">
        <v>6</v>
      </c>
      <c r="D643" s="38"/>
      <c r="E643" s="26">
        <f t="shared" si="204"/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</row>
    <row r="644" spans="1:17" ht="30" customHeight="1">
      <c r="A644" s="73"/>
      <c r="B644" s="74"/>
      <c r="C644" s="60" t="s">
        <v>105</v>
      </c>
      <c r="D644" s="38"/>
      <c r="E644" s="26">
        <f t="shared" si="204"/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</row>
    <row r="645" spans="1:17" ht="30" customHeight="1">
      <c r="A645" s="73"/>
      <c r="B645" s="74"/>
      <c r="C645" s="60" t="s">
        <v>19</v>
      </c>
      <c r="D645" s="38"/>
      <c r="E645" s="26">
        <f t="shared" si="204"/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</row>
    <row r="646" spans="1:17" ht="15">
      <c r="A646" s="77" t="s">
        <v>71</v>
      </c>
      <c r="B646" s="76" t="s">
        <v>95</v>
      </c>
      <c r="C646" s="60" t="s">
        <v>7</v>
      </c>
      <c r="D646" s="37"/>
      <c r="E646" s="26">
        <f aca="true" t="shared" si="205" ref="E646:Q653">E654+E686</f>
        <v>1793146.7484900001</v>
      </c>
      <c r="F646" s="26">
        <f t="shared" si="205"/>
        <v>94257.31996</v>
      </c>
      <c r="G646" s="26">
        <f t="shared" si="205"/>
        <v>106158.96099</v>
      </c>
      <c r="H646" s="26">
        <f t="shared" si="205"/>
        <v>111760.01777</v>
      </c>
      <c r="I646" s="26">
        <f t="shared" si="205"/>
        <v>121315.13</v>
      </c>
      <c r="J646" s="29">
        <f t="shared" si="205"/>
        <v>153212.7897</v>
      </c>
      <c r="K646" s="26">
        <f>K647+K648+K649+K650+K651+K652+K653</f>
        <v>160521.26</v>
      </c>
      <c r="L646" s="26">
        <f aca="true" t="shared" si="206" ref="L646:Q646">L647+L648+L649+L650+L651+L652+L653</f>
        <v>182528.40253999998</v>
      </c>
      <c r="M646" s="26">
        <f t="shared" si="206"/>
        <v>185006.62110999998</v>
      </c>
      <c r="N646" s="26">
        <f t="shared" si="206"/>
        <v>181929.90400000004</v>
      </c>
      <c r="O646" s="26">
        <f t="shared" si="206"/>
        <v>182171.90400000004</v>
      </c>
      <c r="P646" s="26">
        <f t="shared" si="206"/>
        <v>157142.21921</v>
      </c>
      <c r="Q646" s="26">
        <f t="shared" si="206"/>
        <v>157142.21921</v>
      </c>
    </row>
    <row r="647" spans="1:17" ht="30">
      <c r="A647" s="77"/>
      <c r="B647" s="76"/>
      <c r="C647" s="60" t="s">
        <v>4</v>
      </c>
      <c r="D647" s="37"/>
      <c r="E647" s="26">
        <f t="shared" si="205"/>
        <v>79603.03288</v>
      </c>
      <c r="F647" s="26">
        <f t="shared" si="205"/>
        <v>0</v>
      </c>
      <c r="G647" s="26">
        <f t="shared" si="205"/>
        <v>0</v>
      </c>
      <c r="H647" s="26">
        <f t="shared" si="205"/>
        <v>0</v>
      </c>
      <c r="I647" s="26">
        <f t="shared" si="205"/>
        <v>0</v>
      </c>
      <c r="J647" s="29">
        <f t="shared" si="205"/>
        <v>11587.8</v>
      </c>
      <c r="K647" s="26">
        <f t="shared" si="205"/>
        <v>10111.6</v>
      </c>
      <c r="L647" s="26">
        <f t="shared" si="205"/>
        <v>30497.732880000003</v>
      </c>
      <c r="M647" s="26">
        <f t="shared" si="205"/>
        <v>9153.5</v>
      </c>
      <c r="N647" s="26">
        <f t="shared" si="205"/>
        <v>9126.2</v>
      </c>
      <c r="O647" s="26">
        <f t="shared" si="205"/>
        <v>9126.2</v>
      </c>
      <c r="P647" s="26">
        <f t="shared" si="205"/>
        <v>0</v>
      </c>
      <c r="Q647" s="26">
        <f t="shared" si="205"/>
        <v>0</v>
      </c>
    </row>
    <row r="648" spans="1:17" ht="30">
      <c r="A648" s="77"/>
      <c r="B648" s="76"/>
      <c r="C648" s="60" t="s">
        <v>8</v>
      </c>
      <c r="D648" s="38" t="s">
        <v>9</v>
      </c>
      <c r="E648" s="26">
        <f t="shared" si="205"/>
        <v>1713543.71561</v>
      </c>
      <c r="F648" s="26">
        <f t="shared" si="205"/>
        <v>94257.31996</v>
      </c>
      <c r="G648" s="26">
        <f t="shared" si="205"/>
        <v>106158.96099</v>
      </c>
      <c r="H648" s="26">
        <f t="shared" si="205"/>
        <v>111760.01777</v>
      </c>
      <c r="I648" s="26">
        <f t="shared" si="205"/>
        <v>121315.13</v>
      </c>
      <c r="J648" s="29">
        <f t="shared" si="205"/>
        <v>141624.9897</v>
      </c>
      <c r="K648" s="26">
        <f t="shared" si="205"/>
        <v>150409.66</v>
      </c>
      <c r="L648" s="26">
        <f t="shared" si="205"/>
        <v>152030.66965999999</v>
      </c>
      <c r="M648" s="26">
        <f t="shared" si="205"/>
        <v>175853.12110999998</v>
      </c>
      <c r="N648" s="26">
        <f t="shared" si="205"/>
        <v>172803.70400000003</v>
      </c>
      <c r="O648" s="26">
        <f t="shared" si="205"/>
        <v>173045.70400000003</v>
      </c>
      <c r="P648" s="26">
        <f t="shared" si="205"/>
        <v>157142.21921</v>
      </c>
      <c r="Q648" s="26">
        <f t="shared" si="205"/>
        <v>157142.21921</v>
      </c>
    </row>
    <row r="649" spans="1:17" ht="30">
      <c r="A649" s="77"/>
      <c r="B649" s="76"/>
      <c r="C649" s="60" t="s">
        <v>5</v>
      </c>
      <c r="D649" s="38"/>
      <c r="E649" s="26">
        <f t="shared" si="205"/>
        <v>0</v>
      </c>
      <c r="F649" s="26">
        <f t="shared" si="205"/>
        <v>0</v>
      </c>
      <c r="G649" s="26">
        <f t="shared" si="205"/>
        <v>0</v>
      </c>
      <c r="H649" s="26">
        <f t="shared" si="205"/>
        <v>0</v>
      </c>
      <c r="I649" s="26">
        <f t="shared" si="205"/>
        <v>0</v>
      </c>
      <c r="J649" s="29">
        <f t="shared" si="205"/>
        <v>0</v>
      </c>
      <c r="K649" s="26">
        <f t="shared" si="205"/>
        <v>0</v>
      </c>
      <c r="L649" s="26">
        <f t="shared" si="205"/>
        <v>0</v>
      </c>
      <c r="M649" s="26">
        <f t="shared" si="205"/>
        <v>0</v>
      </c>
      <c r="N649" s="26">
        <f t="shared" si="205"/>
        <v>0</v>
      </c>
      <c r="O649" s="26">
        <f t="shared" si="205"/>
        <v>0</v>
      </c>
      <c r="P649" s="26">
        <f t="shared" si="205"/>
        <v>0</v>
      </c>
      <c r="Q649" s="26">
        <f t="shared" si="205"/>
        <v>0</v>
      </c>
    </row>
    <row r="650" spans="1:17" ht="30">
      <c r="A650" s="77"/>
      <c r="B650" s="76"/>
      <c r="C650" s="60" t="s">
        <v>104</v>
      </c>
      <c r="D650" s="38"/>
      <c r="E650" s="26">
        <f t="shared" si="205"/>
        <v>0</v>
      </c>
      <c r="F650" s="26">
        <f t="shared" si="205"/>
        <v>0</v>
      </c>
      <c r="G650" s="26">
        <f t="shared" si="205"/>
        <v>0</v>
      </c>
      <c r="H650" s="26">
        <f t="shared" si="205"/>
        <v>0</v>
      </c>
      <c r="I650" s="26">
        <f t="shared" si="205"/>
        <v>0</v>
      </c>
      <c r="J650" s="29">
        <f t="shared" si="205"/>
        <v>0</v>
      </c>
      <c r="K650" s="26">
        <f t="shared" si="205"/>
        <v>0</v>
      </c>
      <c r="L650" s="26">
        <f t="shared" si="205"/>
        <v>0</v>
      </c>
      <c r="M650" s="26">
        <f t="shared" si="205"/>
        <v>0</v>
      </c>
      <c r="N650" s="26">
        <f t="shared" si="205"/>
        <v>0</v>
      </c>
      <c r="O650" s="26">
        <f t="shared" si="205"/>
        <v>0</v>
      </c>
      <c r="P650" s="26">
        <f t="shared" si="205"/>
        <v>0</v>
      </c>
      <c r="Q650" s="26">
        <f t="shared" si="205"/>
        <v>0</v>
      </c>
    </row>
    <row r="651" spans="1:17" ht="30">
      <c r="A651" s="77"/>
      <c r="B651" s="76"/>
      <c r="C651" s="60" t="s">
        <v>6</v>
      </c>
      <c r="D651" s="38"/>
      <c r="E651" s="26">
        <f t="shared" si="205"/>
        <v>0</v>
      </c>
      <c r="F651" s="26">
        <f t="shared" si="205"/>
        <v>0</v>
      </c>
      <c r="G651" s="26">
        <f t="shared" si="205"/>
        <v>0</v>
      </c>
      <c r="H651" s="26">
        <f t="shared" si="205"/>
        <v>0</v>
      </c>
      <c r="I651" s="26">
        <f t="shared" si="205"/>
        <v>0</v>
      </c>
      <c r="J651" s="29">
        <f t="shared" si="205"/>
        <v>0</v>
      </c>
      <c r="K651" s="26">
        <f t="shared" si="205"/>
        <v>0</v>
      </c>
      <c r="L651" s="26">
        <f t="shared" si="205"/>
        <v>0</v>
      </c>
      <c r="M651" s="26">
        <f t="shared" si="205"/>
        <v>0</v>
      </c>
      <c r="N651" s="26">
        <f t="shared" si="205"/>
        <v>0</v>
      </c>
      <c r="O651" s="26">
        <f t="shared" si="205"/>
        <v>0</v>
      </c>
      <c r="P651" s="26">
        <f t="shared" si="205"/>
        <v>0</v>
      </c>
      <c r="Q651" s="26">
        <f t="shared" si="205"/>
        <v>0</v>
      </c>
    </row>
    <row r="652" spans="1:17" ht="30">
      <c r="A652" s="77"/>
      <c r="B652" s="76"/>
      <c r="C652" s="60" t="s">
        <v>105</v>
      </c>
      <c r="D652" s="38"/>
      <c r="E652" s="26">
        <f t="shared" si="205"/>
        <v>0</v>
      </c>
      <c r="F652" s="26">
        <f t="shared" si="205"/>
        <v>0</v>
      </c>
      <c r="G652" s="26">
        <f t="shared" si="205"/>
        <v>0</v>
      </c>
      <c r="H652" s="26">
        <f t="shared" si="205"/>
        <v>0</v>
      </c>
      <c r="I652" s="26">
        <f t="shared" si="205"/>
        <v>0</v>
      </c>
      <c r="J652" s="29">
        <f t="shared" si="205"/>
        <v>0</v>
      </c>
      <c r="K652" s="26">
        <f t="shared" si="205"/>
        <v>0</v>
      </c>
      <c r="L652" s="26">
        <f t="shared" si="205"/>
        <v>0</v>
      </c>
      <c r="M652" s="26">
        <f t="shared" si="205"/>
        <v>0</v>
      </c>
      <c r="N652" s="26">
        <f t="shared" si="205"/>
        <v>0</v>
      </c>
      <c r="O652" s="26">
        <f t="shared" si="205"/>
        <v>0</v>
      </c>
      <c r="P652" s="26">
        <f t="shared" si="205"/>
        <v>0</v>
      </c>
      <c r="Q652" s="26">
        <f t="shared" si="205"/>
        <v>0</v>
      </c>
    </row>
    <row r="653" spans="1:17" ht="45">
      <c r="A653" s="77"/>
      <c r="B653" s="76"/>
      <c r="C653" s="60" t="s">
        <v>19</v>
      </c>
      <c r="D653" s="38"/>
      <c r="E653" s="26">
        <f t="shared" si="205"/>
        <v>0</v>
      </c>
      <c r="F653" s="26">
        <f t="shared" si="205"/>
        <v>0</v>
      </c>
      <c r="G653" s="26">
        <f t="shared" si="205"/>
        <v>0</v>
      </c>
      <c r="H653" s="26">
        <f t="shared" si="205"/>
        <v>0</v>
      </c>
      <c r="I653" s="26">
        <f t="shared" si="205"/>
        <v>0</v>
      </c>
      <c r="J653" s="29">
        <f t="shared" si="205"/>
        <v>0</v>
      </c>
      <c r="K653" s="26">
        <f t="shared" si="205"/>
        <v>0</v>
      </c>
      <c r="L653" s="26">
        <f t="shared" si="205"/>
        <v>0</v>
      </c>
      <c r="M653" s="26">
        <f t="shared" si="205"/>
        <v>0</v>
      </c>
      <c r="N653" s="26">
        <f t="shared" si="205"/>
        <v>0</v>
      </c>
      <c r="O653" s="26">
        <f t="shared" si="205"/>
        <v>0</v>
      </c>
      <c r="P653" s="26">
        <f t="shared" si="205"/>
        <v>0</v>
      </c>
      <c r="Q653" s="26">
        <f t="shared" si="205"/>
        <v>0</v>
      </c>
    </row>
    <row r="654" spans="1:17" ht="15" customHeight="1">
      <c r="A654" s="73" t="s">
        <v>72</v>
      </c>
      <c r="B654" s="74" t="s">
        <v>140</v>
      </c>
      <c r="C654" s="60" t="s">
        <v>7</v>
      </c>
      <c r="D654" s="37"/>
      <c r="E654" s="26">
        <f>E655+E656+E657+E658+E659+E661</f>
        <v>1778844.11149</v>
      </c>
      <c r="F654" s="26">
        <f aca="true" t="shared" si="207" ref="F654:Q654">F655+F656+F657+F658+F659+F661</f>
        <v>92857.31996</v>
      </c>
      <c r="G654" s="26">
        <f t="shared" si="207"/>
        <v>94158.96099</v>
      </c>
      <c r="H654" s="26">
        <f t="shared" si="207"/>
        <v>110857.38077</v>
      </c>
      <c r="I654" s="26">
        <f t="shared" si="207"/>
        <v>121315.13</v>
      </c>
      <c r="J654" s="29">
        <f t="shared" si="207"/>
        <v>153212.7897</v>
      </c>
      <c r="K654" s="26">
        <f t="shared" si="207"/>
        <v>160521.26</v>
      </c>
      <c r="L654" s="26">
        <f t="shared" si="207"/>
        <v>182528.40253999998</v>
      </c>
      <c r="M654" s="26">
        <f t="shared" si="207"/>
        <v>185006.62110999998</v>
      </c>
      <c r="N654" s="26">
        <f t="shared" si="207"/>
        <v>181929.90400000004</v>
      </c>
      <c r="O654" s="26">
        <f t="shared" si="207"/>
        <v>182171.90400000004</v>
      </c>
      <c r="P654" s="26">
        <f t="shared" si="207"/>
        <v>157142.21921</v>
      </c>
      <c r="Q654" s="26">
        <f t="shared" si="207"/>
        <v>157142.21921</v>
      </c>
    </row>
    <row r="655" spans="1:17" ht="15" customHeight="1">
      <c r="A655" s="73"/>
      <c r="B655" s="74"/>
      <c r="C655" s="60" t="s">
        <v>4</v>
      </c>
      <c r="D655" s="37"/>
      <c r="E655" s="26">
        <f>E663+E671+E679</f>
        <v>79603.03288</v>
      </c>
      <c r="F655" s="26">
        <f aca="true" t="shared" si="208" ref="F655:Q655">F663+F671+F679</f>
        <v>0</v>
      </c>
      <c r="G655" s="26">
        <f t="shared" si="208"/>
        <v>0</v>
      </c>
      <c r="H655" s="26">
        <f t="shared" si="208"/>
        <v>0</v>
      </c>
      <c r="I655" s="26">
        <f t="shared" si="208"/>
        <v>0</v>
      </c>
      <c r="J655" s="29">
        <f t="shared" si="208"/>
        <v>11587.8</v>
      </c>
      <c r="K655" s="26">
        <f t="shared" si="208"/>
        <v>10111.6</v>
      </c>
      <c r="L655" s="26">
        <f t="shared" si="208"/>
        <v>30497.732880000003</v>
      </c>
      <c r="M655" s="26">
        <f t="shared" si="208"/>
        <v>9153.5</v>
      </c>
      <c r="N655" s="26">
        <f t="shared" si="208"/>
        <v>9126.2</v>
      </c>
      <c r="O655" s="26">
        <f t="shared" si="208"/>
        <v>9126.2</v>
      </c>
      <c r="P655" s="26">
        <f t="shared" si="208"/>
        <v>0</v>
      </c>
      <c r="Q655" s="26">
        <f t="shared" si="208"/>
        <v>0</v>
      </c>
    </row>
    <row r="656" spans="1:17" ht="15" customHeight="1">
      <c r="A656" s="73"/>
      <c r="B656" s="74"/>
      <c r="C656" s="60" t="s">
        <v>8</v>
      </c>
      <c r="D656" s="38" t="s">
        <v>9</v>
      </c>
      <c r="E656" s="26">
        <f aca="true" t="shared" si="209" ref="E656:Q661">E664+E672+E680</f>
        <v>1699241.07861</v>
      </c>
      <c r="F656" s="26">
        <f t="shared" si="209"/>
        <v>92857.31996</v>
      </c>
      <c r="G656" s="26">
        <f t="shared" si="209"/>
        <v>94158.96099</v>
      </c>
      <c r="H656" s="26">
        <f t="shared" si="209"/>
        <v>110857.38077</v>
      </c>
      <c r="I656" s="26">
        <f t="shared" si="209"/>
        <v>121315.13</v>
      </c>
      <c r="J656" s="29">
        <f t="shared" si="209"/>
        <v>141624.9897</v>
      </c>
      <c r="K656" s="26">
        <f t="shared" si="209"/>
        <v>150409.66</v>
      </c>
      <c r="L656" s="26">
        <f t="shared" si="209"/>
        <v>152030.66965999999</v>
      </c>
      <c r="M656" s="26">
        <f>M664+M672+M680</f>
        <v>175853.12110999998</v>
      </c>
      <c r="N656" s="26">
        <f>N664+N672+N680</f>
        <v>172803.70400000003</v>
      </c>
      <c r="O656" s="26">
        <f t="shared" si="209"/>
        <v>173045.70400000003</v>
      </c>
      <c r="P656" s="26">
        <f t="shared" si="209"/>
        <v>157142.21921</v>
      </c>
      <c r="Q656" s="26">
        <f t="shared" si="209"/>
        <v>157142.21921</v>
      </c>
    </row>
    <row r="657" spans="1:17" ht="15" customHeight="1">
      <c r="A657" s="73"/>
      <c r="B657" s="74"/>
      <c r="C657" s="60" t="s">
        <v>5</v>
      </c>
      <c r="D657" s="38"/>
      <c r="E657" s="26">
        <f t="shared" si="209"/>
        <v>0</v>
      </c>
      <c r="F657" s="26">
        <f t="shared" si="209"/>
        <v>0</v>
      </c>
      <c r="G657" s="26">
        <f t="shared" si="209"/>
        <v>0</v>
      </c>
      <c r="H657" s="26">
        <f t="shared" si="209"/>
        <v>0</v>
      </c>
      <c r="I657" s="26">
        <f t="shared" si="209"/>
        <v>0</v>
      </c>
      <c r="J657" s="29">
        <f t="shared" si="209"/>
        <v>0</v>
      </c>
      <c r="K657" s="26">
        <f t="shared" si="209"/>
        <v>0</v>
      </c>
      <c r="L657" s="26">
        <f t="shared" si="209"/>
        <v>0</v>
      </c>
      <c r="M657" s="26">
        <f t="shared" si="209"/>
        <v>0</v>
      </c>
      <c r="N657" s="26">
        <f t="shared" si="209"/>
        <v>0</v>
      </c>
      <c r="O657" s="26">
        <f t="shared" si="209"/>
        <v>0</v>
      </c>
      <c r="P657" s="26">
        <f t="shared" si="209"/>
        <v>0</v>
      </c>
      <c r="Q657" s="26">
        <f t="shared" si="209"/>
        <v>0</v>
      </c>
    </row>
    <row r="658" spans="1:17" ht="30" customHeight="1">
      <c r="A658" s="73"/>
      <c r="B658" s="74"/>
      <c r="C658" s="60" t="s">
        <v>104</v>
      </c>
      <c r="D658" s="38"/>
      <c r="E658" s="26">
        <f t="shared" si="209"/>
        <v>0</v>
      </c>
      <c r="F658" s="26">
        <f t="shared" si="209"/>
        <v>0</v>
      </c>
      <c r="G658" s="26">
        <f t="shared" si="209"/>
        <v>0</v>
      </c>
      <c r="H658" s="26">
        <f t="shared" si="209"/>
        <v>0</v>
      </c>
      <c r="I658" s="26">
        <f t="shared" si="209"/>
        <v>0</v>
      </c>
      <c r="J658" s="29">
        <f t="shared" si="209"/>
        <v>0</v>
      </c>
      <c r="K658" s="26">
        <f t="shared" si="209"/>
        <v>0</v>
      </c>
      <c r="L658" s="26">
        <f t="shared" si="209"/>
        <v>0</v>
      </c>
      <c r="M658" s="26">
        <f t="shared" si="209"/>
        <v>0</v>
      </c>
      <c r="N658" s="26">
        <f t="shared" si="209"/>
        <v>0</v>
      </c>
      <c r="O658" s="26">
        <f t="shared" si="209"/>
        <v>0</v>
      </c>
      <c r="P658" s="26">
        <f t="shared" si="209"/>
        <v>0</v>
      </c>
      <c r="Q658" s="26">
        <f t="shared" si="209"/>
        <v>0</v>
      </c>
    </row>
    <row r="659" spans="1:17" ht="15" customHeight="1">
      <c r="A659" s="73"/>
      <c r="B659" s="74"/>
      <c r="C659" s="60" t="s">
        <v>6</v>
      </c>
      <c r="D659" s="38"/>
      <c r="E659" s="26">
        <f t="shared" si="209"/>
        <v>0</v>
      </c>
      <c r="F659" s="26">
        <f t="shared" si="209"/>
        <v>0</v>
      </c>
      <c r="G659" s="26">
        <f t="shared" si="209"/>
        <v>0</v>
      </c>
      <c r="H659" s="26">
        <f t="shared" si="209"/>
        <v>0</v>
      </c>
      <c r="I659" s="26">
        <f t="shared" si="209"/>
        <v>0</v>
      </c>
      <c r="J659" s="29">
        <f t="shared" si="209"/>
        <v>0</v>
      </c>
      <c r="K659" s="26">
        <f t="shared" si="209"/>
        <v>0</v>
      </c>
      <c r="L659" s="26">
        <f t="shared" si="209"/>
        <v>0</v>
      </c>
      <c r="M659" s="26">
        <f t="shared" si="209"/>
        <v>0</v>
      </c>
      <c r="N659" s="26">
        <f t="shared" si="209"/>
        <v>0</v>
      </c>
      <c r="O659" s="26">
        <f t="shared" si="209"/>
        <v>0</v>
      </c>
      <c r="P659" s="26">
        <f t="shared" si="209"/>
        <v>0</v>
      </c>
      <c r="Q659" s="26">
        <f t="shared" si="209"/>
        <v>0</v>
      </c>
    </row>
    <row r="660" spans="1:17" ht="30" customHeight="1">
      <c r="A660" s="73"/>
      <c r="B660" s="74"/>
      <c r="C660" s="60" t="s">
        <v>105</v>
      </c>
      <c r="D660" s="38"/>
      <c r="E660" s="26">
        <f t="shared" si="209"/>
        <v>0</v>
      </c>
      <c r="F660" s="26">
        <f t="shared" si="209"/>
        <v>0</v>
      </c>
      <c r="G660" s="26">
        <f t="shared" si="209"/>
        <v>0</v>
      </c>
      <c r="H660" s="26">
        <f t="shared" si="209"/>
        <v>0</v>
      </c>
      <c r="I660" s="26">
        <f t="shared" si="209"/>
        <v>0</v>
      </c>
      <c r="J660" s="29">
        <f t="shared" si="209"/>
        <v>0</v>
      </c>
      <c r="K660" s="26">
        <f t="shared" si="209"/>
        <v>0</v>
      </c>
      <c r="L660" s="26">
        <f t="shared" si="209"/>
        <v>0</v>
      </c>
      <c r="M660" s="26">
        <f t="shared" si="209"/>
        <v>0</v>
      </c>
      <c r="N660" s="26">
        <f t="shared" si="209"/>
        <v>0</v>
      </c>
      <c r="O660" s="26">
        <f t="shared" si="209"/>
        <v>0</v>
      </c>
      <c r="P660" s="26">
        <f t="shared" si="209"/>
        <v>0</v>
      </c>
      <c r="Q660" s="26">
        <f t="shared" si="209"/>
        <v>0</v>
      </c>
    </row>
    <row r="661" spans="1:17" ht="30" customHeight="1">
      <c r="A661" s="73"/>
      <c r="B661" s="74"/>
      <c r="C661" s="60" t="s">
        <v>19</v>
      </c>
      <c r="D661" s="38"/>
      <c r="E661" s="26">
        <f t="shared" si="209"/>
        <v>0</v>
      </c>
      <c r="F661" s="26">
        <f t="shared" si="209"/>
        <v>0</v>
      </c>
      <c r="G661" s="26">
        <f t="shared" si="209"/>
        <v>0</v>
      </c>
      <c r="H661" s="26">
        <f t="shared" si="209"/>
        <v>0</v>
      </c>
      <c r="I661" s="26">
        <f t="shared" si="209"/>
        <v>0</v>
      </c>
      <c r="J661" s="29">
        <f t="shared" si="209"/>
        <v>0</v>
      </c>
      <c r="K661" s="26">
        <f t="shared" si="209"/>
        <v>0</v>
      </c>
      <c r="L661" s="26">
        <f t="shared" si="209"/>
        <v>0</v>
      </c>
      <c r="M661" s="26">
        <f t="shared" si="209"/>
        <v>0</v>
      </c>
      <c r="N661" s="26">
        <f t="shared" si="209"/>
        <v>0</v>
      </c>
      <c r="O661" s="26">
        <f t="shared" si="209"/>
        <v>0</v>
      </c>
      <c r="P661" s="26">
        <f t="shared" si="209"/>
        <v>0</v>
      </c>
      <c r="Q661" s="26">
        <f t="shared" si="209"/>
        <v>0</v>
      </c>
    </row>
    <row r="662" spans="1:17" ht="15" customHeight="1">
      <c r="A662" s="73" t="s">
        <v>73</v>
      </c>
      <c r="B662" s="74" t="s">
        <v>141</v>
      </c>
      <c r="C662" s="60" t="s">
        <v>7</v>
      </c>
      <c r="D662" s="37"/>
      <c r="E662" s="26">
        <f aca="true" t="shared" si="210" ref="E662:L662">E663+E664+E665+E666+E667+E669</f>
        <v>1726793.96107</v>
      </c>
      <c r="F662" s="26">
        <f t="shared" si="210"/>
        <v>92857.31996</v>
      </c>
      <c r="G662" s="26">
        <f t="shared" si="210"/>
        <v>94158.96099</v>
      </c>
      <c r="H662" s="26">
        <f t="shared" si="210"/>
        <v>110857.38077</v>
      </c>
      <c r="I662" s="26">
        <f t="shared" si="210"/>
        <v>121315.13</v>
      </c>
      <c r="J662" s="29">
        <f t="shared" si="210"/>
        <v>153212.7897</v>
      </c>
      <c r="K662" s="26">
        <f t="shared" si="210"/>
        <v>149877.46</v>
      </c>
      <c r="L662" s="26">
        <f t="shared" si="210"/>
        <v>171691.45254</v>
      </c>
      <c r="M662" s="26">
        <f>M663+M664+M665+M666+M667+M669</f>
        <v>175371.35111</v>
      </c>
      <c r="N662" s="26">
        <f>N663+N664+N665+N666+N667+N669</f>
        <v>172323.374</v>
      </c>
      <c r="O662" s="26">
        <f>O663+O664+O665+O666+O667+O669</f>
        <v>172565.374</v>
      </c>
      <c r="P662" s="26">
        <f>P663+P664+P665+P666+P667+P669</f>
        <v>156281.684</v>
      </c>
      <c r="Q662" s="26">
        <f>Q663+Q664+Q665+Q666+Q667+Q669</f>
        <v>156281.684</v>
      </c>
    </row>
    <row r="663" spans="1:17" ht="15" customHeight="1">
      <c r="A663" s="73"/>
      <c r="B663" s="85"/>
      <c r="C663" s="60" t="s">
        <v>4</v>
      </c>
      <c r="D663" s="37"/>
      <c r="E663" s="26">
        <f aca="true" t="shared" si="211" ref="E663:E669">F663+G663+H663+I663+J663+K663+L663+M663+N663+O663+P663+Q663</f>
        <v>31790.43288</v>
      </c>
      <c r="F663" s="26">
        <v>0</v>
      </c>
      <c r="G663" s="26">
        <v>0</v>
      </c>
      <c r="H663" s="26">
        <v>0</v>
      </c>
      <c r="I663" s="26">
        <v>0</v>
      </c>
      <c r="J663" s="29">
        <v>11587.8</v>
      </c>
      <c r="K663" s="26">
        <v>0</v>
      </c>
      <c r="L663" s="26">
        <v>20202.63288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</row>
    <row r="664" spans="1:17" ht="15" customHeight="1">
      <c r="A664" s="73"/>
      <c r="B664" s="85"/>
      <c r="C664" s="60" t="s">
        <v>8</v>
      </c>
      <c r="D664" s="38" t="s">
        <v>9</v>
      </c>
      <c r="E664" s="26">
        <f t="shared" si="211"/>
        <v>1695003.52819</v>
      </c>
      <c r="F664" s="26">
        <v>92857.31996</v>
      </c>
      <c r="G664" s="26">
        <v>94158.96099</v>
      </c>
      <c r="H664" s="26">
        <v>110857.38077</v>
      </c>
      <c r="I664" s="29">
        <v>121315.13</v>
      </c>
      <c r="J664" s="29">
        <v>141624.9897</v>
      </c>
      <c r="K664" s="26">
        <v>149877.46</v>
      </c>
      <c r="L664" s="26">
        <v>151488.81966</v>
      </c>
      <c r="M664" s="26">
        <v>175371.35111</v>
      </c>
      <c r="N664" s="26">
        <v>172323.374</v>
      </c>
      <c r="O664" s="26">
        <v>172565.374</v>
      </c>
      <c r="P664" s="26">
        <v>156281.684</v>
      </c>
      <c r="Q664" s="26">
        <v>156281.684</v>
      </c>
    </row>
    <row r="665" spans="1:17" ht="15" customHeight="1">
      <c r="A665" s="73"/>
      <c r="B665" s="85"/>
      <c r="C665" s="60" t="s">
        <v>5</v>
      </c>
      <c r="D665" s="38"/>
      <c r="E665" s="26">
        <f t="shared" si="211"/>
        <v>0</v>
      </c>
      <c r="F665" s="26">
        <v>0</v>
      </c>
      <c r="G665" s="26">
        <v>0</v>
      </c>
      <c r="H665" s="26">
        <v>0</v>
      </c>
      <c r="I665" s="26">
        <v>0</v>
      </c>
      <c r="J665" s="29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</row>
    <row r="666" spans="1:17" ht="30" customHeight="1">
      <c r="A666" s="73"/>
      <c r="B666" s="85"/>
      <c r="C666" s="60" t="s">
        <v>104</v>
      </c>
      <c r="D666" s="38"/>
      <c r="E666" s="26">
        <f t="shared" si="211"/>
        <v>0</v>
      </c>
      <c r="F666" s="26">
        <v>0</v>
      </c>
      <c r="G666" s="26">
        <v>0</v>
      </c>
      <c r="H666" s="26">
        <v>0</v>
      </c>
      <c r="I666" s="26">
        <v>0</v>
      </c>
      <c r="J666" s="29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</row>
    <row r="667" spans="1:17" ht="15" customHeight="1">
      <c r="A667" s="73"/>
      <c r="B667" s="85"/>
      <c r="C667" s="60" t="s">
        <v>6</v>
      </c>
      <c r="D667" s="38"/>
      <c r="E667" s="26">
        <f t="shared" si="211"/>
        <v>0</v>
      </c>
      <c r="F667" s="26">
        <v>0</v>
      </c>
      <c r="G667" s="26">
        <v>0</v>
      </c>
      <c r="H667" s="26">
        <v>0</v>
      </c>
      <c r="I667" s="26">
        <v>0</v>
      </c>
      <c r="J667" s="29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</row>
    <row r="668" spans="1:17" ht="30" customHeight="1">
      <c r="A668" s="73"/>
      <c r="B668" s="85"/>
      <c r="C668" s="60" t="s">
        <v>105</v>
      </c>
      <c r="D668" s="38"/>
      <c r="E668" s="26">
        <f t="shared" si="211"/>
        <v>0</v>
      </c>
      <c r="F668" s="26">
        <v>0</v>
      </c>
      <c r="G668" s="26">
        <v>0</v>
      </c>
      <c r="H668" s="26">
        <v>0</v>
      </c>
      <c r="I668" s="26">
        <v>0</v>
      </c>
      <c r="J668" s="29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</row>
    <row r="669" spans="1:17" ht="30" customHeight="1">
      <c r="A669" s="73"/>
      <c r="B669" s="85"/>
      <c r="C669" s="60" t="s">
        <v>19</v>
      </c>
      <c r="D669" s="38"/>
      <c r="E669" s="26">
        <f t="shared" si="211"/>
        <v>0</v>
      </c>
      <c r="F669" s="26">
        <v>0</v>
      </c>
      <c r="G669" s="26">
        <v>0</v>
      </c>
      <c r="H669" s="26">
        <v>0</v>
      </c>
      <c r="I669" s="26">
        <v>0</v>
      </c>
      <c r="J669" s="29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</row>
    <row r="670" spans="1:17" ht="15" customHeight="1">
      <c r="A670" s="73" t="s">
        <v>203</v>
      </c>
      <c r="B670" s="74" t="s">
        <v>205</v>
      </c>
      <c r="C670" s="60" t="s">
        <v>7</v>
      </c>
      <c r="D670" s="37"/>
      <c r="E670" s="26">
        <f aca="true" t="shared" si="212" ref="E670:L670">E671+E672+E673+E674+E675+E677</f>
        <v>26024.786860000004</v>
      </c>
      <c r="F670" s="26">
        <f t="shared" si="212"/>
        <v>0</v>
      </c>
      <c r="G670" s="26">
        <f t="shared" si="212"/>
        <v>0</v>
      </c>
      <c r="H670" s="26">
        <f t="shared" si="212"/>
        <v>0</v>
      </c>
      <c r="I670" s="26">
        <f t="shared" si="212"/>
        <v>0</v>
      </c>
      <c r="J670" s="29">
        <f t="shared" si="212"/>
        <v>0</v>
      </c>
      <c r="K670" s="26">
        <f t="shared" si="212"/>
        <v>9258.800000000001</v>
      </c>
      <c r="L670" s="26">
        <f t="shared" si="212"/>
        <v>4267.38</v>
      </c>
      <c r="M670" s="26">
        <f>M671+M672+M673+M674+M675+M677</f>
        <v>3794.1818</v>
      </c>
      <c r="N670" s="26">
        <f>N671+N672+N673+N674+N675+N677</f>
        <v>3782.86453</v>
      </c>
      <c r="O670" s="26">
        <f>O671+O672+O673+O674+O675+O677</f>
        <v>3782.86453</v>
      </c>
      <c r="P670" s="26">
        <f>P671+P672+P673+P674+P675+P677</f>
        <v>569.3480000000001</v>
      </c>
      <c r="Q670" s="26">
        <f>Q671+Q672+Q673+Q674+Q675+Q677</f>
        <v>569.3480000000001</v>
      </c>
    </row>
    <row r="671" spans="1:17" ht="15" customHeight="1">
      <c r="A671" s="73"/>
      <c r="B671" s="85"/>
      <c r="C671" s="60" t="s">
        <v>4</v>
      </c>
      <c r="D671" s="37"/>
      <c r="E671" s="26">
        <f aca="true" t="shared" si="213" ref="E671:E677">F671+G671+H671+I671+J671+K671+L671+M671+N671+O671+P671+Q671</f>
        <v>23641.774960000002</v>
      </c>
      <c r="F671" s="26">
        <v>0</v>
      </c>
      <c r="G671" s="26">
        <v>0</v>
      </c>
      <c r="H671" s="26">
        <v>0</v>
      </c>
      <c r="I671" s="26">
        <v>0</v>
      </c>
      <c r="J671" s="29">
        <v>0</v>
      </c>
      <c r="K671" s="26">
        <f>10111.6-K679</f>
        <v>8795.8513</v>
      </c>
      <c r="L671" s="26">
        <v>4054.01002</v>
      </c>
      <c r="M671" s="26">
        <v>3604.47016</v>
      </c>
      <c r="N671" s="26">
        <v>3593.72174</v>
      </c>
      <c r="O671" s="26">
        <v>3593.72174</v>
      </c>
      <c r="P671" s="26">
        <v>0</v>
      </c>
      <c r="Q671" s="26">
        <v>0</v>
      </c>
    </row>
    <row r="672" spans="1:17" ht="15" customHeight="1">
      <c r="A672" s="73"/>
      <c r="B672" s="85"/>
      <c r="C672" s="60" t="s">
        <v>8</v>
      </c>
      <c r="D672" s="38" t="s">
        <v>9</v>
      </c>
      <c r="E672" s="26">
        <f t="shared" si="213"/>
        <v>2383.0119</v>
      </c>
      <c r="F672" s="26">
        <v>0</v>
      </c>
      <c r="G672" s="26">
        <v>0</v>
      </c>
      <c r="H672" s="26">
        <v>0</v>
      </c>
      <c r="I672" s="29">
        <v>0</v>
      </c>
      <c r="J672" s="29">
        <v>0</v>
      </c>
      <c r="K672" s="26">
        <f>532.2-K680</f>
        <v>462.94870000000003</v>
      </c>
      <c r="L672" s="26">
        <v>213.36998</v>
      </c>
      <c r="M672" s="26">
        <v>189.71164</v>
      </c>
      <c r="N672" s="26">
        <v>189.14279</v>
      </c>
      <c r="O672" s="26">
        <v>189.14279</v>
      </c>
      <c r="P672" s="26">
        <v>569.3480000000001</v>
      </c>
      <c r="Q672" s="26">
        <v>569.3480000000001</v>
      </c>
    </row>
    <row r="673" spans="1:17" ht="15" customHeight="1">
      <c r="A673" s="73"/>
      <c r="B673" s="85"/>
      <c r="C673" s="60" t="s">
        <v>5</v>
      </c>
      <c r="D673" s="38"/>
      <c r="E673" s="26">
        <f t="shared" si="213"/>
        <v>0</v>
      </c>
      <c r="F673" s="26">
        <v>0</v>
      </c>
      <c r="G673" s="26">
        <v>0</v>
      </c>
      <c r="H673" s="26">
        <v>0</v>
      </c>
      <c r="I673" s="26">
        <v>0</v>
      </c>
      <c r="J673" s="29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</row>
    <row r="674" spans="1:17" ht="30" customHeight="1">
      <c r="A674" s="73"/>
      <c r="B674" s="85"/>
      <c r="C674" s="60" t="s">
        <v>104</v>
      </c>
      <c r="D674" s="38"/>
      <c r="E674" s="26">
        <f t="shared" si="213"/>
        <v>0</v>
      </c>
      <c r="F674" s="26">
        <v>0</v>
      </c>
      <c r="G674" s="26">
        <v>0</v>
      </c>
      <c r="H674" s="26">
        <v>0</v>
      </c>
      <c r="I674" s="26">
        <v>0</v>
      </c>
      <c r="J674" s="29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</row>
    <row r="675" spans="1:17" ht="15" customHeight="1">
      <c r="A675" s="73"/>
      <c r="B675" s="85"/>
      <c r="C675" s="60" t="s">
        <v>6</v>
      </c>
      <c r="D675" s="38"/>
      <c r="E675" s="26">
        <f t="shared" si="213"/>
        <v>0</v>
      </c>
      <c r="F675" s="26">
        <v>0</v>
      </c>
      <c r="G675" s="26">
        <v>0</v>
      </c>
      <c r="H675" s="26">
        <v>0</v>
      </c>
      <c r="I675" s="26">
        <v>0</v>
      </c>
      <c r="J675" s="29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</row>
    <row r="676" spans="1:17" ht="30" customHeight="1">
      <c r="A676" s="73"/>
      <c r="B676" s="85"/>
      <c r="C676" s="60" t="s">
        <v>105</v>
      </c>
      <c r="D676" s="38"/>
      <c r="E676" s="26">
        <f t="shared" si="213"/>
        <v>0</v>
      </c>
      <c r="F676" s="26">
        <v>0</v>
      </c>
      <c r="G676" s="26">
        <v>0</v>
      </c>
      <c r="H676" s="26">
        <v>0</v>
      </c>
      <c r="I676" s="26">
        <v>0</v>
      </c>
      <c r="J676" s="29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</row>
    <row r="677" spans="1:17" ht="30" customHeight="1">
      <c r="A677" s="73"/>
      <c r="B677" s="85"/>
      <c r="C677" s="60" t="s">
        <v>19</v>
      </c>
      <c r="D677" s="38"/>
      <c r="E677" s="26">
        <f t="shared" si="213"/>
        <v>0</v>
      </c>
      <c r="F677" s="26">
        <v>0</v>
      </c>
      <c r="G677" s="26">
        <v>0</v>
      </c>
      <c r="H677" s="26">
        <v>0</v>
      </c>
      <c r="I677" s="26">
        <v>0</v>
      </c>
      <c r="J677" s="29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</row>
    <row r="678" spans="1:17" ht="15" customHeight="1">
      <c r="A678" s="73" t="s">
        <v>204</v>
      </c>
      <c r="B678" s="74" t="s">
        <v>211</v>
      </c>
      <c r="C678" s="60" t="s">
        <v>7</v>
      </c>
      <c r="D678" s="37"/>
      <c r="E678" s="26">
        <f aca="true" t="shared" si="214" ref="E678:L678">E679+E680+E681+E682+E683+E685</f>
        <v>26025.36356</v>
      </c>
      <c r="F678" s="26">
        <f t="shared" si="214"/>
        <v>0</v>
      </c>
      <c r="G678" s="26">
        <f t="shared" si="214"/>
        <v>0</v>
      </c>
      <c r="H678" s="26">
        <f t="shared" si="214"/>
        <v>0</v>
      </c>
      <c r="I678" s="26">
        <f t="shared" si="214"/>
        <v>0</v>
      </c>
      <c r="J678" s="29">
        <f t="shared" si="214"/>
        <v>0</v>
      </c>
      <c r="K678" s="26">
        <f t="shared" si="214"/>
        <v>1385</v>
      </c>
      <c r="L678" s="26">
        <f t="shared" si="214"/>
        <v>6569.57</v>
      </c>
      <c r="M678" s="26">
        <f>M679+M680+M681+M682+M683+M685</f>
        <v>5841.0882</v>
      </c>
      <c r="N678" s="26">
        <f>N679+N680+N681+N682+N683+N685</f>
        <v>5823.66547</v>
      </c>
      <c r="O678" s="26">
        <f>O679+O680+O681+O682+O683+O685</f>
        <v>5823.66547</v>
      </c>
      <c r="P678" s="26">
        <f>P679+P680+P681+P682+P683+P685</f>
        <v>291.18721</v>
      </c>
      <c r="Q678" s="26">
        <f>Q679+Q680+Q681+Q682+Q683+Q685</f>
        <v>291.18721</v>
      </c>
    </row>
    <row r="679" spans="1:17" ht="15" customHeight="1">
      <c r="A679" s="73"/>
      <c r="B679" s="85"/>
      <c r="C679" s="60" t="s">
        <v>4</v>
      </c>
      <c r="D679" s="37"/>
      <c r="E679" s="26">
        <f aca="true" t="shared" si="215" ref="E679:E685">F679+G679+H679+I679+J679+K679+L679+M679+N679+O679+P679+Q679</f>
        <v>24170.82504</v>
      </c>
      <c r="F679" s="26">
        <v>0</v>
      </c>
      <c r="G679" s="26">
        <v>0</v>
      </c>
      <c r="H679" s="26">
        <v>0</v>
      </c>
      <c r="I679" s="26">
        <v>0</v>
      </c>
      <c r="J679" s="29">
        <v>0</v>
      </c>
      <c r="K679" s="26">
        <v>1315.7487</v>
      </c>
      <c r="L679" s="26">
        <v>6241.08998</v>
      </c>
      <c r="M679" s="26">
        <v>5549.02984</v>
      </c>
      <c r="N679" s="26">
        <v>5532.47826</v>
      </c>
      <c r="O679" s="26">
        <v>5532.47826</v>
      </c>
      <c r="P679" s="26">
        <v>0</v>
      </c>
      <c r="Q679" s="26">
        <v>0</v>
      </c>
    </row>
    <row r="680" spans="1:17" ht="15" customHeight="1">
      <c r="A680" s="73"/>
      <c r="B680" s="85"/>
      <c r="C680" s="60" t="s">
        <v>8</v>
      </c>
      <c r="D680" s="38" t="s">
        <v>9</v>
      </c>
      <c r="E680" s="26">
        <f t="shared" si="215"/>
        <v>1854.5385200000003</v>
      </c>
      <c r="F680" s="26">
        <v>0</v>
      </c>
      <c r="G680" s="26">
        <v>0</v>
      </c>
      <c r="H680" s="26">
        <v>0</v>
      </c>
      <c r="I680" s="29">
        <v>0</v>
      </c>
      <c r="J680" s="29">
        <v>0</v>
      </c>
      <c r="K680" s="26">
        <v>69.2513</v>
      </c>
      <c r="L680" s="26">
        <v>328.48002</v>
      </c>
      <c r="M680" s="26">
        <v>292.05836</v>
      </c>
      <c r="N680" s="26">
        <v>291.18721</v>
      </c>
      <c r="O680" s="26">
        <f>N680</f>
        <v>291.18721</v>
      </c>
      <c r="P680" s="26">
        <f>O680</f>
        <v>291.18721</v>
      </c>
      <c r="Q680" s="26">
        <f>P680</f>
        <v>291.18721</v>
      </c>
    </row>
    <row r="681" spans="1:17" ht="15" customHeight="1">
      <c r="A681" s="73"/>
      <c r="B681" s="85"/>
      <c r="C681" s="60" t="s">
        <v>5</v>
      </c>
      <c r="D681" s="38"/>
      <c r="E681" s="26">
        <f t="shared" si="215"/>
        <v>0</v>
      </c>
      <c r="F681" s="26">
        <v>0</v>
      </c>
      <c r="G681" s="26">
        <v>0</v>
      </c>
      <c r="H681" s="26">
        <v>0</v>
      </c>
      <c r="I681" s="26">
        <v>0</v>
      </c>
      <c r="J681" s="29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</row>
    <row r="682" spans="1:17" ht="30" customHeight="1">
      <c r="A682" s="73"/>
      <c r="B682" s="85"/>
      <c r="C682" s="60" t="s">
        <v>104</v>
      </c>
      <c r="D682" s="38"/>
      <c r="E682" s="26">
        <f t="shared" si="215"/>
        <v>0</v>
      </c>
      <c r="F682" s="26">
        <v>0</v>
      </c>
      <c r="G682" s="26">
        <v>0</v>
      </c>
      <c r="H682" s="26">
        <v>0</v>
      </c>
      <c r="I682" s="26">
        <v>0</v>
      </c>
      <c r="J682" s="29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</row>
    <row r="683" spans="1:17" ht="15" customHeight="1">
      <c r="A683" s="73"/>
      <c r="B683" s="85"/>
      <c r="C683" s="60" t="s">
        <v>6</v>
      </c>
      <c r="D683" s="38"/>
      <c r="E683" s="26">
        <f t="shared" si="215"/>
        <v>0</v>
      </c>
      <c r="F683" s="26">
        <v>0</v>
      </c>
      <c r="G683" s="26">
        <v>0</v>
      </c>
      <c r="H683" s="26">
        <v>0</v>
      </c>
      <c r="I683" s="26">
        <v>0</v>
      </c>
      <c r="J683" s="29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</row>
    <row r="684" spans="1:17" ht="30" customHeight="1">
      <c r="A684" s="73"/>
      <c r="B684" s="85"/>
      <c r="C684" s="60" t="s">
        <v>105</v>
      </c>
      <c r="D684" s="38"/>
      <c r="E684" s="26">
        <f t="shared" si="215"/>
        <v>0</v>
      </c>
      <c r="F684" s="26">
        <v>0</v>
      </c>
      <c r="G684" s="26">
        <v>0</v>
      </c>
      <c r="H684" s="26">
        <v>0</v>
      </c>
      <c r="I684" s="26">
        <v>0</v>
      </c>
      <c r="J684" s="29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</row>
    <row r="685" spans="1:17" ht="30" customHeight="1">
      <c r="A685" s="73"/>
      <c r="B685" s="85"/>
      <c r="C685" s="60" t="s">
        <v>19</v>
      </c>
      <c r="D685" s="38"/>
      <c r="E685" s="26">
        <f t="shared" si="215"/>
        <v>0</v>
      </c>
      <c r="F685" s="26">
        <v>0</v>
      </c>
      <c r="G685" s="26">
        <v>0</v>
      </c>
      <c r="H685" s="26">
        <v>0</v>
      </c>
      <c r="I685" s="26">
        <v>0</v>
      </c>
      <c r="J685" s="29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</row>
    <row r="686" spans="1:17" ht="15" customHeight="1">
      <c r="A686" s="73" t="s">
        <v>175</v>
      </c>
      <c r="B686" s="74" t="s">
        <v>176</v>
      </c>
      <c r="C686" s="60" t="s">
        <v>7</v>
      </c>
      <c r="D686" s="37"/>
      <c r="E686" s="26">
        <f aca="true" t="shared" si="216" ref="E686:L686">E687+E688+E689+E690+E691+E693</f>
        <v>14302.637</v>
      </c>
      <c r="F686" s="26">
        <f t="shared" si="216"/>
        <v>1400</v>
      </c>
      <c r="G686" s="26">
        <f t="shared" si="216"/>
        <v>12000</v>
      </c>
      <c r="H686" s="26">
        <f t="shared" si="216"/>
        <v>902.637</v>
      </c>
      <c r="I686" s="26">
        <f t="shared" si="216"/>
        <v>0</v>
      </c>
      <c r="J686" s="29">
        <f t="shared" si="216"/>
        <v>0</v>
      </c>
      <c r="K686" s="26">
        <f t="shared" si="216"/>
        <v>0</v>
      </c>
      <c r="L686" s="26">
        <f t="shared" si="216"/>
        <v>0</v>
      </c>
      <c r="M686" s="26">
        <f>M687+M688+M689+M690+M691+M693</f>
        <v>0</v>
      </c>
      <c r="N686" s="26">
        <f>N687+N688+N689+N690+N691+N693</f>
        <v>0</v>
      </c>
      <c r="O686" s="26">
        <f>O687+O688+O689+O690+O691+O693</f>
        <v>0</v>
      </c>
      <c r="P686" s="26">
        <f>P687+P688+P689+P690+P691+P693</f>
        <v>0</v>
      </c>
      <c r="Q686" s="26">
        <f>Q687+Q688+Q689+Q690+Q691+Q693</f>
        <v>0</v>
      </c>
    </row>
    <row r="687" spans="1:17" ht="15" customHeight="1">
      <c r="A687" s="73"/>
      <c r="B687" s="74"/>
      <c r="C687" s="60" t="s">
        <v>4</v>
      </c>
      <c r="D687" s="37"/>
      <c r="E687" s="26">
        <f>E695+E711</f>
        <v>0</v>
      </c>
      <c r="F687" s="26">
        <f aca="true" t="shared" si="217" ref="F687:Q693">F695</f>
        <v>0</v>
      </c>
      <c r="G687" s="26">
        <f t="shared" si="217"/>
        <v>0</v>
      </c>
      <c r="H687" s="26">
        <f t="shared" si="217"/>
        <v>0</v>
      </c>
      <c r="I687" s="26">
        <f t="shared" si="217"/>
        <v>0</v>
      </c>
      <c r="J687" s="29">
        <f t="shared" si="217"/>
        <v>0</v>
      </c>
      <c r="K687" s="26">
        <f t="shared" si="217"/>
        <v>0</v>
      </c>
      <c r="L687" s="26">
        <f t="shared" si="217"/>
        <v>0</v>
      </c>
      <c r="M687" s="26">
        <f t="shared" si="217"/>
        <v>0</v>
      </c>
      <c r="N687" s="26">
        <f t="shared" si="217"/>
        <v>0</v>
      </c>
      <c r="O687" s="26">
        <f t="shared" si="217"/>
        <v>0</v>
      </c>
      <c r="P687" s="26">
        <f t="shared" si="217"/>
        <v>0</v>
      </c>
      <c r="Q687" s="26">
        <f t="shared" si="217"/>
        <v>0</v>
      </c>
    </row>
    <row r="688" spans="1:19" ht="15" customHeight="1">
      <c r="A688" s="73"/>
      <c r="B688" s="74"/>
      <c r="C688" s="60" t="s">
        <v>8</v>
      </c>
      <c r="D688" s="38" t="s">
        <v>178</v>
      </c>
      <c r="E688" s="26">
        <f>E696</f>
        <v>14302.637</v>
      </c>
      <c r="F688" s="26">
        <f t="shared" si="217"/>
        <v>1400</v>
      </c>
      <c r="G688" s="26">
        <f t="shared" si="217"/>
        <v>12000</v>
      </c>
      <c r="H688" s="26">
        <f t="shared" si="217"/>
        <v>902.637</v>
      </c>
      <c r="I688" s="26">
        <f t="shared" si="217"/>
        <v>0</v>
      </c>
      <c r="J688" s="29">
        <f t="shared" si="217"/>
        <v>0</v>
      </c>
      <c r="K688" s="26">
        <f t="shared" si="217"/>
        <v>0</v>
      </c>
      <c r="L688" s="26">
        <f t="shared" si="217"/>
        <v>0</v>
      </c>
      <c r="M688" s="26">
        <f t="shared" si="217"/>
        <v>0</v>
      </c>
      <c r="N688" s="26">
        <f t="shared" si="217"/>
        <v>0</v>
      </c>
      <c r="O688" s="26">
        <f t="shared" si="217"/>
        <v>0</v>
      </c>
      <c r="P688" s="26">
        <f t="shared" si="217"/>
        <v>0</v>
      </c>
      <c r="Q688" s="26">
        <f t="shared" si="217"/>
        <v>0</v>
      </c>
      <c r="S688" s="24"/>
    </row>
    <row r="689" spans="1:17" ht="15" customHeight="1">
      <c r="A689" s="73"/>
      <c r="B689" s="74"/>
      <c r="C689" s="60" t="s">
        <v>5</v>
      </c>
      <c r="D689" s="38"/>
      <c r="E689" s="26">
        <f>E697+E713</f>
        <v>0</v>
      </c>
      <c r="F689" s="26">
        <f t="shared" si="217"/>
        <v>0</v>
      </c>
      <c r="G689" s="26">
        <f t="shared" si="217"/>
        <v>0</v>
      </c>
      <c r="H689" s="26">
        <f t="shared" si="217"/>
        <v>0</v>
      </c>
      <c r="I689" s="26">
        <f t="shared" si="217"/>
        <v>0</v>
      </c>
      <c r="J689" s="29">
        <f t="shared" si="217"/>
        <v>0</v>
      </c>
      <c r="K689" s="26">
        <f t="shared" si="217"/>
        <v>0</v>
      </c>
      <c r="L689" s="26">
        <f t="shared" si="217"/>
        <v>0</v>
      </c>
      <c r="M689" s="26">
        <f t="shared" si="217"/>
        <v>0</v>
      </c>
      <c r="N689" s="26">
        <f t="shared" si="217"/>
        <v>0</v>
      </c>
      <c r="O689" s="26">
        <f t="shared" si="217"/>
        <v>0</v>
      </c>
      <c r="P689" s="26">
        <f t="shared" si="217"/>
        <v>0</v>
      </c>
      <c r="Q689" s="26">
        <f t="shared" si="217"/>
        <v>0</v>
      </c>
    </row>
    <row r="690" spans="1:17" ht="30" customHeight="1">
      <c r="A690" s="73"/>
      <c r="B690" s="74"/>
      <c r="C690" s="60" t="s">
        <v>104</v>
      </c>
      <c r="D690" s="38"/>
      <c r="E690" s="26">
        <f aca="true" t="shared" si="218" ref="E690:L693">E698</f>
        <v>0</v>
      </c>
      <c r="F690" s="26">
        <f t="shared" si="218"/>
        <v>0</v>
      </c>
      <c r="G690" s="26">
        <f t="shared" si="218"/>
        <v>0</v>
      </c>
      <c r="H690" s="26">
        <f t="shared" si="218"/>
        <v>0</v>
      </c>
      <c r="I690" s="26">
        <f t="shared" si="218"/>
        <v>0</v>
      </c>
      <c r="J690" s="29">
        <f t="shared" si="218"/>
        <v>0</v>
      </c>
      <c r="K690" s="26">
        <f t="shared" si="218"/>
        <v>0</v>
      </c>
      <c r="L690" s="26">
        <f t="shared" si="218"/>
        <v>0</v>
      </c>
      <c r="M690" s="26">
        <f t="shared" si="217"/>
        <v>0</v>
      </c>
      <c r="N690" s="26">
        <f t="shared" si="217"/>
        <v>0</v>
      </c>
      <c r="O690" s="26">
        <f t="shared" si="217"/>
        <v>0</v>
      </c>
      <c r="P690" s="26">
        <f t="shared" si="217"/>
        <v>0</v>
      </c>
      <c r="Q690" s="26">
        <f t="shared" si="217"/>
        <v>0</v>
      </c>
    </row>
    <row r="691" spans="1:17" ht="15" customHeight="1">
      <c r="A691" s="73"/>
      <c r="B691" s="74"/>
      <c r="C691" s="60" t="s">
        <v>6</v>
      </c>
      <c r="D691" s="38"/>
      <c r="E691" s="26">
        <f>E699+E715</f>
        <v>0</v>
      </c>
      <c r="F691" s="26">
        <f t="shared" si="218"/>
        <v>0</v>
      </c>
      <c r="G691" s="26">
        <f t="shared" si="218"/>
        <v>0</v>
      </c>
      <c r="H691" s="26">
        <f t="shared" si="218"/>
        <v>0</v>
      </c>
      <c r="I691" s="26">
        <f t="shared" si="218"/>
        <v>0</v>
      </c>
      <c r="J691" s="29">
        <f t="shared" si="218"/>
        <v>0</v>
      </c>
      <c r="K691" s="26">
        <f t="shared" si="218"/>
        <v>0</v>
      </c>
      <c r="L691" s="26">
        <f t="shared" si="218"/>
        <v>0</v>
      </c>
      <c r="M691" s="26">
        <f t="shared" si="217"/>
        <v>0</v>
      </c>
      <c r="N691" s="26">
        <f t="shared" si="217"/>
        <v>0</v>
      </c>
      <c r="O691" s="26">
        <f t="shared" si="217"/>
        <v>0</v>
      </c>
      <c r="P691" s="26">
        <f t="shared" si="217"/>
        <v>0</v>
      </c>
      <c r="Q691" s="26">
        <f t="shared" si="217"/>
        <v>0</v>
      </c>
    </row>
    <row r="692" spans="1:17" ht="30" customHeight="1">
      <c r="A692" s="73"/>
      <c r="B692" s="74"/>
      <c r="C692" s="60" t="s">
        <v>105</v>
      </c>
      <c r="D692" s="38"/>
      <c r="E692" s="26">
        <f>E700+E716</f>
        <v>0</v>
      </c>
      <c r="F692" s="26">
        <f t="shared" si="218"/>
        <v>0</v>
      </c>
      <c r="G692" s="26">
        <f t="shared" si="218"/>
        <v>0</v>
      </c>
      <c r="H692" s="26">
        <f t="shared" si="218"/>
        <v>0</v>
      </c>
      <c r="I692" s="26">
        <f t="shared" si="218"/>
        <v>0</v>
      </c>
      <c r="J692" s="29">
        <f t="shared" si="218"/>
        <v>0</v>
      </c>
      <c r="K692" s="26">
        <f t="shared" si="218"/>
        <v>0</v>
      </c>
      <c r="L692" s="26">
        <f t="shared" si="218"/>
        <v>0</v>
      </c>
      <c r="M692" s="26">
        <f t="shared" si="217"/>
        <v>0</v>
      </c>
      <c r="N692" s="26">
        <f t="shared" si="217"/>
        <v>0</v>
      </c>
      <c r="O692" s="26">
        <f t="shared" si="217"/>
        <v>0</v>
      </c>
      <c r="P692" s="26">
        <f t="shared" si="217"/>
        <v>0</v>
      </c>
      <c r="Q692" s="26">
        <f t="shared" si="217"/>
        <v>0</v>
      </c>
    </row>
    <row r="693" spans="1:17" ht="30" customHeight="1">
      <c r="A693" s="73"/>
      <c r="B693" s="74"/>
      <c r="C693" s="60" t="s">
        <v>19</v>
      </c>
      <c r="D693" s="38"/>
      <c r="E693" s="26">
        <f>E701+E717</f>
        <v>0</v>
      </c>
      <c r="F693" s="26">
        <f t="shared" si="218"/>
        <v>0</v>
      </c>
      <c r="G693" s="26">
        <f t="shared" si="218"/>
        <v>0</v>
      </c>
      <c r="H693" s="26">
        <f t="shared" si="218"/>
        <v>0</v>
      </c>
      <c r="I693" s="26">
        <f t="shared" si="218"/>
        <v>0</v>
      </c>
      <c r="J693" s="29">
        <f t="shared" si="218"/>
        <v>0</v>
      </c>
      <c r="K693" s="26">
        <f t="shared" si="218"/>
        <v>0</v>
      </c>
      <c r="L693" s="26">
        <f t="shared" si="218"/>
        <v>0</v>
      </c>
      <c r="M693" s="26">
        <f t="shared" si="217"/>
        <v>0</v>
      </c>
      <c r="N693" s="26">
        <f t="shared" si="217"/>
        <v>0</v>
      </c>
      <c r="O693" s="26">
        <f t="shared" si="217"/>
        <v>0</v>
      </c>
      <c r="P693" s="26">
        <f t="shared" si="217"/>
        <v>0</v>
      </c>
      <c r="Q693" s="26">
        <f t="shared" si="217"/>
        <v>0</v>
      </c>
    </row>
    <row r="694" spans="1:17" ht="15" customHeight="1">
      <c r="A694" s="73" t="s">
        <v>177</v>
      </c>
      <c r="B694" s="74" t="s">
        <v>181</v>
      </c>
      <c r="C694" s="60" t="s">
        <v>7</v>
      </c>
      <c r="D694" s="37"/>
      <c r="E694" s="26">
        <f aca="true" t="shared" si="219" ref="E694:L694">E695+E696+E697+E698+E699+E701</f>
        <v>14302.637</v>
      </c>
      <c r="F694" s="26">
        <f t="shared" si="219"/>
        <v>1400</v>
      </c>
      <c r="G694" s="26">
        <f t="shared" si="219"/>
        <v>12000</v>
      </c>
      <c r="H694" s="26">
        <f t="shared" si="219"/>
        <v>902.637</v>
      </c>
      <c r="I694" s="26">
        <f t="shared" si="219"/>
        <v>0</v>
      </c>
      <c r="J694" s="29">
        <f t="shared" si="219"/>
        <v>0</v>
      </c>
      <c r="K694" s="26">
        <f t="shared" si="219"/>
        <v>0</v>
      </c>
      <c r="L694" s="26">
        <f t="shared" si="219"/>
        <v>0</v>
      </c>
      <c r="M694" s="26">
        <f>M695+M696+M697+M698+M699+M701</f>
        <v>0</v>
      </c>
      <c r="N694" s="26">
        <f>N695+N696+N697+N698+N699+N701</f>
        <v>0</v>
      </c>
      <c r="O694" s="26">
        <f>O695+O696+O697+O698+O699+O701</f>
        <v>0</v>
      </c>
      <c r="P694" s="26">
        <f>P695+P696+P697+P698+P699+P701</f>
        <v>0</v>
      </c>
      <c r="Q694" s="26">
        <f>Q695+Q696+Q697+Q698+Q699+Q701</f>
        <v>0</v>
      </c>
    </row>
    <row r="695" spans="1:17" ht="15" customHeight="1">
      <c r="A695" s="73"/>
      <c r="B695" s="74"/>
      <c r="C695" s="60" t="s">
        <v>4</v>
      </c>
      <c r="D695" s="37"/>
      <c r="E695" s="26">
        <f aca="true" t="shared" si="220" ref="E695:E701">F695+G695+H695+I695+J695+K695+L695</f>
        <v>0</v>
      </c>
      <c r="F695" s="26">
        <v>0</v>
      </c>
      <c r="G695" s="26">
        <v>0</v>
      </c>
      <c r="H695" s="26">
        <v>0</v>
      </c>
      <c r="I695" s="26">
        <v>0</v>
      </c>
      <c r="J695" s="29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</row>
    <row r="696" spans="1:17" ht="15" customHeight="1">
      <c r="A696" s="73"/>
      <c r="B696" s="74"/>
      <c r="C696" s="60" t="s">
        <v>8</v>
      </c>
      <c r="D696" s="38" t="s">
        <v>178</v>
      </c>
      <c r="E696" s="26">
        <f t="shared" si="220"/>
        <v>14302.637</v>
      </c>
      <c r="F696" s="26">
        <v>1400</v>
      </c>
      <c r="G696" s="26">
        <v>12000</v>
      </c>
      <c r="H696" s="26">
        <v>902.637</v>
      </c>
      <c r="I696" s="26">
        <v>0</v>
      </c>
      <c r="J696" s="29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</row>
    <row r="697" spans="1:17" ht="15" customHeight="1">
      <c r="A697" s="73"/>
      <c r="B697" s="74"/>
      <c r="C697" s="60" t="s">
        <v>5</v>
      </c>
      <c r="D697" s="38"/>
      <c r="E697" s="26">
        <f t="shared" si="220"/>
        <v>0</v>
      </c>
      <c r="F697" s="26">
        <v>0</v>
      </c>
      <c r="G697" s="26">
        <v>0</v>
      </c>
      <c r="H697" s="26">
        <v>0</v>
      </c>
      <c r="I697" s="26">
        <v>0</v>
      </c>
      <c r="J697" s="29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</row>
    <row r="698" spans="1:17" ht="30" customHeight="1">
      <c r="A698" s="73"/>
      <c r="B698" s="74"/>
      <c r="C698" s="60" t="s">
        <v>104</v>
      </c>
      <c r="D698" s="38"/>
      <c r="E698" s="26">
        <f t="shared" si="220"/>
        <v>0</v>
      </c>
      <c r="F698" s="26">
        <v>0</v>
      </c>
      <c r="G698" s="26">
        <v>0</v>
      </c>
      <c r="H698" s="26">
        <v>0</v>
      </c>
      <c r="I698" s="26">
        <v>0</v>
      </c>
      <c r="J698" s="29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</row>
    <row r="699" spans="1:17" ht="15" customHeight="1">
      <c r="A699" s="73"/>
      <c r="B699" s="74"/>
      <c r="C699" s="60" t="s">
        <v>6</v>
      </c>
      <c r="D699" s="38"/>
      <c r="E699" s="26">
        <f t="shared" si="220"/>
        <v>0</v>
      </c>
      <c r="F699" s="26">
        <v>0</v>
      </c>
      <c r="G699" s="26">
        <v>0</v>
      </c>
      <c r="H699" s="26">
        <v>0</v>
      </c>
      <c r="I699" s="26">
        <v>0</v>
      </c>
      <c r="J699" s="29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</row>
    <row r="700" spans="1:17" ht="30" customHeight="1">
      <c r="A700" s="73"/>
      <c r="B700" s="74"/>
      <c r="C700" s="60" t="s">
        <v>105</v>
      </c>
      <c r="D700" s="38"/>
      <c r="E700" s="26">
        <f t="shared" si="220"/>
        <v>0</v>
      </c>
      <c r="F700" s="26">
        <v>0</v>
      </c>
      <c r="G700" s="26">
        <v>0</v>
      </c>
      <c r="H700" s="26">
        <v>0</v>
      </c>
      <c r="I700" s="26">
        <v>0</v>
      </c>
      <c r="J700" s="29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</row>
    <row r="701" spans="1:17" ht="30" customHeight="1">
      <c r="A701" s="73"/>
      <c r="B701" s="74"/>
      <c r="C701" s="60" t="s">
        <v>19</v>
      </c>
      <c r="D701" s="38"/>
      <c r="E701" s="26">
        <f t="shared" si="220"/>
        <v>0</v>
      </c>
      <c r="F701" s="26">
        <v>0</v>
      </c>
      <c r="G701" s="26">
        <v>0</v>
      </c>
      <c r="H701" s="26">
        <v>0</v>
      </c>
      <c r="I701" s="26">
        <v>0</v>
      </c>
      <c r="J701" s="29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</row>
    <row r="702" spans="1:18" ht="15">
      <c r="A702" s="77" t="s">
        <v>74</v>
      </c>
      <c r="B702" s="74" t="s">
        <v>172</v>
      </c>
      <c r="C702" s="60" t="s">
        <v>7</v>
      </c>
      <c r="D702" s="37"/>
      <c r="E702" s="26">
        <f aca="true" t="shared" si="221" ref="E702:Q708">E710+E742+E766</f>
        <v>4187989.7779700006</v>
      </c>
      <c r="F702" s="26">
        <f t="shared" si="221"/>
        <v>271983.6321</v>
      </c>
      <c r="G702" s="26">
        <f t="shared" si="221"/>
        <v>300593.20811999997</v>
      </c>
      <c r="H702" s="26">
        <f t="shared" si="221"/>
        <v>400546.2369</v>
      </c>
      <c r="I702" s="26">
        <f t="shared" si="221"/>
        <v>369607.6751</v>
      </c>
      <c r="J702" s="26">
        <f t="shared" si="221"/>
        <v>369691.77534000005</v>
      </c>
      <c r="K702" s="26">
        <f t="shared" si="221"/>
        <v>393391.82999999996</v>
      </c>
      <c r="L702" s="26">
        <f t="shared" si="221"/>
        <v>484987.4495</v>
      </c>
      <c r="M702" s="26">
        <f t="shared" si="221"/>
        <v>311700.47472</v>
      </c>
      <c r="N702" s="26">
        <f t="shared" si="221"/>
        <v>269899.01411</v>
      </c>
      <c r="O702" s="26">
        <f t="shared" si="221"/>
        <v>376308.23199999996</v>
      </c>
      <c r="P702" s="26">
        <f t="shared" si="221"/>
        <v>354690.12504</v>
      </c>
      <c r="Q702" s="26">
        <f t="shared" si="221"/>
        <v>284590.12504</v>
      </c>
      <c r="R702" s="24"/>
    </row>
    <row r="703" spans="1:19" ht="30">
      <c r="A703" s="77"/>
      <c r="B703" s="74"/>
      <c r="C703" s="60" t="s">
        <v>4</v>
      </c>
      <c r="D703" s="37"/>
      <c r="E703" s="26">
        <f t="shared" si="221"/>
        <v>194788.13</v>
      </c>
      <c r="F703" s="26">
        <f t="shared" si="221"/>
        <v>0</v>
      </c>
      <c r="G703" s="26">
        <f t="shared" si="221"/>
        <v>0</v>
      </c>
      <c r="H703" s="26">
        <f t="shared" si="221"/>
        <v>0</v>
      </c>
      <c r="I703" s="26">
        <f t="shared" si="221"/>
        <v>0</v>
      </c>
      <c r="J703" s="26">
        <f t="shared" si="221"/>
        <v>9888.13</v>
      </c>
      <c r="K703" s="26">
        <f t="shared" si="221"/>
        <v>12000</v>
      </c>
      <c r="L703" s="26">
        <f t="shared" si="221"/>
        <v>47500</v>
      </c>
      <c r="M703" s="26">
        <f t="shared" si="221"/>
        <v>41800</v>
      </c>
      <c r="N703" s="26">
        <f t="shared" si="221"/>
        <v>41800</v>
      </c>
      <c r="O703" s="26">
        <f t="shared" si="221"/>
        <v>41800</v>
      </c>
      <c r="P703" s="26">
        <f t="shared" si="221"/>
        <v>0</v>
      </c>
      <c r="Q703" s="26">
        <f t="shared" si="221"/>
        <v>0</v>
      </c>
      <c r="S703" s="24"/>
    </row>
    <row r="704" spans="1:20" ht="30">
      <c r="A704" s="77"/>
      <c r="B704" s="74"/>
      <c r="C704" s="60" t="s">
        <v>8</v>
      </c>
      <c r="D704" s="38" t="s">
        <v>11</v>
      </c>
      <c r="E704" s="26">
        <f t="shared" si="221"/>
        <v>3950905.1479700007</v>
      </c>
      <c r="F704" s="26">
        <f t="shared" si="221"/>
        <v>266483.6321</v>
      </c>
      <c r="G704" s="26">
        <f t="shared" si="221"/>
        <v>293593.20811999997</v>
      </c>
      <c r="H704" s="26">
        <f t="shared" si="221"/>
        <v>386746.2369</v>
      </c>
      <c r="I704" s="26">
        <f t="shared" si="221"/>
        <v>355487.1751</v>
      </c>
      <c r="J704" s="26">
        <f t="shared" si="221"/>
        <v>358803.64534000005</v>
      </c>
      <c r="K704" s="26">
        <f t="shared" si="221"/>
        <v>380591.82999999996</v>
      </c>
      <c r="L704" s="26">
        <f>L712+L744+L768</f>
        <v>437461.4495</v>
      </c>
      <c r="M704" s="26">
        <f t="shared" si="221"/>
        <v>269850.47472</v>
      </c>
      <c r="N704" s="26">
        <f t="shared" si="221"/>
        <v>228099.01411</v>
      </c>
      <c r="O704" s="26">
        <f t="shared" si="221"/>
        <v>334508.23199999996</v>
      </c>
      <c r="P704" s="26">
        <f t="shared" si="221"/>
        <v>354690.12504</v>
      </c>
      <c r="Q704" s="26">
        <f t="shared" si="221"/>
        <v>284590.12504</v>
      </c>
      <c r="R704" s="24">
        <f>M704-R776</f>
        <v>246035.97472</v>
      </c>
      <c r="S704" s="24">
        <f>N704-S776</f>
        <v>221204.4</v>
      </c>
      <c r="T704" s="24">
        <f>O704-T776</f>
        <v>221533.59999999998</v>
      </c>
    </row>
    <row r="705" spans="1:20" ht="30">
      <c r="A705" s="77"/>
      <c r="B705" s="74"/>
      <c r="C705" s="60" t="s">
        <v>5</v>
      </c>
      <c r="D705" s="38"/>
      <c r="E705" s="26">
        <f t="shared" si="221"/>
        <v>0</v>
      </c>
      <c r="F705" s="26">
        <f t="shared" si="221"/>
        <v>0</v>
      </c>
      <c r="G705" s="26">
        <f t="shared" si="221"/>
        <v>0</v>
      </c>
      <c r="H705" s="26">
        <f t="shared" si="221"/>
        <v>0</v>
      </c>
      <c r="I705" s="26">
        <f t="shared" si="221"/>
        <v>0</v>
      </c>
      <c r="J705" s="26">
        <f t="shared" si="221"/>
        <v>0</v>
      </c>
      <c r="K705" s="26">
        <f t="shared" si="221"/>
        <v>0</v>
      </c>
      <c r="L705" s="26">
        <f t="shared" si="221"/>
        <v>0</v>
      </c>
      <c r="M705" s="26">
        <f t="shared" si="221"/>
        <v>0</v>
      </c>
      <c r="N705" s="26">
        <f t="shared" si="221"/>
        <v>0</v>
      </c>
      <c r="O705" s="26">
        <f t="shared" si="221"/>
        <v>0</v>
      </c>
      <c r="P705" s="26">
        <f t="shared" si="221"/>
        <v>0</v>
      </c>
      <c r="Q705" s="26">
        <f t="shared" si="221"/>
        <v>0</v>
      </c>
      <c r="S705" s="24"/>
      <c r="T705" s="24"/>
    </row>
    <row r="706" spans="1:17" ht="30">
      <c r="A706" s="77"/>
      <c r="B706" s="74"/>
      <c r="C706" s="60" t="s">
        <v>104</v>
      </c>
      <c r="D706" s="49" t="s">
        <v>14</v>
      </c>
      <c r="E706" s="26">
        <f t="shared" si="221"/>
        <v>42296.5</v>
      </c>
      <c r="F706" s="26">
        <f t="shared" si="221"/>
        <v>5500</v>
      </c>
      <c r="G706" s="26">
        <f t="shared" si="221"/>
        <v>7000</v>
      </c>
      <c r="H706" s="26">
        <f t="shared" si="221"/>
        <v>13800</v>
      </c>
      <c r="I706" s="26">
        <f t="shared" si="221"/>
        <v>14120.5</v>
      </c>
      <c r="J706" s="26">
        <f t="shared" si="221"/>
        <v>1000</v>
      </c>
      <c r="K706" s="26">
        <f t="shared" si="221"/>
        <v>800</v>
      </c>
      <c r="L706" s="26">
        <v>26</v>
      </c>
      <c r="M706" s="26">
        <f t="shared" si="221"/>
        <v>50</v>
      </c>
      <c r="N706" s="26">
        <f t="shared" si="221"/>
        <v>0</v>
      </c>
      <c r="O706" s="26">
        <f t="shared" si="221"/>
        <v>0</v>
      </c>
      <c r="P706" s="26">
        <f t="shared" si="221"/>
        <v>0</v>
      </c>
      <c r="Q706" s="26">
        <f t="shared" si="221"/>
        <v>0</v>
      </c>
    </row>
    <row r="707" spans="1:17" ht="30">
      <c r="A707" s="77"/>
      <c r="B707" s="74"/>
      <c r="C707" s="60" t="s">
        <v>6</v>
      </c>
      <c r="D707" s="38"/>
      <c r="E707" s="26">
        <f t="shared" si="221"/>
        <v>0</v>
      </c>
      <c r="F707" s="26">
        <f t="shared" si="221"/>
        <v>0</v>
      </c>
      <c r="G707" s="26">
        <f t="shared" si="221"/>
        <v>0</v>
      </c>
      <c r="H707" s="26">
        <f t="shared" si="221"/>
        <v>0</v>
      </c>
      <c r="I707" s="26">
        <f t="shared" si="221"/>
        <v>0</v>
      </c>
      <c r="J707" s="26">
        <f t="shared" si="221"/>
        <v>0</v>
      </c>
      <c r="K707" s="26">
        <f t="shared" si="221"/>
        <v>0</v>
      </c>
      <c r="L707" s="26">
        <f t="shared" si="221"/>
        <v>0</v>
      </c>
      <c r="M707" s="26">
        <f t="shared" si="221"/>
        <v>0</v>
      </c>
      <c r="N707" s="26">
        <f t="shared" si="221"/>
        <v>0</v>
      </c>
      <c r="O707" s="26">
        <f t="shared" si="221"/>
        <v>0</v>
      </c>
      <c r="P707" s="26">
        <f t="shared" si="221"/>
        <v>0</v>
      </c>
      <c r="Q707" s="26">
        <f t="shared" si="221"/>
        <v>0</v>
      </c>
    </row>
    <row r="708" spans="1:17" ht="30">
      <c r="A708" s="77"/>
      <c r="B708" s="74"/>
      <c r="C708" s="60" t="s">
        <v>105</v>
      </c>
      <c r="D708" s="38"/>
      <c r="E708" s="26">
        <f t="shared" si="221"/>
        <v>0</v>
      </c>
      <c r="F708" s="26">
        <f t="shared" si="221"/>
        <v>0</v>
      </c>
      <c r="G708" s="26">
        <f t="shared" si="221"/>
        <v>0</v>
      </c>
      <c r="H708" s="26">
        <f t="shared" si="221"/>
        <v>0</v>
      </c>
      <c r="I708" s="26">
        <f t="shared" si="221"/>
        <v>0</v>
      </c>
      <c r="J708" s="26">
        <f t="shared" si="221"/>
        <v>0</v>
      </c>
      <c r="K708" s="26">
        <f t="shared" si="221"/>
        <v>0</v>
      </c>
      <c r="L708" s="26">
        <f t="shared" si="221"/>
        <v>0</v>
      </c>
      <c r="M708" s="26">
        <f t="shared" si="221"/>
        <v>0</v>
      </c>
      <c r="N708" s="26">
        <f t="shared" si="221"/>
        <v>0</v>
      </c>
      <c r="O708" s="26">
        <f t="shared" si="221"/>
        <v>0</v>
      </c>
      <c r="P708" s="26">
        <f t="shared" si="221"/>
        <v>0</v>
      </c>
      <c r="Q708" s="26">
        <f t="shared" si="221"/>
        <v>0</v>
      </c>
    </row>
    <row r="709" spans="1:17" ht="45">
      <c r="A709" s="77"/>
      <c r="B709" s="74"/>
      <c r="C709" s="60" t="s">
        <v>19</v>
      </c>
      <c r="D709" s="38"/>
      <c r="E709" s="26">
        <f>E717+E749+E773</f>
        <v>0</v>
      </c>
      <c r="F709" s="26">
        <f aca="true" t="shared" si="222" ref="F709:Q709">F717+F749</f>
        <v>0</v>
      </c>
      <c r="G709" s="26">
        <f t="shared" si="222"/>
        <v>0</v>
      </c>
      <c r="H709" s="26">
        <f t="shared" si="222"/>
        <v>0</v>
      </c>
      <c r="I709" s="26">
        <f t="shared" si="222"/>
        <v>0</v>
      </c>
      <c r="J709" s="26">
        <f t="shared" si="222"/>
        <v>0</v>
      </c>
      <c r="K709" s="26">
        <f t="shared" si="222"/>
        <v>0</v>
      </c>
      <c r="L709" s="26">
        <f t="shared" si="222"/>
        <v>0</v>
      </c>
      <c r="M709" s="26">
        <f t="shared" si="222"/>
        <v>0</v>
      </c>
      <c r="N709" s="26">
        <f t="shared" si="222"/>
        <v>0</v>
      </c>
      <c r="O709" s="26">
        <f t="shared" si="222"/>
        <v>0</v>
      </c>
      <c r="P709" s="26">
        <f t="shared" si="222"/>
        <v>0</v>
      </c>
      <c r="Q709" s="26">
        <f t="shared" si="222"/>
        <v>0</v>
      </c>
    </row>
    <row r="710" spans="1:17" ht="15" customHeight="1">
      <c r="A710" s="73" t="s">
        <v>75</v>
      </c>
      <c r="B710" s="74" t="s">
        <v>182</v>
      </c>
      <c r="C710" s="60" t="s">
        <v>7</v>
      </c>
      <c r="D710" s="37"/>
      <c r="E710" s="26">
        <f aca="true" t="shared" si="223" ref="E710:L710">E711+E712+E713+E714+E715+E717</f>
        <v>1895773.9161100003</v>
      </c>
      <c r="F710" s="26">
        <f t="shared" si="223"/>
        <v>121563.15437999999</v>
      </c>
      <c r="G710" s="26">
        <f t="shared" si="223"/>
        <v>129336.01233</v>
      </c>
      <c r="H710" s="26">
        <f t="shared" si="223"/>
        <v>141464.6</v>
      </c>
      <c r="I710" s="26">
        <f t="shared" si="223"/>
        <v>144777.52518</v>
      </c>
      <c r="J710" s="26">
        <f t="shared" si="223"/>
        <v>152735.81009</v>
      </c>
      <c r="K710" s="26">
        <f t="shared" si="223"/>
        <v>165925.4</v>
      </c>
      <c r="L710" s="26">
        <f t="shared" si="223"/>
        <v>159871.61653</v>
      </c>
      <c r="M710" s="26">
        <f>M711+M712+M713+M714+M715+M717</f>
        <v>186960.97472</v>
      </c>
      <c r="N710" s="26">
        <f>N711+N712+N713+N714+N715+N717</f>
        <v>173456.8</v>
      </c>
      <c r="O710" s="26">
        <f>O711+O712+O713+O714+O715+O717</f>
        <v>173856</v>
      </c>
      <c r="P710" s="26">
        <f>P711+P712+P713+P714+P715+P717</f>
        <v>172913.01144</v>
      </c>
      <c r="Q710" s="26">
        <f>Q711+Q712+Q713+Q714+Q715+Q717</f>
        <v>172913.01144</v>
      </c>
    </row>
    <row r="711" spans="1:17" ht="15" customHeight="1">
      <c r="A711" s="73"/>
      <c r="B711" s="74"/>
      <c r="C711" s="60" t="s">
        <v>4</v>
      </c>
      <c r="D711" s="37"/>
      <c r="E711" s="26">
        <f aca="true" t="shared" si="224" ref="E711:Q717">E719+E727+E735</f>
        <v>0</v>
      </c>
      <c r="F711" s="26">
        <f t="shared" si="224"/>
        <v>0</v>
      </c>
      <c r="G711" s="26">
        <f t="shared" si="224"/>
        <v>0</v>
      </c>
      <c r="H711" s="26">
        <f t="shared" si="224"/>
        <v>0</v>
      </c>
      <c r="I711" s="26">
        <f t="shared" si="224"/>
        <v>0</v>
      </c>
      <c r="J711" s="26">
        <f t="shared" si="224"/>
        <v>0</v>
      </c>
      <c r="K711" s="26">
        <f t="shared" si="224"/>
        <v>0</v>
      </c>
      <c r="L711" s="26">
        <f t="shared" si="224"/>
        <v>0</v>
      </c>
      <c r="M711" s="26">
        <f t="shared" si="224"/>
        <v>0</v>
      </c>
      <c r="N711" s="26">
        <f t="shared" si="224"/>
        <v>0</v>
      </c>
      <c r="O711" s="26">
        <f t="shared" si="224"/>
        <v>0</v>
      </c>
      <c r="P711" s="26">
        <f t="shared" si="224"/>
        <v>0</v>
      </c>
      <c r="Q711" s="26">
        <f t="shared" si="224"/>
        <v>0</v>
      </c>
    </row>
    <row r="712" spans="1:17" ht="15" customHeight="1">
      <c r="A712" s="73"/>
      <c r="B712" s="74"/>
      <c r="C712" s="60" t="s">
        <v>8</v>
      </c>
      <c r="D712" s="38" t="s">
        <v>9</v>
      </c>
      <c r="E712" s="26">
        <f t="shared" si="224"/>
        <v>1893577.4161100003</v>
      </c>
      <c r="F712" s="26">
        <f t="shared" si="224"/>
        <v>121563.15437999999</v>
      </c>
      <c r="G712" s="26">
        <f t="shared" si="224"/>
        <v>129336.01233</v>
      </c>
      <c r="H712" s="26">
        <f t="shared" si="224"/>
        <v>141464.6</v>
      </c>
      <c r="I712" s="26">
        <f t="shared" si="224"/>
        <v>144457.02518</v>
      </c>
      <c r="J712" s="26">
        <f t="shared" si="224"/>
        <v>151735.81009</v>
      </c>
      <c r="K712" s="26">
        <f t="shared" si="224"/>
        <v>165125.4</v>
      </c>
      <c r="L712" s="26">
        <f t="shared" si="224"/>
        <v>159845.61653</v>
      </c>
      <c r="M712" s="26">
        <f t="shared" si="224"/>
        <v>186910.97472</v>
      </c>
      <c r="N712" s="26">
        <f t="shared" si="224"/>
        <v>173456.8</v>
      </c>
      <c r="O712" s="26">
        <f t="shared" si="224"/>
        <v>173856</v>
      </c>
      <c r="P712" s="26">
        <f t="shared" si="224"/>
        <v>172913.01144</v>
      </c>
      <c r="Q712" s="26">
        <f t="shared" si="224"/>
        <v>172913.01144</v>
      </c>
    </row>
    <row r="713" spans="1:17" ht="15" customHeight="1">
      <c r="A713" s="73"/>
      <c r="B713" s="74"/>
      <c r="C713" s="60" t="s">
        <v>5</v>
      </c>
      <c r="D713" s="38"/>
      <c r="E713" s="26">
        <f t="shared" si="224"/>
        <v>0</v>
      </c>
      <c r="F713" s="26">
        <f t="shared" si="224"/>
        <v>0</v>
      </c>
      <c r="G713" s="26">
        <f t="shared" si="224"/>
        <v>0</v>
      </c>
      <c r="H713" s="26">
        <f t="shared" si="224"/>
        <v>0</v>
      </c>
      <c r="I713" s="26">
        <f t="shared" si="224"/>
        <v>0</v>
      </c>
      <c r="J713" s="26">
        <f t="shared" si="224"/>
        <v>0</v>
      </c>
      <c r="K713" s="26">
        <f t="shared" si="224"/>
        <v>0</v>
      </c>
      <c r="L713" s="26">
        <f t="shared" si="224"/>
        <v>0</v>
      </c>
      <c r="M713" s="26">
        <f t="shared" si="224"/>
        <v>0</v>
      </c>
      <c r="N713" s="26">
        <f t="shared" si="224"/>
        <v>0</v>
      </c>
      <c r="O713" s="26">
        <f t="shared" si="224"/>
        <v>0</v>
      </c>
      <c r="P713" s="26">
        <f t="shared" si="224"/>
        <v>0</v>
      </c>
      <c r="Q713" s="26">
        <f t="shared" si="224"/>
        <v>0</v>
      </c>
    </row>
    <row r="714" spans="1:17" ht="30" customHeight="1">
      <c r="A714" s="73"/>
      <c r="B714" s="74"/>
      <c r="C714" s="60" t="s">
        <v>104</v>
      </c>
      <c r="D714" s="38"/>
      <c r="E714" s="26">
        <f t="shared" si="224"/>
        <v>2196.5</v>
      </c>
      <c r="F714" s="26">
        <f t="shared" si="224"/>
        <v>0</v>
      </c>
      <c r="G714" s="26">
        <f t="shared" si="224"/>
        <v>0</v>
      </c>
      <c r="H714" s="26">
        <f t="shared" si="224"/>
        <v>0</v>
      </c>
      <c r="I714" s="26">
        <f t="shared" si="224"/>
        <v>320.5</v>
      </c>
      <c r="J714" s="26">
        <f t="shared" si="224"/>
        <v>1000</v>
      </c>
      <c r="K714" s="26">
        <f t="shared" si="224"/>
        <v>800</v>
      </c>
      <c r="L714" s="26">
        <f t="shared" si="224"/>
        <v>26</v>
      </c>
      <c r="M714" s="26">
        <f t="shared" si="224"/>
        <v>50</v>
      </c>
      <c r="N714" s="26">
        <f t="shared" si="224"/>
        <v>0</v>
      </c>
      <c r="O714" s="26">
        <f t="shared" si="224"/>
        <v>0</v>
      </c>
      <c r="P714" s="26">
        <f t="shared" si="224"/>
        <v>0</v>
      </c>
      <c r="Q714" s="26">
        <f t="shared" si="224"/>
        <v>0</v>
      </c>
    </row>
    <row r="715" spans="1:17" ht="15" customHeight="1">
      <c r="A715" s="73"/>
      <c r="B715" s="74"/>
      <c r="C715" s="60" t="s">
        <v>6</v>
      </c>
      <c r="D715" s="38"/>
      <c r="E715" s="26">
        <f t="shared" si="224"/>
        <v>0</v>
      </c>
      <c r="F715" s="26">
        <f t="shared" si="224"/>
        <v>0</v>
      </c>
      <c r="G715" s="26">
        <f t="shared" si="224"/>
        <v>0</v>
      </c>
      <c r="H715" s="26">
        <f t="shared" si="224"/>
        <v>0</v>
      </c>
      <c r="I715" s="26">
        <f t="shared" si="224"/>
        <v>0</v>
      </c>
      <c r="J715" s="26">
        <f t="shared" si="224"/>
        <v>0</v>
      </c>
      <c r="K715" s="26">
        <f t="shared" si="224"/>
        <v>0</v>
      </c>
      <c r="L715" s="26">
        <f t="shared" si="224"/>
        <v>0</v>
      </c>
      <c r="M715" s="26">
        <f t="shared" si="224"/>
        <v>0</v>
      </c>
      <c r="N715" s="26">
        <f t="shared" si="224"/>
        <v>0</v>
      </c>
      <c r="O715" s="26">
        <f t="shared" si="224"/>
        <v>0</v>
      </c>
      <c r="P715" s="26">
        <f t="shared" si="224"/>
        <v>0</v>
      </c>
      <c r="Q715" s="26">
        <f t="shared" si="224"/>
        <v>0</v>
      </c>
    </row>
    <row r="716" spans="1:17" ht="30" customHeight="1">
      <c r="A716" s="73"/>
      <c r="B716" s="74"/>
      <c r="C716" s="60" t="s">
        <v>105</v>
      </c>
      <c r="D716" s="38"/>
      <c r="E716" s="26">
        <f t="shared" si="224"/>
        <v>0</v>
      </c>
      <c r="F716" s="26">
        <f t="shared" si="224"/>
        <v>0</v>
      </c>
      <c r="G716" s="26">
        <f t="shared" si="224"/>
        <v>0</v>
      </c>
      <c r="H716" s="26">
        <f t="shared" si="224"/>
        <v>0</v>
      </c>
      <c r="I716" s="26">
        <f t="shared" si="224"/>
        <v>0</v>
      </c>
      <c r="J716" s="26">
        <f t="shared" si="224"/>
        <v>0</v>
      </c>
      <c r="K716" s="26">
        <f t="shared" si="224"/>
        <v>0</v>
      </c>
      <c r="L716" s="26">
        <f t="shared" si="224"/>
        <v>0</v>
      </c>
      <c r="M716" s="26">
        <f t="shared" si="224"/>
        <v>0</v>
      </c>
      <c r="N716" s="26">
        <f t="shared" si="224"/>
        <v>0</v>
      </c>
      <c r="O716" s="26">
        <f t="shared" si="224"/>
        <v>0</v>
      </c>
      <c r="P716" s="26">
        <f t="shared" si="224"/>
        <v>0</v>
      </c>
      <c r="Q716" s="26">
        <f t="shared" si="224"/>
        <v>0</v>
      </c>
    </row>
    <row r="717" spans="1:17" ht="30" customHeight="1">
      <c r="A717" s="73"/>
      <c r="B717" s="74"/>
      <c r="C717" s="60" t="s">
        <v>19</v>
      </c>
      <c r="D717" s="38"/>
      <c r="E717" s="26">
        <f t="shared" si="224"/>
        <v>0</v>
      </c>
      <c r="F717" s="26">
        <f t="shared" si="224"/>
        <v>0</v>
      </c>
      <c r="G717" s="26">
        <f t="shared" si="224"/>
        <v>0</v>
      </c>
      <c r="H717" s="26">
        <f t="shared" si="224"/>
        <v>0</v>
      </c>
      <c r="I717" s="26">
        <f t="shared" si="224"/>
        <v>0</v>
      </c>
      <c r="J717" s="26">
        <f t="shared" si="224"/>
        <v>0</v>
      </c>
      <c r="K717" s="26">
        <f t="shared" si="224"/>
        <v>0</v>
      </c>
      <c r="L717" s="26">
        <f t="shared" si="224"/>
        <v>0</v>
      </c>
      <c r="M717" s="26">
        <f t="shared" si="224"/>
        <v>0</v>
      </c>
      <c r="N717" s="26">
        <f t="shared" si="224"/>
        <v>0</v>
      </c>
      <c r="O717" s="26">
        <f t="shared" si="224"/>
        <v>0</v>
      </c>
      <c r="P717" s="26">
        <f t="shared" si="224"/>
        <v>0</v>
      </c>
      <c r="Q717" s="26">
        <f t="shared" si="224"/>
        <v>0</v>
      </c>
    </row>
    <row r="718" spans="1:17" ht="15" customHeight="1">
      <c r="A718" s="73" t="s">
        <v>76</v>
      </c>
      <c r="B718" s="74" t="s">
        <v>142</v>
      </c>
      <c r="C718" s="60" t="s">
        <v>7</v>
      </c>
      <c r="D718" s="37"/>
      <c r="E718" s="26">
        <f>E719+E720+E721+E722+E723+E725</f>
        <v>1873210.3237200002</v>
      </c>
      <c r="F718" s="26">
        <f aca="true" t="shared" si="225" ref="F718:L718">F719+F720+F721+F722+F723+F725</f>
        <v>120361.15238</v>
      </c>
      <c r="G718" s="26">
        <f t="shared" si="225"/>
        <v>128584.51233</v>
      </c>
      <c r="H718" s="26">
        <f t="shared" si="225"/>
        <v>137427.6</v>
      </c>
      <c r="I718" s="26">
        <f t="shared" si="225"/>
        <v>140076.06967</v>
      </c>
      <c r="J718" s="26">
        <f t="shared" si="225"/>
        <v>147415.81009</v>
      </c>
      <c r="K718" s="26">
        <f t="shared" si="225"/>
        <v>164725.4</v>
      </c>
      <c r="L718" s="26">
        <f t="shared" si="225"/>
        <v>159750.39653</v>
      </c>
      <c r="M718" s="26">
        <f>M719+M720+M721+M722+M723+M725</f>
        <v>185460.97472</v>
      </c>
      <c r="N718" s="26">
        <f>N719+N720+N721+N722+N723+N725</f>
        <v>172106.3</v>
      </c>
      <c r="O718" s="26">
        <f>O719+O720+O721+O722+O723+O725</f>
        <v>172505.5</v>
      </c>
      <c r="P718" s="26">
        <f>P719+P720+P721+P722+P723+P725</f>
        <v>172398.304</v>
      </c>
      <c r="Q718" s="26">
        <f>Q719+Q720+Q721+Q722+Q723+Q725</f>
        <v>172398.304</v>
      </c>
    </row>
    <row r="719" spans="1:17" ht="15" customHeight="1">
      <c r="A719" s="73"/>
      <c r="B719" s="74"/>
      <c r="C719" s="60" t="s">
        <v>4</v>
      </c>
      <c r="D719" s="37"/>
      <c r="E719" s="26">
        <f aca="true" t="shared" si="226" ref="E719:E725">F719+G719+H719+I719+J719+K719+L719+M719+N719+O719+P719+Q719</f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</row>
    <row r="720" spans="1:17" ht="15" customHeight="1">
      <c r="A720" s="73"/>
      <c r="B720" s="74"/>
      <c r="C720" s="60" t="s">
        <v>8</v>
      </c>
      <c r="D720" s="38" t="s">
        <v>9</v>
      </c>
      <c r="E720" s="26">
        <f t="shared" si="226"/>
        <v>1871013.8237200002</v>
      </c>
      <c r="F720" s="26">
        <v>120361.15238</v>
      </c>
      <c r="G720" s="26">
        <v>128584.51233</v>
      </c>
      <c r="H720" s="26">
        <v>137427.6</v>
      </c>
      <c r="I720" s="26">
        <v>139755.56967</v>
      </c>
      <c r="J720" s="26">
        <v>146415.81009</v>
      </c>
      <c r="K720" s="26">
        <v>163925.4</v>
      </c>
      <c r="L720" s="26">
        <v>159724.39653</v>
      </c>
      <c r="M720" s="26">
        <v>185410.97472</v>
      </c>
      <c r="N720" s="26">
        <v>172106.3</v>
      </c>
      <c r="O720" s="26">
        <v>172505.5</v>
      </c>
      <c r="P720" s="26">
        <v>172398.304</v>
      </c>
      <c r="Q720" s="26">
        <v>172398.304</v>
      </c>
    </row>
    <row r="721" spans="1:17" ht="15" customHeight="1">
      <c r="A721" s="73"/>
      <c r="B721" s="74"/>
      <c r="C721" s="60" t="s">
        <v>5</v>
      </c>
      <c r="D721" s="38"/>
      <c r="E721" s="26">
        <f t="shared" si="226"/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</row>
    <row r="722" spans="1:17" ht="30" customHeight="1">
      <c r="A722" s="73"/>
      <c r="B722" s="74"/>
      <c r="C722" s="60" t="s">
        <v>104</v>
      </c>
      <c r="D722" s="38" t="s">
        <v>14</v>
      </c>
      <c r="E722" s="26">
        <f t="shared" si="226"/>
        <v>2196.5</v>
      </c>
      <c r="F722" s="26">
        <v>0</v>
      </c>
      <c r="G722" s="26">
        <v>0</v>
      </c>
      <c r="H722" s="26">
        <v>0</v>
      </c>
      <c r="I722" s="26">
        <v>320.5</v>
      </c>
      <c r="J722" s="29">
        <v>1000</v>
      </c>
      <c r="K722" s="29">
        <v>800</v>
      </c>
      <c r="L722" s="26">
        <v>26</v>
      </c>
      <c r="M722" s="26">
        <v>50</v>
      </c>
      <c r="N722" s="26">
        <v>0</v>
      </c>
      <c r="O722" s="26">
        <v>0</v>
      </c>
      <c r="P722" s="26">
        <v>0</v>
      </c>
      <c r="Q722" s="26">
        <v>0</v>
      </c>
    </row>
    <row r="723" spans="1:17" ht="15" customHeight="1">
      <c r="A723" s="73"/>
      <c r="B723" s="74"/>
      <c r="C723" s="60" t="s">
        <v>6</v>
      </c>
      <c r="D723" s="38"/>
      <c r="E723" s="26">
        <f t="shared" si="226"/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</row>
    <row r="724" spans="1:17" ht="30" customHeight="1">
      <c r="A724" s="73"/>
      <c r="B724" s="74"/>
      <c r="C724" s="60" t="s">
        <v>105</v>
      </c>
      <c r="D724" s="38"/>
      <c r="E724" s="26">
        <f t="shared" si="226"/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</row>
    <row r="725" spans="1:17" ht="30" customHeight="1">
      <c r="A725" s="73"/>
      <c r="B725" s="74"/>
      <c r="C725" s="60" t="s">
        <v>19</v>
      </c>
      <c r="D725" s="38"/>
      <c r="E725" s="26">
        <f t="shared" si="226"/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</row>
    <row r="726" spans="1:17" ht="15" customHeight="1">
      <c r="A726" s="73" t="s">
        <v>77</v>
      </c>
      <c r="B726" s="74" t="s">
        <v>143</v>
      </c>
      <c r="C726" s="60" t="s">
        <v>7</v>
      </c>
      <c r="D726" s="37"/>
      <c r="E726" s="26">
        <f aca="true" t="shared" si="227" ref="E726:L726">E727+E728+E729+E730+E731+E733</f>
        <v>10702.02</v>
      </c>
      <c r="F726" s="26">
        <f t="shared" si="227"/>
        <v>0</v>
      </c>
      <c r="G726" s="26">
        <f t="shared" si="227"/>
        <v>0</v>
      </c>
      <c r="H726" s="26">
        <f t="shared" si="227"/>
        <v>2877</v>
      </c>
      <c r="I726" s="26">
        <f t="shared" si="227"/>
        <v>3825.02</v>
      </c>
      <c r="J726" s="26">
        <f t="shared" si="227"/>
        <v>4000</v>
      </c>
      <c r="K726" s="26">
        <f t="shared" si="227"/>
        <v>0</v>
      </c>
      <c r="L726" s="26">
        <f t="shared" si="227"/>
        <v>0</v>
      </c>
      <c r="M726" s="26">
        <f>M727+M728+M729+M730+M731+M733</f>
        <v>0</v>
      </c>
      <c r="N726" s="26">
        <f>N727+N728+N729+N730+N731+N733</f>
        <v>0</v>
      </c>
      <c r="O726" s="26">
        <f>O727+O728+O729+O730+O731+O733</f>
        <v>0</v>
      </c>
      <c r="P726" s="26">
        <f>P727+P728+P729+P730+P731+P733</f>
        <v>0</v>
      </c>
      <c r="Q726" s="26">
        <f>Q727+Q728+Q729+Q730+Q731+Q733</f>
        <v>0</v>
      </c>
    </row>
    <row r="727" spans="1:17" ht="15" customHeight="1">
      <c r="A727" s="73"/>
      <c r="B727" s="85"/>
      <c r="C727" s="60" t="s">
        <v>4</v>
      </c>
      <c r="D727" s="37"/>
      <c r="E727" s="26">
        <f aca="true" t="shared" si="228" ref="E727:E733">F727+G727+H727+I727+J727+K727+L727+M727+N727+O727+P727+Q727</f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</row>
    <row r="728" spans="1:17" ht="15" customHeight="1">
      <c r="A728" s="73"/>
      <c r="B728" s="85"/>
      <c r="C728" s="60" t="s">
        <v>8</v>
      </c>
      <c r="D728" s="38" t="s">
        <v>9</v>
      </c>
      <c r="E728" s="26">
        <f t="shared" si="228"/>
        <v>10702.02</v>
      </c>
      <c r="F728" s="26">
        <v>0</v>
      </c>
      <c r="G728" s="26">
        <v>0</v>
      </c>
      <c r="H728" s="26">
        <v>2877</v>
      </c>
      <c r="I728" s="26">
        <v>3825.02</v>
      </c>
      <c r="J728" s="26">
        <v>4000</v>
      </c>
      <c r="K728" s="26">
        <f>4000-4000</f>
        <v>0</v>
      </c>
      <c r="L728" s="26">
        <f>4000-4000</f>
        <v>0</v>
      </c>
      <c r="M728" s="26">
        <f>4000-4000</f>
        <v>0</v>
      </c>
      <c r="N728" s="26">
        <f>M728*1.04</f>
        <v>0</v>
      </c>
      <c r="O728" s="26">
        <f>N728</f>
        <v>0</v>
      </c>
      <c r="P728" s="26">
        <f>O728</f>
        <v>0</v>
      </c>
      <c r="Q728" s="26">
        <f>P728</f>
        <v>0</v>
      </c>
    </row>
    <row r="729" spans="1:17" ht="15" customHeight="1">
      <c r="A729" s="73"/>
      <c r="B729" s="85"/>
      <c r="C729" s="60" t="s">
        <v>5</v>
      </c>
      <c r="D729" s="38"/>
      <c r="E729" s="26">
        <f t="shared" si="228"/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</row>
    <row r="730" spans="1:17" ht="30" customHeight="1">
      <c r="A730" s="73"/>
      <c r="B730" s="85"/>
      <c r="C730" s="60" t="s">
        <v>104</v>
      </c>
      <c r="D730" s="38"/>
      <c r="E730" s="26">
        <f t="shared" si="228"/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</row>
    <row r="731" spans="1:17" ht="15" customHeight="1">
      <c r="A731" s="73"/>
      <c r="B731" s="85"/>
      <c r="C731" s="60" t="s">
        <v>6</v>
      </c>
      <c r="D731" s="38"/>
      <c r="E731" s="26">
        <f t="shared" si="228"/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</row>
    <row r="732" spans="1:17" ht="30" customHeight="1">
      <c r="A732" s="73"/>
      <c r="B732" s="85"/>
      <c r="C732" s="60" t="s">
        <v>105</v>
      </c>
      <c r="D732" s="38"/>
      <c r="E732" s="26">
        <f t="shared" si="228"/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</row>
    <row r="733" spans="1:17" ht="30" customHeight="1">
      <c r="A733" s="73"/>
      <c r="B733" s="85"/>
      <c r="C733" s="60" t="s">
        <v>19</v>
      </c>
      <c r="D733" s="38"/>
      <c r="E733" s="26">
        <f t="shared" si="228"/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</row>
    <row r="734" spans="1:17" ht="15" customHeight="1">
      <c r="A734" s="73" t="s">
        <v>78</v>
      </c>
      <c r="B734" s="74" t="s">
        <v>144</v>
      </c>
      <c r="C734" s="60" t="s">
        <v>7</v>
      </c>
      <c r="D734" s="37"/>
      <c r="E734" s="26">
        <f aca="true" t="shared" si="229" ref="E734:L734">E735+E736+E737+E738+E739+E741</f>
        <v>11861.572390000001</v>
      </c>
      <c r="F734" s="26">
        <f t="shared" si="229"/>
        <v>1202.002</v>
      </c>
      <c r="G734" s="26">
        <f t="shared" si="229"/>
        <v>751.5</v>
      </c>
      <c r="H734" s="26">
        <f t="shared" si="229"/>
        <v>1160</v>
      </c>
      <c r="I734" s="26">
        <f t="shared" si="229"/>
        <v>876.43551</v>
      </c>
      <c r="J734" s="26">
        <f t="shared" si="229"/>
        <v>1320</v>
      </c>
      <c r="K734" s="26">
        <f t="shared" si="229"/>
        <v>1200</v>
      </c>
      <c r="L734" s="26">
        <f t="shared" si="229"/>
        <v>121.22</v>
      </c>
      <c r="M734" s="26">
        <f>M735+M736+M737+M738+M739+M741</f>
        <v>1500</v>
      </c>
      <c r="N734" s="26">
        <f>N735+N736+N737+N738+N739+N741</f>
        <v>1350.5</v>
      </c>
      <c r="O734" s="26">
        <f>O735+O736+O737+O738+O739+O741</f>
        <v>1350.5</v>
      </c>
      <c r="P734" s="26">
        <f>P735+P736+P737+P738+P739+P741</f>
        <v>514.70744</v>
      </c>
      <c r="Q734" s="26">
        <f>Q735+Q736+Q737+Q738+Q739+Q741</f>
        <v>514.70744</v>
      </c>
    </row>
    <row r="735" spans="1:17" ht="15" customHeight="1">
      <c r="A735" s="73"/>
      <c r="B735" s="74"/>
      <c r="C735" s="60" t="s">
        <v>4</v>
      </c>
      <c r="D735" s="37"/>
      <c r="E735" s="26">
        <f aca="true" t="shared" si="230" ref="E735:E741">F735+G735+H735+I735+J735+K735+L735+M735+N735+O735+P735+Q735</f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</row>
    <row r="736" spans="1:17" ht="15" customHeight="1">
      <c r="A736" s="73"/>
      <c r="B736" s="74"/>
      <c r="C736" s="60" t="s">
        <v>8</v>
      </c>
      <c r="D736" s="38" t="s">
        <v>9</v>
      </c>
      <c r="E736" s="26">
        <f t="shared" si="230"/>
        <v>11861.572390000001</v>
      </c>
      <c r="F736" s="26">
        <v>1202.002</v>
      </c>
      <c r="G736" s="26">
        <v>751.5</v>
      </c>
      <c r="H736" s="26">
        <v>1160</v>
      </c>
      <c r="I736" s="26">
        <v>876.43551</v>
      </c>
      <c r="J736" s="26">
        <v>1320</v>
      </c>
      <c r="K736" s="26">
        <v>1200</v>
      </c>
      <c r="L736" s="26">
        <v>121.22</v>
      </c>
      <c r="M736" s="26">
        <v>1500</v>
      </c>
      <c r="N736" s="26">
        <v>1350.5</v>
      </c>
      <c r="O736" s="26">
        <v>1350.5</v>
      </c>
      <c r="P736" s="26">
        <v>514.70744</v>
      </c>
      <c r="Q736" s="26">
        <v>514.70744</v>
      </c>
    </row>
    <row r="737" spans="1:17" ht="15" customHeight="1">
      <c r="A737" s="73"/>
      <c r="B737" s="74"/>
      <c r="C737" s="60" t="s">
        <v>5</v>
      </c>
      <c r="D737" s="38"/>
      <c r="E737" s="26">
        <f t="shared" si="230"/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</row>
    <row r="738" spans="1:17" ht="30" customHeight="1">
      <c r="A738" s="73"/>
      <c r="B738" s="74"/>
      <c r="C738" s="60" t="s">
        <v>104</v>
      </c>
      <c r="D738" s="38"/>
      <c r="E738" s="26">
        <f t="shared" si="230"/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</row>
    <row r="739" spans="1:17" ht="15" customHeight="1">
      <c r="A739" s="73"/>
      <c r="B739" s="74"/>
      <c r="C739" s="60" t="s">
        <v>6</v>
      </c>
      <c r="D739" s="38"/>
      <c r="E739" s="26">
        <f t="shared" si="230"/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</row>
    <row r="740" spans="1:17" ht="30" customHeight="1">
      <c r="A740" s="73"/>
      <c r="B740" s="74"/>
      <c r="C740" s="60" t="s">
        <v>105</v>
      </c>
      <c r="D740" s="38"/>
      <c r="E740" s="26">
        <f t="shared" si="230"/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</row>
    <row r="741" spans="1:17" ht="30" customHeight="1">
      <c r="A741" s="73"/>
      <c r="B741" s="74"/>
      <c r="C741" s="60" t="s">
        <v>19</v>
      </c>
      <c r="D741" s="38"/>
      <c r="E741" s="26">
        <f t="shared" si="230"/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</row>
    <row r="742" spans="1:17" ht="15" customHeight="1">
      <c r="A742" s="73" t="s">
        <v>79</v>
      </c>
      <c r="B742" s="74" t="s">
        <v>145</v>
      </c>
      <c r="C742" s="60" t="s">
        <v>7</v>
      </c>
      <c r="D742" s="37"/>
      <c r="E742" s="26">
        <f aca="true" t="shared" si="231" ref="E742:L742">E743+E744+E745+E746+E747+E749</f>
        <v>1375253.11575</v>
      </c>
      <c r="F742" s="26">
        <f t="shared" si="231"/>
        <v>150420.47772</v>
      </c>
      <c r="G742" s="26">
        <f t="shared" si="231"/>
        <v>171257.19579</v>
      </c>
      <c r="H742" s="26">
        <f t="shared" si="231"/>
        <v>259081.63689999998</v>
      </c>
      <c r="I742" s="26">
        <f t="shared" si="231"/>
        <v>224830.14992</v>
      </c>
      <c r="J742" s="26">
        <f t="shared" si="231"/>
        <v>216955.96525</v>
      </c>
      <c r="K742" s="26">
        <f t="shared" si="231"/>
        <v>113433.83</v>
      </c>
      <c r="L742" s="26">
        <f t="shared" si="231"/>
        <v>7019.63297</v>
      </c>
      <c r="M742" s="26">
        <f>M743+M744+M745+M746+M747+M749</f>
        <v>8900</v>
      </c>
      <c r="N742" s="26">
        <f>N743+N744+N745+N746+N747+N749</f>
        <v>0</v>
      </c>
      <c r="O742" s="26">
        <f>O743+O744+O745+O746+O747+O749</f>
        <v>0</v>
      </c>
      <c r="P742" s="26">
        <f>P743+P744+P745+P746+P747+P749</f>
        <v>111677.1136</v>
      </c>
      <c r="Q742" s="26">
        <f>Q743+Q744+Q745+Q746+Q747+Q749</f>
        <v>111677.1136</v>
      </c>
    </row>
    <row r="743" spans="1:17" ht="15" customHeight="1">
      <c r="A743" s="73"/>
      <c r="B743" s="74"/>
      <c r="C743" s="60" t="s">
        <v>4</v>
      </c>
      <c r="D743" s="37"/>
      <c r="E743" s="26">
        <f aca="true" t="shared" si="232" ref="E743:Q749">E751+E759</f>
        <v>9888.13</v>
      </c>
      <c r="F743" s="26">
        <f t="shared" si="232"/>
        <v>0</v>
      </c>
      <c r="G743" s="26">
        <f t="shared" si="232"/>
        <v>0</v>
      </c>
      <c r="H743" s="26">
        <f t="shared" si="232"/>
        <v>0</v>
      </c>
      <c r="I743" s="26">
        <f t="shared" si="232"/>
        <v>0</v>
      </c>
      <c r="J743" s="26">
        <f t="shared" si="232"/>
        <v>9888.13</v>
      </c>
      <c r="K743" s="26">
        <f t="shared" si="232"/>
        <v>0</v>
      </c>
      <c r="L743" s="26">
        <f t="shared" si="232"/>
        <v>0</v>
      </c>
      <c r="M743" s="26">
        <f t="shared" si="232"/>
        <v>0</v>
      </c>
      <c r="N743" s="26">
        <f t="shared" si="232"/>
        <v>0</v>
      </c>
      <c r="O743" s="26">
        <f t="shared" si="232"/>
        <v>0</v>
      </c>
      <c r="P743" s="26">
        <f t="shared" si="232"/>
        <v>0</v>
      </c>
      <c r="Q743" s="26">
        <f t="shared" si="232"/>
        <v>0</v>
      </c>
    </row>
    <row r="744" spans="1:17" ht="15" customHeight="1">
      <c r="A744" s="73"/>
      <c r="B744" s="74"/>
      <c r="C744" s="60" t="s">
        <v>8</v>
      </c>
      <c r="D744" s="38" t="s">
        <v>9</v>
      </c>
      <c r="E744" s="26">
        <f t="shared" si="232"/>
        <v>1325264.9857500002</v>
      </c>
      <c r="F744" s="26">
        <f t="shared" si="232"/>
        <v>144920.47772</v>
      </c>
      <c r="G744" s="26">
        <f t="shared" si="232"/>
        <v>164257.19579</v>
      </c>
      <c r="H744" s="26">
        <f t="shared" si="232"/>
        <v>245281.63689999998</v>
      </c>
      <c r="I744" s="26">
        <f t="shared" si="232"/>
        <v>211030.14992</v>
      </c>
      <c r="J744" s="26">
        <f t="shared" si="232"/>
        <v>207067.83525</v>
      </c>
      <c r="K744" s="26">
        <f t="shared" si="232"/>
        <v>113433.83</v>
      </c>
      <c r="L744" s="26">
        <f t="shared" si="232"/>
        <v>7019.63297</v>
      </c>
      <c r="M744" s="26">
        <f t="shared" si="232"/>
        <v>8900</v>
      </c>
      <c r="N744" s="26">
        <f t="shared" si="232"/>
        <v>0</v>
      </c>
      <c r="O744" s="26">
        <f t="shared" si="232"/>
        <v>0</v>
      </c>
      <c r="P744" s="26">
        <f t="shared" si="232"/>
        <v>111677.1136</v>
      </c>
      <c r="Q744" s="26">
        <f t="shared" si="232"/>
        <v>111677.1136</v>
      </c>
    </row>
    <row r="745" spans="1:17" ht="15" customHeight="1">
      <c r="A745" s="73"/>
      <c r="B745" s="74"/>
      <c r="C745" s="60" t="s">
        <v>5</v>
      </c>
      <c r="D745" s="38"/>
      <c r="E745" s="26">
        <f t="shared" si="232"/>
        <v>0</v>
      </c>
      <c r="F745" s="26">
        <f t="shared" si="232"/>
        <v>0</v>
      </c>
      <c r="G745" s="26">
        <f t="shared" si="232"/>
        <v>0</v>
      </c>
      <c r="H745" s="26">
        <f t="shared" si="232"/>
        <v>0</v>
      </c>
      <c r="I745" s="26">
        <f t="shared" si="232"/>
        <v>0</v>
      </c>
      <c r="J745" s="26">
        <f t="shared" si="232"/>
        <v>0</v>
      </c>
      <c r="K745" s="26">
        <f t="shared" si="232"/>
        <v>0</v>
      </c>
      <c r="L745" s="26">
        <f t="shared" si="232"/>
        <v>0</v>
      </c>
      <c r="M745" s="26">
        <f t="shared" si="232"/>
        <v>0</v>
      </c>
      <c r="N745" s="26">
        <f t="shared" si="232"/>
        <v>0</v>
      </c>
      <c r="O745" s="26">
        <f t="shared" si="232"/>
        <v>0</v>
      </c>
      <c r="P745" s="26">
        <f t="shared" si="232"/>
        <v>0</v>
      </c>
      <c r="Q745" s="26">
        <f t="shared" si="232"/>
        <v>0</v>
      </c>
    </row>
    <row r="746" spans="1:17" ht="30" customHeight="1">
      <c r="A746" s="73"/>
      <c r="B746" s="74"/>
      <c r="C746" s="60" t="s">
        <v>104</v>
      </c>
      <c r="D746" s="38"/>
      <c r="E746" s="26">
        <f t="shared" si="232"/>
        <v>40100</v>
      </c>
      <c r="F746" s="26">
        <f t="shared" si="232"/>
        <v>5500</v>
      </c>
      <c r="G746" s="26">
        <f t="shared" si="232"/>
        <v>7000</v>
      </c>
      <c r="H746" s="26">
        <f t="shared" si="232"/>
        <v>13800</v>
      </c>
      <c r="I746" s="26">
        <f t="shared" si="232"/>
        <v>13800</v>
      </c>
      <c r="J746" s="26">
        <f t="shared" si="232"/>
        <v>0</v>
      </c>
      <c r="K746" s="26">
        <f t="shared" si="232"/>
        <v>0</v>
      </c>
      <c r="L746" s="26">
        <f t="shared" si="232"/>
        <v>0</v>
      </c>
      <c r="M746" s="26">
        <f t="shared" si="232"/>
        <v>0</v>
      </c>
      <c r="N746" s="26">
        <f t="shared" si="232"/>
        <v>0</v>
      </c>
      <c r="O746" s="26">
        <f t="shared" si="232"/>
        <v>0</v>
      </c>
      <c r="P746" s="26">
        <f t="shared" si="232"/>
        <v>0</v>
      </c>
      <c r="Q746" s="26">
        <f t="shared" si="232"/>
        <v>0</v>
      </c>
    </row>
    <row r="747" spans="1:17" ht="15" customHeight="1">
      <c r="A747" s="73"/>
      <c r="B747" s="74"/>
      <c r="C747" s="60" t="s">
        <v>6</v>
      </c>
      <c r="D747" s="38"/>
      <c r="E747" s="26">
        <f t="shared" si="232"/>
        <v>0</v>
      </c>
      <c r="F747" s="26">
        <f t="shared" si="232"/>
        <v>0</v>
      </c>
      <c r="G747" s="26">
        <f t="shared" si="232"/>
        <v>0</v>
      </c>
      <c r="H747" s="26">
        <f t="shared" si="232"/>
        <v>0</v>
      </c>
      <c r="I747" s="26">
        <f t="shared" si="232"/>
        <v>0</v>
      </c>
      <c r="J747" s="26">
        <f t="shared" si="232"/>
        <v>0</v>
      </c>
      <c r="K747" s="26">
        <f t="shared" si="232"/>
        <v>0</v>
      </c>
      <c r="L747" s="26">
        <f t="shared" si="232"/>
        <v>0</v>
      </c>
      <c r="M747" s="26">
        <f t="shared" si="232"/>
        <v>0</v>
      </c>
      <c r="N747" s="26">
        <f t="shared" si="232"/>
        <v>0</v>
      </c>
      <c r="O747" s="26">
        <f t="shared" si="232"/>
        <v>0</v>
      </c>
      <c r="P747" s="26">
        <f t="shared" si="232"/>
        <v>0</v>
      </c>
      <c r="Q747" s="26">
        <f t="shared" si="232"/>
        <v>0</v>
      </c>
    </row>
    <row r="748" spans="1:17" ht="30" customHeight="1">
      <c r="A748" s="73"/>
      <c r="B748" s="74"/>
      <c r="C748" s="60" t="s">
        <v>105</v>
      </c>
      <c r="D748" s="38"/>
      <c r="E748" s="26">
        <f t="shared" si="232"/>
        <v>0</v>
      </c>
      <c r="F748" s="26">
        <f t="shared" si="232"/>
        <v>0</v>
      </c>
      <c r="G748" s="26">
        <f t="shared" si="232"/>
        <v>0</v>
      </c>
      <c r="H748" s="26">
        <f t="shared" si="232"/>
        <v>0</v>
      </c>
      <c r="I748" s="26">
        <f t="shared" si="232"/>
        <v>0</v>
      </c>
      <c r="J748" s="26">
        <f t="shared" si="232"/>
        <v>0</v>
      </c>
      <c r="K748" s="26">
        <f t="shared" si="232"/>
        <v>0</v>
      </c>
      <c r="L748" s="26">
        <f t="shared" si="232"/>
        <v>0</v>
      </c>
      <c r="M748" s="26">
        <f t="shared" si="232"/>
        <v>0</v>
      </c>
      <c r="N748" s="26">
        <f t="shared" si="232"/>
        <v>0</v>
      </c>
      <c r="O748" s="26">
        <f t="shared" si="232"/>
        <v>0</v>
      </c>
      <c r="P748" s="26">
        <f t="shared" si="232"/>
        <v>0</v>
      </c>
      <c r="Q748" s="26">
        <f t="shared" si="232"/>
        <v>0</v>
      </c>
    </row>
    <row r="749" spans="1:17" ht="30" customHeight="1">
      <c r="A749" s="73"/>
      <c r="B749" s="74"/>
      <c r="C749" s="60" t="s">
        <v>19</v>
      </c>
      <c r="D749" s="38"/>
      <c r="E749" s="26">
        <f t="shared" si="232"/>
        <v>0</v>
      </c>
      <c r="F749" s="26">
        <f t="shared" si="232"/>
        <v>0</v>
      </c>
      <c r="G749" s="26">
        <f t="shared" si="232"/>
        <v>0</v>
      </c>
      <c r="H749" s="26">
        <f t="shared" si="232"/>
        <v>0</v>
      </c>
      <c r="I749" s="26">
        <f t="shared" si="232"/>
        <v>0</v>
      </c>
      <c r="J749" s="26">
        <f t="shared" si="232"/>
        <v>0</v>
      </c>
      <c r="K749" s="26">
        <f t="shared" si="232"/>
        <v>0</v>
      </c>
      <c r="L749" s="26">
        <f t="shared" si="232"/>
        <v>0</v>
      </c>
      <c r="M749" s="26">
        <f t="shared" si="232"/>
        <v>0</v>
      </c>
      <c r="N749" s="26">
        <f t="shared" si="232"/>
        <v>0</v>
      </c>
      <c r="O749" s="26">
        <f t="shared" si="232"/>
        <v>0</v>
      </c>
      <c r="P749" s="26">
        <f t="shared" si="232"/>
        <v>0</v>
      </c>
      <c r="Q749" s="26">
        <f t="shared" si="232"/>
        <v>0</v>
      </c>
    </row>
    <row r="750" spans="1:17" ht="15" customHeight="1">
      <c r="A750" s="73" t="s">
        <v>80</v>
      </c>
      <c r="B750" s="74" t="s">
        <v>146</v>
      </c>
      <c r="C750" s="60" t="s">
        <v>7</v>
      </c>
      <c r="D750" s="37"/>
      <c r="E750" s="26">
        <f aca="true" t="shared" si="233" ref="E750:L750">E751+E752+E753+E754+E755+E757</f>
        <v>817981.6453000001</v>
      </c>
      <c r="F750" s="26">
        <f t="shared" si="233"/>
        <v>96098.54372</v>
      </c>
      <c r="G750" s="26">
        <f t="shared" si="233"/>
        <v>91481.72579</v>
      </c>
      <c r="H750" s="26">
        <f t="shared" si="233"/>
        <v>90636.48679</v>
      </c>
      <c r="I750" s="26">
        <f t="shared" si="233"/>
        <v>92340.60012</v>
      </c>
      <c r="J750" s="26">
        <f t="shared" si="233"/>
        <v>94716.59871</v>
      </c>
      <c r="K750" s="26">
        <f t="shared" si="233"/>
        <v>113433.83</v>
      </c>
      <c r="L750" s="26">
        <f t="shared" si="233"/>
        <v>7019.63297</v>
      </c>
      <c r="M750" s="26">
        <f>M751+M752+M753+M754+M755+M757</f>
        <v>8900</v>
      </c>
      <c r="N750" s="26">
        <f>N751+N752+N753+N754+N755+N757</f>
        <v>0</v>
      </c>
      <c r="O750" s="26">
        <f>O751+O752+O753+O754+O755+O757</f>
        <v>0</v>
      </c>
      <c r="P750" s="26">
        <f>P751+P752+P753+P754+P755+P757</f>
        <v>111677.1136</v>
      </c>
      <c r="Q750" s="26">
        <f>Q751+Q752+Q753+Q754+Q755+Q757</f>
        <v>111677.1136</v>
      </c>
    </row>
    <row r="751" spans="1:17" ht="15" customHeight="1">
      <c r="A751" s="73"/>
      <c r="B751" s="85"/>
      <c r="C751" s="60" t="s">
        <v>4</v>
      </c>
      <c r="D751" s="37"/>
      <c r="E751" s="26">
        <f aca="true" t="shared" si="234" ref="E751:E757">F751+G751+H751+I751+J751+K751+L751+M751+N751+O751+P751+Q751</f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</row>
    <row r="752" spans="1:17" ht="15" customHeight="1">
      <c r="A752" s="73"/>
      <c r="B752" s="85"/>
      <c r="C752" s="60" t="s">
        <v>8</v>
      </c>
      <c r="D752" s="38" t="s">
        <v>9</v>
      </c>
      <c r="E752" s="26">
        <f t="shared" si="234"/>
        <v>817981.6453000001</v>
      </c>
      <c r="F752" s="26">
        <v>96098.54372</v>
      </c>
      <c r="G752" s="26">
        <v>91481.72579</v>
      </c>
      <c r="H752" s="26">
        <v>90636.48679</v>
      </c>
      <c r="I752" s="29">
        <v>92340.60012</v>
      </c>
      <c r="J752" s="26">
        <v>94716.59871</v>
      </c>
      <c r="K752" s="26">
        <v>113433.83</v>
      </c>
      <c r="L752" s="26">
        <v>7019.63297</v>
      </c>
      <c r="M752" s="26">
        <v>8900</v>
      </c>
      <c r="N752" s="26">
        <v>0</v>
      </c>
      <c r="O752" s="26">
        <v>0</v>
      </c>
      <c r="P752" s="26">
        <v>111677.1136</v>
      </c>
      <c r="Q752" s="26">
        <v>111677.1136</v>
      </c>
    </row>
    <row r="753" spans="1:17" ht="15" customHeight="1">
      <c r="A753" s="73"/>
      <c r="B753" s="85"/>
      <c r="C753" s="60" t="s">
        <v>5</v>
      </c>
      <c r="D753" s="38"/>
      <c r="E753" s="26">
        <f t="shared" si="234"/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</row>
    <row r="754" spans="1:17" ht="30" customHeight="1">
      <c r="A754" s="73"/>
      <c r="B754" s="85"/>
      <c r="C754" s="60" t="s">
        <v>104</v>
      </c>
      <c r="D754" s="38"/>
      <c r="E754" s="26">
        <f t="shared" si="234"/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</row>
    <row r="755" spans="1:17" ht="15" customHeight="1">
      <c r="A755" s="73"/>
      <c r="B755" s="85"/>
      <c r="C755" s="60" t="s">
        <v>6</v>
      </c>
      <c r="D755" s="38"/>
      <c r="E755" s="26">
        <f t="shared" si="234"/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</row>
    <row r="756" spans="1:17" ht="30" customHeight="1">
      <c r="A756" s="73"/>
      <c r="B756" s="85"/>
      <c r="C756" s="60" t="s">
        <v>105</v>
      </c>
      <c r="D756" s="38"/>
      <c r="E756" s="26">
        <f t="shared" si="234"/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</row>
    <row r="757" spans="1:17" ht="30" customHeight="1">
      <c r="A757" s="73"/>
      <c r="B757" s="85"/>
      <c r="C757" s="60" t="s">
        <v>19</v>
      </c>
      <c r="D757" s="52"/>
      <c r="E757" s="26">
        <f t="shared" si="234"/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</row>
    <row r="758" spans="1:17" ht="15" customHeight="1">
      <c r="A758" s="73" t="s">
        <v>81</v>
      </c>
      <c r="B758" s="76" t="s">
        <v>147</v>
      </c>
      <c r="C758" s="60" t="s">
        <v>7</v>
      </c>
      <c r="D758" s="37"/>
      <c r="E758" s="26">
        <f>E759+E760+E761+E762+E763+E765</f>
        <v>557271.4704500001</v>
      </c>
      <c r="F758" s="26">
        <f aca="true" t="shared" si="235" ref="F758:L758">F759+F760+F761+F762+F763+F765</f>
        <v>54321.934</v>
      </c>
      <c r="G758" s="26">
        <f t="shared" si="235"/>
        <v>79775.47</v>
      </c>
      <c r="H758" s="26">
        <f t="shared" si="235"/>
        <v>168445.15011</v>
      </c>
      <c r="I758" s="26">
        <f t="shared" si="235"/>
        <v>132489.5498</v>
      </c>
      <c r="J758" s="26">
        <f t="shared" si="235"/>
        <v>122239.36654</v>
      </c>
      <c r="K758" s="26">
        <f t="shared" si="235"/>
        <v>0</v>
      </c>
      <c r="L758" s="26">
        <f t="shared" si="235"/>
        <v>0</v>
      </c>
      <c r="M758" s="26">
        <f>M759+M760+M761+M762+M763+M765</f>
        <v>0</v>
      </c>
      <c r="N758" s="26">
        <f>N759+N760+N761+N762+N763+N765</f>
        <v>0</v>
      </c>
      <c r="O758" s="26">
        <f>O759+O760+O761+O762+O763+O765</f>
        <v>0</v>
      </c>
      <c r="P758" s="26">
        <f>P759+P760+P761+P762+P763+P765</f>
        <v>0</v>
      </c>
      <c r="Q758" s="26">
        <f>Q759+Q760+Q761+Q762+Q763+Q765</f>
        <v>0</v>
      </c>
    </row>
    <row r="759" spans="1:17" ht="15" customHeight="1">
      <c r="A759" s="73"/>
      <c r="B759" s="76"/>
      <c r="C759" s="60" t="s">
        <v>4</v>
      </c>
      <c r="D759" s="37"/>
      <c r="E759" s="26">
        <f aca="true" t="shared" si="236" ref="E759:E765">F759+G759+H759+I759+J759+K759+L759+M759+N759+O759+P759+Q759</f>
        <v>9888.13</v>
      </c>
      <c r="F759" s="26">
        <v>0</v>
      </c>
      <c r="G759" s="26">
        <v>0</v>
      </c>
      <c r="H759" s="26">
        <v>0</v>
      </c>
      <c r="I759" s="26">
        <v>0</v>
      </c>
      <c r="J759" s="26">
        <v>9888.13</v>
      </c>
      <c r="K759" s="29">
        <f>12000-12000</f>
        <v>0</v>
      </c>
      <c r="L759" s="29">
        <f>12000-12000</f>
        <v>0</v>
      </c>
      <c r="M759" s="29">
        <f>12000-12000</f>
        <v>0</v>
      </c>
      <c r="N759" s="26">
        <f>M759*1.04</f>
        <v>0</v>
      </c>
      <c r="O759" s="26">
        <f aca="true" t="shared" si="237" ref="O759:Q760">N759</f>
        <v>0</v>
      </c>
      <c r="P759" s="26">
        <f t="shared" si="237"/>
        <v>0</v>
      </c>
      <c r="Q759" s="26">
        <f t="shared" si="237"/>
        <v>0</v>
      </c>
    </row>
    <row r="760" spans="1:17" ht="15" customHeight="1">
      <c r="A760" s="73"/>
      <c r="B760" s="76"/>
      <c r="C760" s="60" t="s">
        <v>8</v>
      </c>
      <c r="D760" s="39" t="s">
        <v>189</v>
      </c>
      <c r="E760" s="26">
        <f t="shared" si="236"/>
        <v>507283.3404500001</v>
      </c>
      <c r="F760" s="26">
        <v>48821.934</v>
      </c>
      <c r="G760" s="26">
        <v>72775.47</v>
      </c>
      <c r="H760" s="26">
        <v>154645.15011</v>
      </c>
      <c r="I760" s="29">
        <f>76758.9998+41930.55</f>
        <v>118689.54980000001</v>
      </c>
      <c r="J760" s="26">
        <v>112351.23654</v>
      </c>
      <c r="K760" s="29">
        <v>0</v>
      </c>
      <c r="L760" s="29">
        <f>33059.8+12600-12600-8000-25059.8</f>
        <v>0</v>
      </c>
      <c r="M760" s="29">
        <f>34066.1+12600-12600-8000-26066.1</f>
        <v>0</v>
      </c>
      <c r="N760" s="26">
        <f>M760*1.04</f>
        <v>0</v>
      </c>
      <c r="O760" s="26">
        <f t="shared" si="237"/>
        <v>0</v>
      </c>
      <c r="P760" s="26">
        <f t="shared" si="237"/>
        <v>0</v>
      </c>
      <c r="Q760" s="26">
        <f t="shared" si="237"/>
        <v>0</v>
      </c>
    </row>
    <row r="761" spans="1:17" ht="15" customHeight="1">
      <c r="A761" s="73"/>
      <c r="B761" s="76"/>
      <c r="C761" s="60" t="s">
        <v>5</v>
      </c>
      <c r="D761" s="38"/>
      <c r="E761" s="26">
        <f t="shared" si="236"/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</row>
    <row r="762" spans="1:17" ht="30" customHeight="1">
      <c r="A762" s="73"/>
      <c r="B762" s="76"/>
      <c r="C762" s="60" t="s">
        <v>104</v>
      </c>
      <c r="D762" s="38" t="s">
        <v>9</v>
      </c>
      <c r="E762" s="26">
        <f t="shared" si="236"/>
        <v>40100</v>
      </c>
      <c r="F762" s="26">
        <v>5500</v>
      </c>
      <c r="G762" s="26">
        <v>7000</v>
      </c>
      <c r="H762" s="26">
        <v>13800</v>
      </c>
      <c r="I762" s="26">
        <v>13800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</row>
    <row r="763" spans="1:17" ht="15" customHeight="1">
      <c r="A763" s="73"/>
      <c r="B763" s="76"/>
      <c r="C763" s="60" t="s">
        <v>6</v>
      </c>
      <c r="D763" s="38"/>
      <c r="E763" s="26">
        <f t="shared" si="236"/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</row>
    <row r="764" spans="1:17" ht="30" customHeight="1">
      <c r="A764" s="73"/>
      <c r="B764" s="76"/>
      <c r="C764" s="60" t="s">
        <v>105</v>
      </c>
      <c r="D764" s="38"/>
      <c r="E764" s="26">
        <f t="shared" si="236"/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</row>
    <row r="765" spans="1:17" ht="30" customHeight="1">
      <c r="A765" s="73"/>
      <c r="B765" s="76"/>
      <c r="C765" s="60" t="s">
        <v>19</v>
      </c>
      <c r="D765" s="38"/>
      <c r="E765" s="26">
        <f t="shared" si="236"/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</row>
    <row r="766" spans="1:17" ht="15" customHeight="1">
      <c r="A766" s="73" t="s">
        <v>206</v>
      </c>
      <c r="B766" s="74" t="s">
        <v>274</v>
      </c>
      <c r="C766" s="60" t="s">
        <v>7</v>
      </c>
      <c r="D766" s="37"/>
      <c r="E766" s="26">
        <f>E767+E768+E769+E770+E771+E773</f>
        <v>916962.7461100001</v>
      </c>
      <c r="F766" s="26">
        <f aca="true" t="shared" si="238" ref="F766:L766">F767+F768+F769+F770+F771+F773</f>
        <v>0</v>
      </c>
      <c r="G766" s="26">
        <f t="shared" si="238"/>
        <v>0</v>
      </c>
      <c r="H766" s="26">
        <f t="shared" si="238"/>
        <v>0</v>
      </c>
      <c r="I766" s="26">
        <f t="shared" si="238"/>
        <v>0</v>
      </c>
      <c r="J766" s="26">
        <f t="shared" si="238"/>
        <v>0</v>
      </c>
      <c r="K766" s="26">
        <f t="shared" si="238"/>
        <v>114032.6</v>
      </c>
      <c r="L766" s="26">
        <f t="shared" si="238"/>
        <v>318096.2</v>
      </c>
      <c r="M766" s="26">
        <f>M767+M768+M769+M770+M771+M773</f>
        <v>115839.5</v>
      </c>
      <c r="N766" s="26">
        <f>N767+N768+N769+N770+N771+N773</f>
        <v>96442.21411</v>
      </c>
      <c r="O766" s="26">
        <f>O767+O768+O769+O770+O771+O773</f>
        <v>202452.232</v>
      </c>
      <c r="P766" s="26">
        <f>P767+P768+P769+P770+P771+P773</f>
        <v>70100</v>
      </c>
      <c r="Q766" s="26">
        <f>Q767+Q768+Q769+Q770+Q771+Q773</f>
        <v>0</v>
      </c>
    </row>
    <row r="767" spans="1:17" ht="15" customHeight="1">
      <c r="A767" s="73"/>
      <c r="B767" s="74"/>
      <c r="C767" s="60" t="s">
        <v>4</v>
      </c>
      <c r="D767" s="37"/>
      <c r="E767" s="26">
        <f aca="true" t="shared" si="239" ref="E767:Q773">E775+E783</f>
        <v>184900</v>
      </c>
      <c r="F767" s="26">
        <f t="shared" si="239"/>
        <v>0</v>
      </c>
      <c r="G767" s="26">
        <f t="shared" si="239"/>
        <v>0</v>
      </c>
      <c r="H767" s="26">
        <f t="shared" si="239"/>
        <v>0</v>
      </c>
      <c r="I767" s="26">
        <f t="shared" si="239"/>
        <v>0</v>
      </c>
      <c r="J767" s="26">
        <f t="shared" si="239"/>
        <v>0</v>
      </c>
      <c r="K767" s="26">
        <f t="shared" si="239"/>
        <v>12000</v>
      </c>
      <c r="L767" s="26">
        <f t="shared" si="239"/>
        <v>47500</v>
      </c>
      <c r="M767" s="26">
        <f t="shared" si="239"/>
        <v>41800</v>
      </c>
      <c r="N767" s="26">
        <f t="shared" si="239"/>
        <v>41800</v>
      </c>
      <c r="O767" s="26">
        <f t="shared" si="239"/>
        <v>41800</v>
      </c>
      <c r="P767" s="26">
        <f t="shared" si="239"/>
        <v>0</v>
      </c>
      <c r="Q767" s="26">
        <f t="shared" si="239"/>
        <v>0</v>
      </c>
    </row>
    <row r="768" spans="1:20" ht="15" customHeight="1">
      <c r="A768" s="73"/>
      <c r="B768" s="74"/>
      <c r="C768" s="60" t="s">
        <v>8</v>
      </c>
      <c r="D768" s="38" t="s">
        <v>9</v>
      </c>
      <c r="E768" s="26">
        <f t="shared" si="239"/>
        <v>732062.7461100001</v>
      </c>
      <c r="F768" s="26">
        <f t="shared" si="239"/>
        <v>0</v>
      </c>
      <c r="G768" s="26">
        <f t="shared" si="239"/>
        <v>0</v>
      </c>
      <c r="H768" s="26">
        <f t="shared" si="239"/>
        <v>0</v>
      </c>
      <c r="I768" s="26">
        <f t="shared" si="239"/>
        <v>0</v>
      </c>
      <c r="J768" s="26">
        <f t="shared" si="239"/>
        <v>0</v>
      </c>
      <c r="K768" s="26">
        <f t="shared" si="239"/>
        <v>102032.6</v>
      </c>
      <c r="L768" s="26">
        <f t="shared" si="239"/>
        <v>270596.2</v>
      </c>
      <c r="M768" s="26">
        <f t="shared" si="239"/>
        <v>74039.5</v>
      </c>
      <c r="N768" s="26">
        <f t="shared" si="239"/>
        <v>54642.21411</v>
      </c>
      <c r="O768" s="26">
        <f t="shared" si="239"/>
        <v>160652.232</v>
      </c>
      <c r="P768" s="26">
        <f t="shared" si="239"/>
        <v>70100</v>
      </c>
      <c r="Q768" s="26">
        <f t="shared" si="239"/>
        <v>0</v>
      </c>
      <c r="R768" s="24"/>
      <c r="S768" s="24"/>
      <c r="T768" s="24"/>
    </row>
    <row r="769" spans="1:17" ht="15" customHeight="1">
      <c r="A769" s="73"/>
      <c r="B769" s="74"/>
      <c r="C769" s="60" t="s">
        <v>5</v>
      </c>
      <c r="D769" s="38"/>
      <c r="E769" s="26">
        <f t="shared" si="239"/>
        <v>0</v>
      </c>
      <c r="F769" s="26">
        <f t="shared" si="239"/>
        <v>0</v>
      </c>
      <c r="G769" s="26">
        <f t="shared" si="239"/>
        <v>0</v>
      </c>
      <c r="H769" s="26">
        <f t="shared" si="239"/>
        <v>0</v>
      </c>
      <c r="I769" s="26">
        <f t="shared" si="239"/>
        <v>0</v>
      </c>
      <c r="J769" s="26">
        <f t="shared" si="239"/>
        <v>0</v>
      </c>
      <c r="K769" s="26">
        <f t="shared" si="239"/>
        <v>0</v>
      </c>
      <c r="L769" s="26">
        <f t="shared" si="239"/>
        <v>0</v>
      </c>
      <c r="M769" s="26">
        <f t="shared" si="239"/>
        <v>0</v>
      </c>
      <c r="N769" s="26">
        <f t="shared" si="239"/>
        <v>0</v>
      </c>
      <c r="O769" s="26">
        <f t="shared" si="239"/>
        <v>0</v>
      </c>
      <c r="P769" s="26">
        <f t="shared" si="239"/>
        <v>0</v>
      </c>
      <c r="Q769" s="26">
        <f t="shared" si="239"/>
        <v>0</v>
      </c>
    </row>
    <row r="770" spans="1:17" ht="30" customHeight="1">
      <c r="A770" s="73"/>
      <c r="B770" s="74"/>
      <c r="C770" s="60" t="s">
        <v>104</v>
      </c>
      <c r="D770" s="38"/>
      <c r="E770" s="26">
        <f t="shared" si="239"/>
        <v>0</v>
      </c>
      <c r="F770" s="26">
        <f t="shared" si="239"/>
        <v>0</v>
      </c>
      <c r="G770" s="26">
        <f t="shared" si="239"/>
        <v>0</v>
      </c>
      <c r="H770" s="26">
        <f t="shared" si="239"/>
        <v>0</v>
      </c>
      <c r="I770" s="26">
        <f t="shared" si="239"/>
        <v>0</v>
      </c>
      <c r="J770" s="26">
        <f t="shared" si="239"/>
        <v>0</v>
      </c>
      <c r="K770" s="26">
        <f t="shared" si="239"/>
        <v>0</v>
      </c>
      <c r="L770" s="26">
        <f t="shared" si="239"/>
        <v>0</v>
      </c>
      <c r="M770" s="26">
        <f t="shared" si="239"/>
        <v>0</v>
      </c>
      <c r="N770" s="26">
        <f t="shared" si="239"/>
        <v>0</v>
      </c>
      <c r="O770" s="26">
        <f t="shared" si="239"/>
        <v>0</v>
      </c>
      <c r="P770" s="26">
        <f t="shared" si="239"/>
        <v>0</v>
      </c>
      <c r="Q770" s="26">
        <f t="shared" si="239"/>
        <v>0</v>
      </c>
    </row>
    <row r="771" spans="1:17" ht="15" customHeight="1">
      <c r="A771" s="73"/>
      <c r="B771" s="74"/>
      <c r="C771" s="60" t="s">
        <v>6</v>
      </c>
      <c r="D771" s="38"/>
      <c r="E771" s="26">
        <f t="shared" si="239"/>
        <v>0</v>
      </c>
      <c r="F771" s="26">
        <f t="shared" si="239"/>
        <v>0</v>
      </c>
      <c r="G771" s="26">
        <f t="shared" si="239"/>
        <v>0</v>
      </c>
      <c r="H771" s="26">
        <f t="shared" si="239"/>
        <v>0</v>
      </c>
      <c r="I771" s="26">
        <f t="shared" si="239"/>
        <v>0</v>
      </c>
      <c r="J771" s="26">
        <f t="shared" si="239"/>
        <v>0</v>
      </c>
      <c r="K771" s="26">
        <f t="shared" si="239"/>
        <v>0</v>
      </c>
      <c r="L771" s="26">
        <f t="shared" si="239"/>
        <v>0</v>
      </c>
      <c r="M771" s="26">
        <f t="shared" si="239"/>
        <v>0</v>
      </c>
      <c r="N771" s="26">
        <f t="shared" si="239"/>
        <v>0</v>
      </c>
      <c r="O771" s="26">
        <f t="shared" si="239"/>
        <v>0</v>
      </c>
      <c r="P771" s="26">
        <f t="shared" si="239"/>
        <v>0</v>
      </c>
      <c r="Q771" s="26">
        <f t="shared" si="239"/>
        <v>0</v>
      </c>
    </row>
    <row r="772" spans="1:17" ht="30" customHeight="1">
      <c r="A772" s="73"/>
      <c r="B772" s="74"/>
      <c r="C772" s="60" t="s">
        <v>105</v>
      </c>
      <c r="D772" s="38"/>
      <c r="E772" s="26">
        <f t="shared" si="239"/>
        <v>0</v>
      </c>
      <c r="F772" s="26">
        <f t="shared" si="239"/>
        <v>0</v>
      </c>
      <c r="G772" s="26">
        <f t="shared" si="239"/>
        <v>0</v>
      </c>
      <c r="H772" s="26">
        <f t="shared" si="239"/>
        <v>0</v>
      </c>
      <c r="I772" s="26">
        <f t="shared" si="239"/>
        <v>0</v>
      </c>
      <c r="J772" s="26">
        <f t="shared" si="239"/>
        <v>0</v>
      </c>
      <c r="K772" s="26">
        <f t="shared" si="239"/>
        <v>0</v>
      </c>
      <c r="L772" s="26">
        <f t="shared" si="239"/>
        <v>0</v>
      </c>
      <c r="M772" s="26">
        <f t="shared" si="239"/>
        <v>0</v>
      </c>
      <c r="N772" s="26">
        <f t="shared" si="239"/>
        <v>0</v>
      </c>
      <c r="O772" s="26">
        <f t="shared" si="239"/>
        <v>0</v>
      </c>
      <c r="P772" s="26">
        <f t="shared" si="239"/>
        <v>0</v>
      </c>
      <c r="Q772" s="26">
        <f t="shared" si="239"/>
        <v>0</v>
      </c>
    </row>
    <row r="773" spans="1:17" ht="30" customHeight="1">
      <c r="A773" s="73"/>
      <c r="B773" s="74"/>
      <c r="C773" s="60" t="s">
        <v>19</v>
      </c>
      <c r="D773" s="38"/>
      <c r="E773" s="26">
        <f t="shared" si="239"/>
        <v>0</v>
      </c>
      <c r="F773" s="26">
        <f t="shared" si="239"/>
        <v>0</v>
      </c>
      <c r="G773" s="26">
        <f t="shared" si="239"/>
        <v>0</v>
      </c>
      <c r="H773" s="26">
        <f t="shared" si="239"/>
        <v>0</v>
      </c>
      <c r="I773" s="26">
        <f t="shared" si="239"/>
        <v>0</v>
      </c>
      <c r="J773" s="26">
        <f t="shared" si="239"/>
        <v>0</v>
      </c>
      <c r="K773" s="26">
        <f t="shared" si="239"/>
        <v>0</v>
      </c>
      <c r="L773" s="26">
        <f t="shared" si="239"/>
        <v>0</v>
      </c>
      <c r="M773" s="26">
        <f t="shared" si="239"/>
        <v>0</v>
      </c>
      <c r="N773" s="26">
        <f t="shared" si="239"/>
        <v>0</v>
      </c>
      <c r="O773" s="26">
        <f t="shared" si="239"/>
        <v>0</v>
      </c>
      <c r="P773" s="26">
        <f t="shared" si="239"/>
        <v>0</v>
      </c>
      <c r="Q773" s="26">
        <f t="shared" si="239"/>
        <v>0</v>
      </c>
    </row>
    <row r="774" spans="1:17" ht="15" customHeight="1">
      <c r="A774" s="73" t="s">
        <v>207</v>
      </c>
      <c r="B774" s="74" t="s">
        <v>255</v>
      </c>
      <c r="C774" s="60" t="s">
        <v>7</v>
      </c>
      <c r="D774" s="37"/>
      <c r="E774" s="26">
        <f aca="true" t="shared" si="240" ref="E774:L774">E775+E776+E777+E778+E779+E781</f>
        <v>911962.7461100001</v>
      </c>
      <c r="F774" s="26">
        <f t="shared" si="240"/>
        <v>0</v>
      </c>
      <c r="G774" s="26">
        <f t="shared" si="240"/>
        <v>0</v>
      </c>
      <c r="H774" s="26">
        <f t="shared" si="240"/>
        <v>0</v>
      </c>
      <c r="I774" s="26">
        <f t="shared" si="240"/>
        <v>0</v>
      </c>
      <c r="J774" s="26">
        <f t="shared" si="240"/>
        <v>0</v>
      </c>
      <c r="K774" s="26">
        <f t="shared" si="240"/>
        <v>109032.6</v>
      </c>
      <c r="L774" s="26">
        <f t="shared" si="240"/>
        <v>318096.2</v>
      </c>
      <c r="M774" s="26">
        <f>M775+M776+M777+M778+M779+M781</f>
        <v>115839.5</v>
      </c>
      <c r="N774" s="26">
        <f>N775+N776+N777+N778+N779+N781</f>
        <v>96442.21411</v>
      </c>
      <c r="O774" s="26">
        <f>O775+O776+O777+O778+O779+O781</f>
        <v>202452.232</v>
      </c>
      <c r="P774" s="26">
        <f>P775+P776+P777+P778+P779+P781</f>
        <v>70100</v>
      </c>
      <c r="Q774" s="26">
        <f>Q775+Q776+Q777+Q778+Q779+Q781</f>
        <v>0</v>
      </c>
    </row>
    <row r="775" spans="1:17" ht="15" customHeight="1">
      <c r="A775" s="73"/>
      <c r="B775" s="85"/>
      <c r="C775" s="60" t="s">
        <v>4</v>
      </c>
      <c r="D775" s="37"/>
      <c r="E775" s="26">
        <f aca="true" t="shared" si="241" ref="E775:E781">F775+G775+H775+I775+J775+K775+L775+M775+N775+O775+P775+Q775</f>
        <v>184900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12000</v>
      </c>
      <c r="L775" s="26">
        <v>47500</v>
      </c>
      <c r="M775" s="26">
        <v>41800</v>
      </c>
      <c r="N775" s="26">
        <v>41800</v>
      </c>
      <c r="O775" s="26">
        <v>41800</v>
      </c>
      <c r="P775" s="26">
        <v>0</v>
      </c>
      <c r="Q775" s="26">
        <v>0</v>
      </c>
    </row>
    <row r="776" spans="1:20" ht="15" customHeight="1">
      <c r="A776" s="73"/>
      <c r="B776" s="85"/>
      <c r="C776" s="60" t="s">
        <v>8</v>
      </c>
      <c r="D776" s="38" t="s">
        <v>189</v>
      </c>
      <c r="E776" s="26">
        <f t="shared" si="241"/>
        <v>727062.7461100001</v>
      </c>
      <c r="F776" s="26">
        <v>0</v>
      </c>
      <c r="G776" s="26">
        <v>0</v>
      </c>
      <c r="H776" s="26">
        <v>0</v>
      </c>
      <c r="I776" s="29">
        <v>0</v>
      </c>
      <c r="J776" s="26">
        <v>0</v>
      </c>
      <c r="K776" s="26">
        <v>97032.6</v>
      </c>
      <c r="L776" s="26">
        <f>48630+221966.2</f>
        <v>270596.2</v>
      </c>
      <c r="M776" s="26">
        <f>50225+23814.5</f>
        <v>74039.5</v>
      </c>
      <c r="N776" s="26">
        <f>47747.6+6894.61411</f>
        <v>54642.21411</v>
      </c>
      <c r="O776" s="26">
        <f>47677.6+112974.632</f>
        <v>160652.232</v>
      </c>
      <c r="P776" s="26">
        <v>70100</v>
      </c>
      <c r="Q776" s="26">
        <v>0</v>
      </c>
      <c r="R776" s="32">
        <v>23814.5</v>
      </c>
      <c r="S776" s="35">
        <v>6894.61411</v>
      </c>
      <c r="T776" s="35">
        <v>112974.632</v>
      </c>
    </row>
    <row r="777" spans="1:20" ht="15" customHeight="1">
      <c r="A777" s="73"/>
      <c r="B777" s="85"/>
      <c r="C777" s="60" t="s">
        <v>5</v>
      </c>
      <c r="D777" s="38"/>
      <c r="E777" s="26">
        <f t="shared" si="241"/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S777" s="65"/>
      <c r="T777" s="65"/>
    </row>
    <row r="778" spans="1:17" ht="30" customHeight="1">
      <c r="A778" s="73"/>
      <c r="B778" s="85"/>
      <c r="C778" s="60" t="s">
        <v>104</v>
      </c>
      <c r="D778" s="38"/>
      <c r="E778" s="26">
        <f t="shared" si="241"/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</row>
    <row r="779" spans="1:17" ht="15" customHeight="1">
      <c r="A779" s="73"/>
      <c r="B779" s="85"/>
      <c r="C779" s="60" t="s">
        <v>6</v>
      </c>
      <c r="D779" s="38"/>
      <c r="E779" s="26">
        <f t="shared" si="241"/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</row>
    <row r="780" spans="1:17" ht="30" customHeight="1">
      <c r="A780" s="73"/>
      <c r="B780" s="85"/>
      <c r="C780" s="60" t="s">
        <v>105</v>
      </c>
      <c r="D780" s="38"/>
      <c r="E780" s="26">
        <f t="shared" si="241"/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</row>
    <row r="781" spans="1:17" ht="30" customHeight="1">
      <c r="A781" s="73"/>
      <c r="B781" s="85"/>
      <c r="C781" s="60" t="s">
        <v>19</v>
      </c>
      <c r="D781" s="52"/>
      <c r="E781" s="26">
        <f t="shared" si="241"/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</row>
    <row r="782" spans="1:17" ht="15" customHeight="1">
      <c r="A782" s="73" t="s">
        <v>208</v>
      </c>
      <c r="B782" s="76" t="s">
        <v>256</v>
      </c>
      <c r="C782" s="60" t="s">
        <v>7</v>
      </c>
      <c r="D782" s="37"/>
      <c r="E782" s="26">
        <f>E783+E784+E785+E786+E787+E789</f>
        <v>5000</v>
      </c>
      <c r="F782" s="26">
        <f aca="true" t="shared" si="242" ref="F782:L782">F783+F784+F785+F786+F787+F789</f>
        <v>0</v>
      </c>
      <c r="G782" s="26">
        <f t="shared" si="242"/>
        <v>0</v>
      </c>
      <c r="H782" s="26">
        <f t="shared" si="242"/>
        <v>0</v>
      </c>
      <c r="I782" s="26">
        <f t="shared" si="242"/>
        <v>0</v>
      </c>
      <c r="J782" s="26">
        <f t="shared" si="242"/>
        <v>0</v>
      </c>
      <c r="K782" s="26">
        <f t="shared" si="242"/>
        <v>5000</v>
      </c>
      <c r="L782" s="26">
        <f t="shared" si="242"/>
        <v>0</v>
      </c>
      <c r="M782" s="26">
        <f>M783+M784+M785+M786+M787+M789</f>
        <v>0</v>
      </c>
      <c r="N782" s="26">
        <f>N783+N784+N785+N786+N787+N789</f>
        <v>0</v>
      </c>
      <c r="O782" s="26">
        <f>O783+O784+O785+O786+O787+O789</f>
        <v>0</v>
      </c>
      <c r="P782" s="26">
        <f>P783+P784+P785+P786+P787+P789</f>
        <v>0</v>
      </c>
      <c r="Q782" s="26">
        <f>Q783+Q784+Q785+Q786+Q787+Q789</f>
        <v>0</v>
      </c>
    </row>
    <row r="783" spans="1:17" ht="15" customHeight="1">
      <c r="A783" s="73"/>
      <c r="B783" s="76"/>
      <c r="C783" s="60" t="s">
        <v>4</v>
      </c>
      <c r="D783" s="37"/>
      <c r="E783" s="26">
        <f aca="true" t="shared" si="243" ref="E783:E789">F783+G783+H783+I783+J783+K783+L783+M783+N783+O783+P783+Q783</f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9">
        <f>12000-12000</f>
        <v>0</v>
      </c>
      <c r="L783" s="29">
        <f>12000-12000</f>
        <v>0</v>
      </c>
      <c r="M783" s="29">
        <f>12000-12000</f>
        <v>0</v>
      </c>
      <c r="N783" s="26">
        <f>M783*1.04</f>
        <v>0</v>
      </c>
      <c r="O783" s="26">
        <f aca="true" t="shared" si="244" ref="O783:Q784">N783</f>
        <v>0</v>
      </c>
      <c r="P783" s="26">
        <f t="shared" si="244"/>
        <v>0</v>
      </c>
      <c r="Q783" s="26">
        <f t="shared" si="244"/>
        <v>0</v>
      </c>
    </row>
    <row r="784" spans="1:17" ht="15" customHeight="1">
      <c r="A784" s="73"/>
      <c r="B784" s="76"/>
      <c r="C784" s="60" t="s">
        <v>8</v>
      </c>
      <c r="D784" s="39" t="s">
        <v>9</v>
      </c>
      <c r="E784" s="26">
        <f t="shared" si="243"/>
        <v>5000</v>
      </c>
      <c r="F784" s="26">
        <v>0</v>
      </c>
      <c r="G784" s="26">
        <v>0</v>
      </c>
      <c r="H784" s="26">
        <v>0</v>
      </c>
      <c r="I784" s="29">
        <v>0</v>
      </c>
      <c r="J784" s="26">
        <v>0</v>
      </c>
      <c r="K784" s="29">
        <v>5000</v>
      </c>
      <c r="L784" s="29">
        <v>0</v>
      </c>
      <c r="M784" s="29">
        <v>0</v>
      </c>
      <c r="N784" s="26">
        <f>M784*1.04</f>
        <v>0</v>
      </c>
      <c r="O784" s="26">
        <f t="shared" si="244"/>
        <v>0</v>
      </c>
      <c r="P784" s="26">
        <f t="shared" si="244"/>
        <v>0</v>
      </c>
      <c r="Q784" s="26">
        <f t="shared" si="244"/>
        <v>0</v>
      </c>
    </row>
    <row r="785" spans="1:17" ht="15" customHeight="1">
      <c r="A785" s="73"/>
      <c r="B785" s="76"/>
      <c r="C785" s="60" t="s">
        <v>5</v>
      </c>
      <c r="D785" s="38"/>
      <c r="E785" s="26">
        <f t="shared" si="243"/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</row>
    <row r="786" spans="1:17" ht="30" customHeight="1">
      <c r="A786" s="73"/>
      <c r="B786" s="76"/>
      <c r="C786" s="60" t="s">
        <v>104</v>
      </c>
      <c r="D786" s="38" t="s">
        <v>9</v>
      </c>
      <c r="E786" s="26">
        <f t="shared" si="243"/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</row>
    <row r="787" spans="1:17" ht="15" customHeight="1">
      <c r="A787" s="73"/>
      <c r="B787" s="76"/>
      <c r="C787" s="60" t="s">
        <v>6</v>
      </c>
      <c r="D787" s="38"/>
      <c r="E787" s="26">
        <f t="shared" si="243"/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</row>
    <row r="788" spans="1:17" ht="30" customHeight="1">
      <c r="A788" s="73"/>
      <c r="B788" s="76"/>
      <c r="C788" s="60" t="s">
        <v>105</v>
      </c>
      <c r="D788" s="38"/>
      <c r="E788" s="26">
        <f t="shared" si="243"/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</row>
    <row r="789" spans="1:17" ht="30" customHeight="1">
      <c r="A789" s="73"/>
      <c r="B789" s="76"/>
      <c r="C789" s="60" t="s">
        <v>19</v>
      </c>
      <c r="D789" s="38"/>
      <c r="E789" s="26">
        <f t="shared" si="243"/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</row>
    <row r="790" spans="1:17" ht="25.5" customHeight="1">
      <c r="A790" s="77" t="s">
        <v>83</v>
      </c>
      <c r="B790" s="76" t="s">
        <v>82</v>
      </c>
      <c r="C790" s="60" t="s">
        <v>7</v>
      </c>
      <c r="D790" s="37"/>
      <c r="E790" s="26">
        <f>E798+E822</f>
        <v>8640068.39926</v>
      </c>
      <c r="F790" s="26">
        <f>F798+F822</f>
        <v>471053.7626</v>
      </c>
      <c r="G790" s="26">
        <f aca="true" t="shared" si="245" ref="G790:Q790">G798+G822</f>
        <v>616617.54573</v>
      </c>
      <c r="H790" s="26">
        <f t="shared" si="245"/>
        <v>708340.4133499999</v>
      </c>
      <c r="I790" s="26">
        <f t="shared" si="245"/>
        <v>751660.65008</v>
      </c>
      <c r="J790" s="26">
        <f t="shared" si="245"/>
        <v>810239.75307</v>
      </c>
      <c r="K790" s="26">
        <f t="shared" si="245"/>
        <v>853991.7</v>
      </c>
      <c r="L790" s="26">
        <f t="shared" si="245"/>
        <v>1023840.03382</v>
      </c>
      <c r="M790" s="26">
        <f t="shared" si="245"/>
        <v>902834.8956299999</v>
      </c>
      <c r="N790" s="26">
        <f t="shared" si="245"/>
        <v>240789.07787000004</v>
      </c>
      <c r="O790" s="26">
        <f t="shared" si="245"/>
        <v>311679.36711000005</v>
      </c>
      <c r="P790" s="26">
        <f t="shared" si="245"/>
        <v>974510.6000000001</v>
      </c>
      <c r="Q790" s="26">
        <f t="shared" si="245"/>
        <v>974510.6000000001</v>
      </c>
    </row>
    <row r="791" spans="1:17" ht="30">
      <c r="A791" s="77"/>
      <c r="B791" s="76"/>
      <c r="C791" s="60" t="s">
        <v>4</v>
      </c>
      <c r="D791" s="37">
        <v>814</v>
      </c>
      <c r="E791" s="26">
        <f aca="true" t="shared" si="246" ref="E791:Q797">E799+E823</f>
        <v>366022.86750000005</v>
      </c>
      <c r="F791" s="26">
        <f t="shared" si="246"/>
        <v>20802.8555</v>
      </c>
      <c r="G791" s="26">
        <f t="shared" si="246"/>
        <v>64677.6</v>
      </c>
      <c r="H791" s="26">
        <f t="shared" si="246"/>
        <v>16183.1</v>
      </c>
      <c r="I791" s="26">
        <f t="shared" si="246"/>
        <v>4816.7</v>
      </c>
      <c r="J791" s="26">
        <f t="shared" si="246"/>
        <v>5418.7</v>
      </c>
      <c r="K791" s="26">
        <f t="shared" si="246"/>
        <v>5963.9</v>
      </c>
      <c r="L791" s="26">
        <f t="shared" si="246"/>
        <v>40127.1</v>
      </c>
      <c r="M791" s="26">
        <f t="shared" si="246"/>
        <v>81234.7</v>
      </c>
      <c r="N791" s="26">
        <f t="shared" si="246"/>
        <v>35200.9</v>
      </c>
      <c r="O791" s="26">
        <f t="shared" si="246"/>
        <v>35568.4</v>
      </c>
      <c r="P791" s="26">
        <f t="shared" si="246"/>
        <v>28014.456</v>
      </c>
      <c r="Q791" s="26">
        <f t="shared" si="246"/>
        <v>28014.456</v>
      </c>
    </row>
    <row r="792" spans="1:17" ht="30">
      <c r="A792" s="77"/>
      <c r="B792" s="76"/>
      <c r="C792" s="60" t="s">
        <v>8</v>
      </c>
      <c r="D792" s="38" t="s">
        <v>9</v>
      </c>
      <c r="E792" s="26">
        <f t="shared" si="246"/>
        <v>8274045.53176</v>
      </c>
      <c r="F792" s="26">
        <f t="shared" si="246"/>
        <v>450250.9071</v>
      </c>
      <c r="G792" s="26">
        <f t="shared" si="246"/>
        <v>551939.94573</v>
      </c>
      <c r="H792" s="26">
        <f t="shared" si="246"/>
        <v>692157.31335</v>
      </c>
      <c r="I792" s="26">
        <f t="shared" si="246"/>
        <v>746843.9500800001</v>
      </c>
      <c r="J792" s="26">
        <f t="shared" si="246"/>
        <v>804821.05307</v>
      </c>
      <c r="K792" s="26">
        <f t="shared" si="246"/>
        <v>848027.7999999999</v>
      </c>
      <c r="L792" s="26">
        <f t="shared" si="246"/>
        <v>983712.93382</v>
      </c>
      <c r="M792" s="26">
        <f t="shared" si="246"/>
        <v>821600.1956299999</v>
      </c>
      <c r="N792" s="26">
        <f t="shared" si="246"/>
        <v>205588.17787</v>
      </c>
      <c r="O792" s="26">
        <f t="shared" si="246"/>
        <v>276110.96711</v>
      </c>
      <c r="P792" s="26">
        <f t="shared" si="246"/>
        <v>946496.1440000001</v>
      </c>
      <c r="Q792" s="26">
        <f t="shared" si="246"/>
        <v>946496.1440000001</v>
      </c>
    </row>
    <row r="793" spans="1:17" ht="30">
      <c r="A793" s="77"/>
      <c r="B793" s="76"/>
      <c r="C793" s="60" t="s">
        <v>5</v>
      </c>
      <c r="D793" s="38"/>
      <c r="E793" s="26">
        <f t="shared" si="246"/>
        <v>0</v>
      </c>
      <c r="F793" s="26">
        <f t="shared" si="246"/>
        <v>0</v>
      </c>
      <c r="G793" s="26">
        <f t="shared" si="246"/>
        <v>0</v>
      </c>
      <c r="H793" s="26">
        <f t="shared" si="246"/>
        <v>0</v>
      </c>
      <c r="I793" s="26">
        <f t="shared" si="246"/>
        <v>0</v>
      </c>
      <c r="J793" s="26">
        <f t="shared" si="246"/>
        <v>0</v>
      </c>
      <c r="K793" s="26">
        <f t="shared" si="246"/>
        <v>0</v>
      </c>
      <c r="L793" s="26">
        <f t="shared" si="246"/>
        <v>0</v>
      </c>
      <c r="M793" s="26">
        <f t="shared" si="246"/>
        <v>0</v>
      </c>
      <c r="N793" s="26">
        <f t="shared" si="246"/>
        <v>0</v>
      </c>
      <c r="O793" s="26">
        <f t="shared" si="246"/>
        <v>0</v>
      </c>
      <c r="P793" s="26">
        <f t="shared" si="246"/>
        <v>0</v>
      </c>
      <c r="Q793" s="26">
        <f t="shared" si="246"/>
        <v>0</v>
      </c>
    </row>
    <row r="794" spans="1:17" ht="30">
      <c r="A794" s="77"/>
      <c r="B794" s="76"/>
      <c r="C794" s="60" t="s">
        <v>104</v>
      </c>
      <c r="D794" s="38"/>
      <c r="E794" s="26">
        <f t="shared" si="246"/>
        <v>0</v>
      </c>
      <c r="F794" s="26">
        <f t="shared" si="246"/>
        <v>0</v>
      </c>
      <c r="G794" s="26">
        <f t="shared" si="246"/>
        <v>0</v>
      </c>
      <c r="H794" s="26">
        <f t="shared" si="246"/>
        <v>0</v>
      </c>
      <c r="I794" s="26">
        <f t="shared" si="246"/>
        <v>0</v>
      </c>
      <c r="J794" s="26">
        <f t="shared" si="246"/>
        <v>0</v>
      </c>
      <c r="K794" s="26">
        <f t="shared" si="246"/>
        <v>0</v>
      </c>
      <c r="L794" s="26">
        <f t="shared" si="246"/>
        <v>0</v>
      </c>
      <c r="M794" s="26">
        <f t="shared" si="246"/>
        <v>0</v>
      </c>
      <c r="N794" s="26">
        <f t="shared" si="246"/>
        <v>0</v>
      </c>
      <c r="O794" s="26">
        <f t="shared" si="246"/>
        <v>0</v>
      </c>
      <c r="P794" s="26">
        <f t="shared" si="246"/>
        <v>0</v>
      </c>
      <c r="Q794" s="26">
        <f t="shared" si="246"/>
        <v>0</v>
      </c>
    </row>
    <row r="795" spans="1:17" ht="30">
      <c r="A795" s="77"/>
      <c r="B795" s="76"/>
      <c r="C795" s="60" t="s">
        <v>6</v>
      </c>
      <c r="D795" s="38"/>
      <c r="E795" s="26">
        <f t="shared" si="246"/>
        <v>0</v>
      </c>
      <c r="F795" s="26">
        <f t="shared" si="246"/>
        <v>0</v>
      </c>
      <c r="G795" s="26">
        <f t="shared" si="246"/>
        <v>0</v>
      </c>
      <c r="H795" s="26">
        <f t="shared" si="246"/>
        <v>0</v>
      </c>
      <c r="I795" s="26">
        <f t="shared" si="246"/>
        <v>0</v>
      </c>
      <c r="J795" s="26">
        <f t="shared" si="246"/>
        <v>0</v>
      </c>
      <c r="K795" s="26">
        <f t="shared" si="246"/>
        <v>0</v>
      </c>
      <c r="L795" s="26">
        <f t="shared" si="246"/>
        <v>0</v>
      </c>
      <c r="M795" s="26">
        <f t="shared" si="246"/>
        <v>0</v>
      </c>
      <c r="N795" s="26">
        <f t="shared" si="246"/>
        <v>0</v>
      </c>
      <c r="O795" s="26">
        <f t="shared" si="246"/>
        <v>0</v>
      </c>
      <c r="P795" s="26">
        <f t="shared" si="246"/>
        <v>0</v>
      </c>
      <c r="Q795" s="26">
        <f t="shared" si="246"/>
        <v>0</v>
      </c>
    </row>
    <row r="796" spans="1:17" ht="30">
      <c r="A796" s="77"/>
      <c r="B796" s="76"/>
      <c r="C796" s="60" t="s">
        <v>105</v>
      </c>
      <c r="D796" s="38"/>
      <c r="E796" s="26">
        <f t="shared" si="246"/>
        <v>0</v>
      </c>
      <c r="F796" s="26">
        <f t="shared" si="246"/>
        <v>0</v>
      </c>
      <c r="G796" s="26">
        <f t="shared" si="246"/>
        <v>0</v>
      </c>
      <c r="H796" s="26">
        <f t="shared" si="246"/>
        <v>0</v>
      </c>
      <c r="I796" s="26">
        <f t="shared" si="246"/>
        <v>0</v>
      </c>
      <c r="J796" s="26">
        <f t="shared" si="246"/>
        <v>0</v>
      </c>
      <c r="K796" s="26">
        <f t="shared" si="246"/>
        <v>0</v>
      </c>
      <c r="L796" s="26">
        <f t="shared" si="246"/>
        <v>0</v>
      </c>
      <c r="M796" s="26">
        <f t="shared" si="246"/>
        <v>0</v>
      </c>
      <c r="N796" s="26">
        <f t="shared" si="246"/>
        <v>0</v>
      </c>
      <c r="O796" s="26">
        <f t="shared" si="246"/>
        <v>0</v>
      </c>
      <c r="P796" s="26">
        <f t="shared" si="246"/>
        <v>0</v>
      </c>
      <c r="Q796" s="26">
        <f t="shared" si="246"/>
        <v>0</v>
      </c>
    </row>
    <row r="797" spans="1:17" ht="45">
      <c r="A797" s="77"/>
      <c r="B797" s="76"/>
      <c r="C797" s="60" t="s">
        <v>19</v>
      </c>
      <c r="D797" s="38"/>
      <c r="E797" s="26">
        <f t="shared" si="246"/>
        <v>0</v>
      </c>
      <c r="F797" s="26">
        <f t="shared" si="246"/>
        <v>0</v>
      </c>
      <c r="G797" s="26">
        <f t="shared" si="246"/>
        <v>0</v>
      </c>
      <c r="H797" s="26">
        <f t="shared" si="246"/>
        <v>0</v>
      </c>
      <c r="I797" s="26">
        <f t="shared" si="246"/>
        <v>0</v>
      </c>
      <c r="J797" s="26">
        <f t="shared" si="246"/>
        <v>0</v>
      </c>
      <c r="K797" s="26">
        <f t="shared" si="246"/>
        <v>0</v>
      </c>
      <c r="L797" s="26">
        <f t="shared" si="246"/>
        <v>0</v>
      </c>
      <c r="M797" s="26">
        <f t="shared" si="246"/>
        <v>0</v>
      </c>
      <c r="N797" s="26">
        <f t="shared" si="246"/>
        <v>0</v>
      </c>
      <c r="O797" s="26">
        <f t="shared" si="246"/>
        <v>0</v>
      </c>
      <c r="P797" s="26">
        <f t="shared" si="246"/>
        <v>0</v>
      </c>
      <c r="Q797" s="26">
        <f t="shared" si="246"/>
        <v>0</v>
      </c>
    </row>
    <row r="798" spans="1:17" ht="25.5" customHeight="1">
      <c r="A798" s="73" t="s">
        <v>84</v>
      </c>
      <c r="B798" s="76" t="s">
        <v>183</v>
      </c>
      <c r="C798" s="60" t="s">
        <v>7</v>
      </c>
      <c r="D798" s="37"/>
      <c r="E798" s="26">
        <f>E799+E800+E801+E802+E803+E805</f>
        <v>8483173.999259999</v>
      </c>
      <c r="F798" s="26">
        <f aca="true" t="shared" si="247" ref="F798:L798">F799+F800+F801+F802+F803+F805</f>
        <v>471053.7626</v>
      </c>
      <c r="G798" s="26">
        <f t="shared" si="247"/>
        <v>616617.54573</v>
      </c>
      <c r="H798" s="26">
        <f t="shared" si="247"/>
        <v>708340.4133499999</v>
      </c>
      <c r="I798" s="26">
        <f t="shared" si="247"/>
        <v>751660.65008</v>
      </c>
      <c r="J798" s="26">
        <f>J799+J800+J801+J802+J803+J805</f>
        <v>810239.75307</v>
      </c>
      <c r="K798" s="26">
        <f t="shared" si="247"/>
        <v>853991.7</v>
      </c>
      <c r="L798" s="26">
        <f t="shared" si="247"/>
        <v>1000880.03382</v>
      </c>
      <c r="M798" s="26">
        <f>M799+M800+M801+M802+M803+M805</f>
        <v>872434.8956299999</v>
      </c>
      <c r="N798" s="26">
        <f>N799+N800+N801+N802+N803+N805</f>
        <v>211981.87787000003</v>
      </c>
      <c r="O798" s="26">
        <f>O799+O800+O801+O802+O803+O805</f>
        <v>282872.16711000004</v>
      </c>
      <c r="P798" s="26">
        <f>P799+P800+P801+P802+P803+P805</f>
        <v>951550.6000000001</v>
      </c>
      <c r="Q798" s="26">
        <f>Q799+Q800+Q801+Q802+Q803+Q805</f>
        <v>951550.6000000001</v>
      </c>
    </row>
    <row r="799" spans="1:17" ht="15" customHeight="1">
      <c r="A799" s="73"/>
      <c r="B799" s="76"/>
      <c r="C799" s="60" t="s">
        <v>4</v>
      </c>
      <c r="D799" s="37">
        <v>814</v>
      </c>
      <c r="E799" s="26">
        <f aca="true" t="shared" si="248" ref="E799:Q805">E807+E815</f>
        <v>214088.66750000004</v>
      </c>
      <c r="F799" s="26">
        <f t="shared" si="248"/>
        <v>20802.8555</v>
      </c>
      <c r="G799" s="26">
        <f t="shared" si="248"/>
        <v>64677.6</v>
      </c>
      <c r="H799" s="26">
        <f t="shared" si="248"/>
        <v>16183.1</v>
      </c>
      <c r="I799" s="26">
        <f t="shared" si="248"/>
        <v>4816.7</v>
      </c>
      <c r="J799" s="26">
        <f t="shared" si="248"/>
        <v>5418.7</v>
      </c>
      <c r="K799" s="26">
        <f t="shared" si="248"/>
        <v>5963.9</v>
      </c>
      <c r="L799" s="26">
        <f t="shared" si="248"/>
        <v>18315.1</v>
      </c>
      <c r="M799" s="26">
        <f t="shared" si="248"/>
        <v>52350.9</v>
      </c>
      <c r="N799" s="26">
        <f t="shared" si="248"/>
        <v>6393.7</v>
      </c>
      <c r="O799" s="26">
        <f t="shared" si="248"/>
        <v>6761.2</v>
      </c>
      <c r="P799" s="26">
        <f t="shared" si="248"/>
        <v>6202.456</v>
      </c>
      <c r="Q799" s="26">
        <f t="shared" si="248"/>
        <v>6202.456</v>
      </c>
    </row>
    <row r="800" spans="1:17" ht="15" customHeight="1">
      <c r="A800" s="73"/>
      <c r="B800" s="76"/>
      <c r="C800" s="60" t="s">
        <v>8</v>
      </c>
      <c r="D800" s="38" t="s">
        <v>9</v>
      </c>
      <c r="E800" s="26">
        <f t="shared" si="248"/>
        <v>8269085.3317599995</v>
      </c>
      <c r="F800" s="26">
        <f t="shared" si="248"/>
        <v>450250.9071</v>
      </c>
      <c r="G800" s="26">
        <f t="shared" si="248"/>
        <v>551939.94573</v>
      </c>
      <c r="H800" s="26">
        <f t="shared" si="248"/>
        <v>692157.31335</v>
      </c>
      <c r="I800" s="26">
        <f t="shared" si="248"/>
        <v>746843.9500800001</v>
      </c>
      <c r="J800" s="26">
        <f t="shared" si="248"/>
        <v>804821.05307</v>
      </c>
      <c r="K800" s="26">
        <f t="shared" si="248"/>
        <v>848027.7999999999</v>
      </c>
      <c r="L800" s="26">
        <f t="shared" si="248"/>
        <v>982564.93382</v>
      </c>
      <c r="M800" s="26">
        <f t="shared" si="248"/>
        <v>820083.9956299999</v>
      </c>
      <c r="N800" s="26">
        <f t="shared" si="248"/>
        <v>205588.17787</v>
      </c>
      <c r="O800" s="26">
        <f t="shared" si="248"/>
        <v>276110.96711</v>
      </c>
      <c r="P800" s="26">
        <f t="shared" si="248"/>
        <v>945348.1440000001</v>
      </c>
      <c r="Q800" s="26">
        <f t="shared" si="248"/>
        <v>945348.1440000001</v>
      </c>
    </row>
    <row r="801" spans="1:17" ht="15" customHeight="1">
      <c r="A801" s="73"/>
      <c r="B801" s="76"/>
      <c r="C801" s="60" t="s">
        <v>5</v>
      </c>
      <c r="D801" s="38"/>
      <c r="E801" s="26">
        <f t="shared" si="248"/>
        <v>0</v>
      </c>
      <c r="F801" s="26">
        <f t="shared" si="248"/>
        <v>0</v>
      </c>
      <c r="G801" s="26">
        <f t="shared" si="248"/>
        <v>0</v>
      </c>
      <c r="H801" s="26">
        <f t="shared" si="248"/>
        <v>0</v>
      </c>
      <c r="I801" s="26">
        <f t="shared" si="248"/>
        <v>0</v>
      </c>
      <c r="J801" s="26">
        <f t="shared" si="248"/>
        <v>0</v>
      </c>
      <c r="K801" s="26">
        <f t="shared" si="248"/>
        <v>0</v>
      </c>
      <c r="L801" s="26">
        <f t="shared" si="248"/>
        <v>0</v>
      </c>
      <c r="M801" s="26">
        <f t="shared" si="248"/>
        <v>0</v>
      </c>
      <c r="N801" s="26">
        <f t="shared" si="248"/>
        <v>0</v>
      </c>
      <c r="O801" s="26">
        <f t="shared" si="248"/>
        <v>0</v>
      </c>
      <c r="P801" s="26">
        <f t="shared" si="248"/>
        <v>0</v>
      </c>
      <c r="Q801" s="26">
        <f t="shared" si="248"/>
        <v>0</v>
      </c>
    </row>
    <row r="802" spans="1:17" ht="30" customHeight="1">
      <c r="A802" s="73"/>
      <c r="B802" s="76"/>
      <c r="C802" s="60" t="s">
        <v>104</v>
      </c>
      <c r="D802" s="38"/>
      <c r="E802" s="26">
        <f t="shared" si="248"/>
        <v>0</v>
      </c>
      <c r="F802" s="26">
        <f t="shared" si="248"/>
        <v>0</v>
      </c>
      <c r="G802" s="26">
        <f t="shared" si="248"/>
        <v>0</v>
      </c>
      <c r="H802" s="26">
        <f t="shared" si="248"/>
        <v>0</v>
      </c>
      <c r="I802" s="26">
        <f t="shared" si="248"/>
        <v>0</v>
      </c>
      <c r="J802" s="26">
        <f t="shared" si="248"/>
        <v>0</v>
      </c>
      <c r="K802" s="26">
        <f t="shared" si="248"/>
        <v>0</v>
      </c>
      <c r="L802" s="26">
        <f t="shared" si="248"/>
        <v>0</v>
      </c>
      <c r="M802" s="26">
        <f t="shared" si="248"/>
        <v>0</v>
      </c>
      <c r="N802" s="26">
        <f t="shared" si="248"/>
        <v>0</v>
      </c>
      <c r="O802" s="26">
        <f t="shared" si="248"/>
        <v>0</v>
      </c>
      <c r="P802" s="26">
        <f t="shared" si="248"/>
        <v>0</v>
      </c>
      <c r="Q802" s="26">
        <f t="shared" si="248"/>
        <v>0</v>
      </c>
    </row>
    <row r="803" spans="1:17" ht="15" customHeight="1">
      <c r="A803" s="73"/>
      <c r="B803" s="76"/>
      <c r="C803" s="60" t="s">
        <v>6</v>
      </c>
      <c r="D803" s="38"/>
      <c r="E803" s="26">
        <f t="shared" si="248"/>
        <v>0</v>
      </c>
      <c r="F803" s="26">
        <f t="shared" si="248"/>
        <v>0</v>
      </c>
      <c r="G803" s="26">
        <f t="shared" si="248"/>
        <v>0</v>
      </c>
      <c r="H803" s="26">
        <f t="shared" si="248"/>
        <v>0</v>
      </c>
      <c r="I803" s="26">
        <f t="shared" si="248"/>
        <v>0</v>
      </c>
      <c r="J803" s="26">
        <f t="shared" si="248"/>
        <v>0</v>
      </c>
      <c r="K803" s="26">
        <f t="shared" si="248"/>
        <v>0</v>
      </c>
      <c r="L803" s="26">
        <f t="shared" si="248"/>
        <v>0</v>
      </c>
      <c r="M803" s="26">
        <f t="shared" si="248"/>
        <v>0</v>
      </c>
      <c r="N803" s="26">
        <f t="shared" si="248"/>
        <v>0</v>
      </c>
      <c r="O803" s="26">
        <f t="shared" si="248"/>
        <v>0</v>
      </c>
      <c r="P803" s="26">
        <f t="shared" si="248"/>
        <v>0</v>
      </c>
      <c r="Q803" s="26">
        <f t="shared" si="248"/>
        <v>0</v>
      </c>
    </row>
    <row r="804" spans="1:17" ht="30" customHeight="1">
      <c r="A804" s="73"/>
      <c r="B804" s="76"/>
      <c r="C804" s="60" t="s">
        <v>105</v>
      </c>
      <c r="D804" s="38"/>
      <c r="E804" s="26">
        <f t="shared" si="248"/>
        <v>0</v>
      </c>
      <c r="F804" s="26">
        <f t="shared" si="248"/>
        <v>0</v>
      </c>
      <c r="G804" s="26">
        <f t="shared" si="248"/>
        <v>0</v>
      </c>
      <c r="H804" s="26">
        <f t="shared" si="248"/>
        <v>0</v>
      </c>
      <c r="I804" s="26">
        <f t="shared" si="248"/>
        <v>0</v>
      </c>
      <c r="J804" s="26">
        <f t="shared" si="248"/>
        <v>0</v>
      </c>
      <c r="K804" s="26">
        <f t="shared" si="248"/>
        <v>0</v>
      </c>
      <c r="L804" s="26">
        <f t="shared" si="248"/>
        <v>0</v>
      </c>
      <c r="M804" s="26">
        <f t="shared" si="248"/>
        <v>0</v>
      </c>
      <c r="N804" s="26">
        <f t="shared" si="248"/>
        <v>0</v>
      </c>
      <c r="O804" s="26">
        <f t="shared" si="248"/>
        <v>0</v>
      </c>
      <c r="P804" s="26">
        <f t="shared" si="248"/>
        <v>0</v>
      </c>
      <c r="Q804" s="26">
        <f t="shared" si="248"/>
        <v>0</v>
      </c>
    </row>
    <row r="805" spans="1:17" ht="30" customHeight="1">
      <c r="A805" s="73"/>
      <c r="B805" s="76"/>
      <c r="C805" s="60" t="s">
        <v>19</v>
      </c>
      <c r="D805" s="38"/>
      <c r="E805" s="26">
        <f t="shared" si="248"/>
        <v>0</v>
      </c>
      <c r="F805" s="26">
        <f t="shared" si="248"/>
        <v>0</v>
      </c>
      <c r="G805" s="26">
        <f t="shared" si="248"/>
        <v>0</v>
      </c>
      <c r="H805" s="26">
        <f t="shared" si="248"/>
        <v>0</v>
      </c>
      <c r="I805" s="26">
        <f t="shared" si="248"/>
        <v>0</v>
      </c>
      <c r="J805" s="26">
        <f t="shared" si="248"/>
        <v>0</v>
      </c>
      <c r="K805" s="26">
        <f t="shared" si="248"/>
        <v>0</v>
      </c>
      <c r="L805" s="26">
        <f t="shared" si="248"/>
        <v>0</v>
      </c>
      <c r="M805" s="26">
        <f t="shared" si="248"/>
        <v>0</v>
      </c>
      <c r="N805" s="26">
        <f t="shared" si="248"/>
        <v>0</v>
      </c>
      <c r="O805" s="26">
        <f t="shared" si="248"/>
        <v>0</v>
      </c>
      <c r="P805" s="26">
        <f t="shared" si="248"/>
        <v>0</v>
      </c>
      <c r="Q805" s="26">
        <f t="shared" si="248"/>
        <v>0</v>
      </c>
    </row>
    <row r="806" spans="1:17" ht="15" customHeight="1">
      <c r="A806" s="73" t="s">
        <v>85</v>
      </c>
      <c r="B806" s="74" t="s">
        <v>162</v>
      </c>
      <c r="C806" s="60" t="s">
        <v>7</v>
      </c>
      <c r="D806" s="38"/>
      <c r="E806" s="26">
        <f aca="true" t="shared" si="249" ref="E806:E813">F806+G806+H806+I806+J806+K806+L806+M806+N806+O806+P806+Q806</f>
        <v>7098487.781539999</v>
      </c>
      <c r="F806" s="26">
        <f aca="true" t="shared" si="250" ref="F806:L806">F807+F808+F809+F810+F811+F813</f>
        <v>419422.1081</v>
      </c>
      <c r="G806" s="26">
        <f t="shared" si="250"/>
        <v>529416.05073</v>
      </c>
      <c r="H806" s="26">
        <f t="shared" si="250"/>
        <v>599626.86029</v>
      </c>
      <c r="I806" s="26">
        <f t="shared" si="250"/>
        <v>657881.46871</v>
      </c>
      <c r="J806" s="26">
        <f t="shared" si="250"/>
        <v>698898.76876</v>
      </c>
      <c r="K806" s="26">
        <f t="shared" si="250"/>
        <v>739068.7</v>
      </c>
      <c r="L806" s="26">
        <f t="shared" si="250"/>
        <v>833445.74759</v>
      </c>
      <c r="M806" s="26">
        <f>M807+M808+M809+M810+M811+M813</f>
        <v>690688.4853</v>
      </c>
      <c r="N806" s="26">
        <f>N807+N808+N809+N810+N811+N813</f>
        <v>98588.86977</v>
      </c>
      <c r="O806" s="26">
        <f>O807+O808+O809+O810+O811+O813</f>
        <v>168747.22789</v>
      </c>
      <c r="P806" s="26">
        <f>P807+P808+P809+P810+P811+P813</f>
        <v>831351.7472000001</v>
      </c>
      <c r="Q806" s="26">
        <f>Q807+Q808+Q809+Q810+Q811+Q813</f>
        <v>831351.7472000001</v>
      </c>
    </row>
    <row r="807" spans="1:18" ht="15" customHeight="1">
      <c r="A807" s="73"/>
      <c r="B807" s="85"/>
      <c r="C807" s="60" t="s">
        <v>4</v>
      </c>
      <c r="D807" s="38" t="s">
        <v>9</v>
      </c>
      <c r="E807" s="26">
        <f t="shared" si="249"/>
        <v>44224.6</v>
      </c>
      <c r="F807" s="26">
        <v>0</v>
      </c>
      <c r="G807" s="26">
        <v>44224.6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4"/>
    </row>
    <row r="808" spans="1:19" ht="15" customHeight="1">
      <c r="A808" s="73"/>
      <c r="B808" s="85"/>
      <c r="C808" s="60" t="s">
        <v>8</v>
      </c>
      <c r="D808" s="38" t="s">
        <v>9</v>
      </c>
      <c r="E808" s="26">
        <f t="shared" si="249"/>
        <v>7054263.181539999</v>
      </c>
      <c r="F808" s="26">
        <v>419422.1081</v>
      </c>
      <c r="G808" s="26">
        <v>485191.45073</v>
      </c>
      <c r="H808" s="26">
        <v>599626.86029</v>
      </c>
      <c r="I808" s="26">
        <v>657881.46871</v>
      </c>
      <c r="J808" s="26">
        <v>698898.76876</v>
      </c>
      <c r="K808" s="26">
        <v>739068.7</v>
      </c>
      <c r="L808" s="26">
        <v>833445.74759</v>
      </c>
      <c r="M808" s="26">
        <f>497391.3205+23297.1648+135000+35000</f>
        <v>690688.4853</v>
      </c>
      <c r="N808" s="26">
        <v>98588.86977</v>
      </c>
      <c r="O808" s="26">
        <v>168747.22789</v>
      </c>
      <c r="P808" s="26">
        <v>831351.7472000001</v>
      </c>
      <c r="Q808" s="26">
        <v>831351.7472000001</v>
      </c>
      <c r="S808" s="25"/>
    </row>
    <row r="809" spans="1:18" ht="15" customHeight="1">
      <c r="A809" s="73"/>
      <c r="B809" s="85"/>
      <c r="C809" s="60" t="s">
        <v>5</v>
      </c>
      <c r="D809" s="38"/>
      <c r="E809" s="26">
        <f t="shared" si="249"/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4"/>
    </row>
    <row r="810" spans="1:17" ht="30" customHeight="1">
      <c r="A810" s="73"/>
      <c r="B810" s="85"/>
      <c r="C810" s="60" t="s">
        <v>104</v>
      </c>
      <c r="D810" s="38"/>
      <c r="E810" s="26">
        <f t="shared" si="249"/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</row>
    <row r="811" spans="1:17" ht="15" customHeight="1">
      <c r="A811" s="73"/>
      <c r="B811" s="85"/>
      <c r="C811" s="60" t="s">
        <v>6</v>
      </c>
      <c r="D811" s="38"/>
      <c r="E811" s="26">
        <f t="shared" si="249"/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</row>
    <row r="812" spans="1:17" ht="30" customHeight="1">
      <c r="A812" s="73"/>
      <c r="B812" s="85"/>
      <c r="C812" s="60" t="s">
        <v>105</v>
      </c>
      <c r="D812" s="38"/>
      <c r="E812" s="26">
        <f t="shared" si="249"/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</row>
    <row r="813" spans="1:17" ht="30" customHeight="1">
      <c r="A813" s="73"/>
      <c r="B813" s="85"/>
      <c r="C813" s="60" t="s">
        <v>19</v>
      </c>
      <c r="D813" s="38"/>
      <c r="E813" s="26">
        <f t="shared" si="249"/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</row>
    <row r="814" spans="1:17" ht="15" customHeight="1">
      <c r="A814" s="73" t="s">
        <v>86</v>
      </c>
      <c r="B814" s="74" t="s">
        <v>184</v>
      </c>
      <c r="C814" s="60" t="s">
        <v>7</v>
      </c>
      <c r="D814" s="38"/>
      <c r="E814" s="26">
        <f>E815+E816+E817+E818+E819+E821</f>
        <v>1384686.21772</v>
      </c>
      <c r="F814" s="26">
        <f aca="true" t="shared" si="251" ref="F814:L814">F815+F816+F817+F818+F819+F821</f>
        <v>51631.654500000004</v>
      </c>
      <c r="G814" s="26">
        <f t="shared" si="251"/>
        <v>87201.495</v>
      </c>
      <c r="H814" s="26">
        <f t="shared" si="251"/>
        <v>108713.55306</v>
      </c>
      <c r="I814" s="26">
        <f t="shared" si="251"/>
        <v>93779.18136999999</v>
      </c>
      <c r="J814" s="26">
        <f t="shared" si="251"/>
        <v>111340.98431</v>
      </c>
      <c r="K814" s="26">
        <f t="shared" si="251"/>
        <v>114923</v>
      </c>
      <c r="L814" s="26">
        <f t="shared" si="251"/>
        <v>167434.28623</v>
      </c>
      <c r="M814" s="26">
        <f>M815+M816+M817+M818+M819+M821</f>
        <v>181746.41033</v>
      </c>
      <c r="N814" s="26">
        <f>N815+N816+N817+N818+N819+N821</f>
        <v>113393.00809999999</v>
      </c>
      <c r="O814" s="26">
        <f>O815+O816+O817+O818+O819+O821</f>
        <v>114124.93922</v>
      </c>
      <c r="P814" s="26">
        <f>P815+P816+P817+P818+P819+P821</f>
        <v>120198.85280000001</v>
      </c>
      <c r="Q814" s="26">
        <f>Q815+Q816+Q817+Q818+Q819+Q821</f>
        <v>120198.85280000001</v>
      </c>
    </row>
    <row r="815" spans="1:17" ht="15" customHeight="1">
      <c r="A815" s="73"/>
      <c r="B815" s="74"/>
      <c r="C815" s="60" t="s">
        <v>4</v>
      </c>
      <c r="D815" s="37">
        <v>814</v>
      </c>
      <c r="E815" s="26">
        <f aca="true" t="shared" si="252" ref="E815:E821">F815+G815+H815+I815+J815+K815+L815+M815+N815+O815+P815+Q815</f>
        <v>169864.06750000003</v>
      </c>
      <c r="F815" s="26">
        <v>20802.8555</v>
      </c>
      <c r="G815" s="26">
        <v>20453</v>
      </c>
      <c r="H815" s="26">
        <v>16183.1</v>
      </c>
      <c r="I815" s="26">
        <v>4816.7</v>
      </c>
      <c r="J815" s="26">
        <v>5418.7</v>
      </c>
      <c r="K815" s="26">
        <v>5963.9</v>
      </c>
      <c r="L815" s="26">
        <v>18315.1</v>
      </c>
      <c r="M815" s="26">
        <v>52350.9</v>
      </c>
      <c r="N815" s="26">
        <v>6393.7</v>
      </c>
      <c r="O815" s="26">
        <v>6761.2</v>
      </c>
      <c r="P815" s="26">
        <v>6202.456</v>
      </c>
      <c r="Q815" s="26">
        <v>6202.456</v>
      </c>
    </row>
    <row r="816" spans="1:17" ht="15" customHeight="1">
      <c r="A816" s="73"/>
      <c r="B816" s="74"/>
      <c r="C816" s="60" t="s">
        <v>8</v>
      </c>
      <c r="D816" s="38" t="s">
        <v>9</v>
      </c>
      <c r="E816" s="26">
        <f t="shared" si="252"/>
        <v>1214822.15022</v>
      </c>
      <c r="F816" s="26">
        <v>30828.799</v>
      </c>
      <c r="G816" s="26">
        <v>66748.495</v>
      </c>
      <c r="H816" s="26">
        <v>92530.45306</v>
      </c>
      <c r="I816" s="26">
        <v>88962.48137</v>
      </c>
      <c r="J816" s="26">
        <v>105922.28431</v>
      </c>
      <c r="K816" s="26">
        <v>108959.1</v>
      </c>
      <c r="L816" s="26">
        <v>149119.18623</v>
      </c>
      <c r="M816" s="26">
        <v>129395.51033</v>
      </c>
      <c r="N816" s="26">
        <v>106999.3081</v>
      </c>
      <c r="O816" s="26">
        <v>107363.73922</v>
      </c>
      <c r="P816" s="26">
        <v>113996.3968</v>
      </c>
      <c r="Q816" s="26">
        <v>113996.3968</v>
      </c>
    </row>
    <row r="817" spans="1:17" ht="15" customHeight="1">
      <c r="A817" s="73"/>
      <c r="B817" s="74"/>
      <c r="C817" s="60" t="s">
        <v>5</v>
      </c>
      <c r="D817" s="38"/>
      <c r="E817" s="26">
        <f t="shared" si="252"/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</row>
    <row r="818" spans="1:17" ht="30" customHeight="1">
      <c r="A818" s="73"/>
      <c r="B818" s="74"/>
      <c r="C818" s="60" t="s">
        <v>104</v>
      </c>
      <c r="D818" s="38"/>
      <c r="E818" s="26">
        <f t="shared" si="252"/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</row>
    <row r="819" spans="1:17" ht="15" customHeight="1">
      <c r="A819" s="73"/>
      <c r="B819" s="74"/>
      <c r="C819" s="60" t="s">
        <v>6</v>
      </c>
      <c r="D819" s="38"/>
      <c r="E819" s="26">
        <f t="shared" si="252"/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</row>
    <row r="820" spans="1:17" ht="30" customHeight="1">
      <c r="A820" s="73"/>
      <c r="B820" s="74"/>
      <c r="C820" s="60" t="s">
        <v>105</v>
      </c>
      <c r="D820" s="38"/>
      <c r="E820" s="26">
        <f t="shared" si="252"/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</row>
    <row r="821" spans="1:17" ht="86.25" customHeight="1">
      <c r="A821" s="73"/>
      <c r="B821" s="74"/>
      <c r="C821" s="60" t="s">
        <v>19</v>
      </c>
      <c r="D821" s="38"/>
      <c r="E821" s="26">
        <f t="shared" si="252"/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</row>
    <row r="822" spans="1:17" ht="15" customHeight="1">
      <c r="A822" s="73" t="s">
        <v>229</v>
      </c>
      <c r="B822" s="76" t="s">
        <v>257</v>
      </c>
      <c r="C822" s="60" t="s">
        <v>7</v>
      </c>
      <c r="D822" s="37"/>
      <c r="E822" s="26">
        <f>E823+E824+E825+E826+E827+E829</f>
        <v>156894.40000000002</v>
      </c>
      <c r="F822" s="26">
        <f aca="true" t="shared" si="253" ref="F822:Q822">F823+F824+F825+F826+F827+F829</f>
        <v>0</v>
      </c>
      <c r="G822" s="26">
        <f t="shared" si="253"/>
        <v>0</v>
      </c>
      <c r="H822" s="26">
        <f t="shared" si="253"/>
        <v>0</v>
      </c>
      <c r="I822" s="26">
        <f t="shared" si="253"/>
        <v>0</v>
      </c>
      <c r="J822" s="26">
        <f t="shared" si="253"/>
        <v>0</v>
      </c>
      <c r="K822" s="26">
        <f t="shared" si="253"/>
        <v>0</v>
      </c>
      <c r="L822" s="26">
        <f t="shared" si="253"/>
        <v>22960</v>
      </c>
      <c r="M822" s="26">
        <f t="shared" si="253"/>
        <v>30400</v>
      </c>
      <c r="N822" s="26">
        <f t="shared" si="253"/>
        <v>28807.2</v>
      </c>
      <c r="O822" s="26">
        <f t="shared" si="253"/>
        <v>28807.2</v>
      </c>
      <c r="P822" s="26">
        <f t="shared" si="253"/>
        <v>22960</v>
      </c>
      <c r="Q822" s="26">
        <f t="shared" si="253"/>
        <v>22960</v>
      </c>
    </row>
    <row r="823" spans="1:17" ht="15" customHeight="1">
      <c r="A823" s="73"/>
      <c r="B823" s="76"/>
      <c r="C823" s="60" t="s">
        <v>4</v>
      </c>
      <c r="D823" s="37">
        <v>814</v>
      </c>
      <c r="E823" s="26">
        <f>E831</f>
        <v>151934.2</v>
      </c>
      <c r="F823" s="26">
        <f>F831</f>
        <v>0</v>
      </c>
      <c r="G823" s="26">
        <f aca="true" t="shared" si="254" ref="G823:Q824">G831</f>
        <v>0</v>
      </c>
      <c r="H823" s="26">
        <f t="shared" si="254"/>
        <v>0</v>
      </c>
      <c r="I823" s="26">
        <f t="shared" si="254"/>
        <v>0</v>
      </c>
      <c r="J823" s="26">
        <f t="shared" si="254"/>
        <v>0</v>
      </c>
      <c r="K823" s="26">
        <f t="shared" si="254"/>
        <v>0</v>
      </c>
      <c r="L823" s="26">
        <f t="shared" si="254"/>
        <v>21812</v>
      </c>
      <c r="M823" s="26">
        <f t="shared" si="254"/>
        <v>28883.8</v>
      </c>
      <c r="N823" s="26">
        <f t="shared" si="254"/>
        <v>28807.2</v>
      </c>
      <c r="O823" s="26">
        <f t="shared" si="254"/>
        <v>28807.2</v>
      </c>
      <c r="P823" s="26">
        <f t="shared" si="254"/>
        <v>21812</v>
      </c>
      <c r="Q823" s="26">
        <f t="shared" si="254"/>
        <v>21812</v>
      </c>
    </row>
    <row r="824" spans="1:17" ht="15" customHeight="1">
      <c r="A824" s="73"/>
      <c r="B824" s="76"/>
      <c r="C824" s="60" t="s">
        <v>8</v>
      </c>
      <c r="D824" s="38" t="s">
        <v>9</v>
      </c>
      <c r="E824" s="26">
        <f>E832</f>
        <v>4960.2</v>
      </c>
      <c r="F824" s="26">
        <f>F832</f>
        <v>0</v>
      </c>
      <c r="G824" s="26">
        <f t="shared" si="254"/>
        <v>0</v>
      </c>
      <c r="H824" s="26">
        <f t="shared" si="254"/>
        <v>0</v>
      </c>
      <c r="I824" s="26">
        <f t="shared" si="254"/>
        <v>0</v>
      </c>
      <c r="J824" s="26">
        <f t="shared" si="254"/>
        <v>0</v>
      </c>
      <c r="K824" s="26">
        <f t="shared" si="254"/>
        <v>0</v>
      </c>
      <c r="L824" s="26">
        <f t="shared" si="254"/>
        <v>1148</v>
      </c>
      <c r="M824" s="26">
        <f t="shared" si="254"/>
        <v>1516.2</v>
      </c>
      <c r="N824" s="26">
        <f t="shared" si="254"/>
        <v>0</v>
      </c>
      <c r="O824" s="26">
        <f t="shared" si="254"/>
        <v>0</v>
      </c>
      <c r="P824" s="26">
        <f t="shared" si="254"/>
        <v>1148</v>
      </c>
      <c r="Q824" s="26">
        <f t="shared" si="254"/>
        <v>1148</v>
      </c>
    </row>
    <row r="825" spans="1:17" ht="15" customHeight="1">
      <c r="A825" s="73"/>
      <c r="B825" s="76"/>
      <c r="C825" s="60" t="s">
        <v>5</v>
      </c>
      <c r="D825" s="38"/>
      <c r="E825" s="26">
        <f>E833+E841</f>
        <v>0</v>
      </c>
      <c r="F825" s="26">
        <f aca="true" t="shared" si="255" ref="F825:Q826">F833+F841</f>
        <v>0</v>
      </c>
      <c r="G825" s="26">
        <f t="shared" si="255"/>
        <v>0</v>
      </c>
      <c r="H825" s="26">
        <f t="shared" si="255"/>
        <v>0</v>
      </c>
      <c r="I825" s="26">
        <f t="shared" si="255"/>
        <v>0</v>
      </c>
      <c r="J825" s="26">
        <f t="shared" si="255"/>
        <v>0</v>
      </c>
      <c r="K825" s="26">
        <f t="shared" si="255"/>
        <v>0</v>
      </c>
      <c r="L825" s="26">
        <f t="shared" si="255"/>
        <v>0</v>
      </c>
      <c r="M825" s="26">
        <f t="shared" si="255"/>
        <v>0</v>
      </c>
      <c r="N825" s="26">
        <f t="shared" si="255"/>
        <v>0</v>
      </c>
      <c r="O825" s="26">
        <f t="shared" si="255"/>
        <v>0</v>
      </c>
      <c r="P825" s="26">
        <f t="shared" si="255"/>
        <v>0</v>
      </c>
      <c r="Q825" s="26">
        <f t="shared" si="255"/>
        <v>0</v>
      </c>
    </row>
    <row r="826" spans="1:17" ht="30" customHeight="1">
      <c r="A826" s="73"/>
      <c r="B826" s="76"/>
      <c r="C826" s="60" t="s">
        <v>104</v>
      </c>
      <c r="D826" s="38"/>
      <c r="E826" s="26">
        <f>E834</f>
        <v>0</v>
      </c>
      <c r="F826" s="26">
        <v>0</v>
      </c>
      <c r="G826" s="26">
        <v>0</v>
      </c>
      <c r="H826" s="26">
        <f t="shared" si="255"/>
        <v>0</v>
      </c>
      <c r="I826" s="26">
        <f t="shared" si="255"/>
        <v>0</v>
      </c>
      <c r="J826" s="26">
        <f t="shared" si="255"/>
        <v>0</v>
      </c>
      <c r="K826" s="26">
        <f t="shared" si="255"/>
        <v>0</v>
      </c>
      <c r="L826" s="26">
        <f t="shared" si="255"/>
        <v>0</v>
      </c>
      <c r="M826" s="26">
        <f t="shared" si="255"/>
        <v>0</v>
      </c>
      <c r="N826" s="26">
        <f t="shared" si="255"/>
        <v>0</v>
      </c>
      <c r="O826" s="26">
        <f t="shared" si="255"/>
        <v>0</v>
      </c>
      <c r="P826" s="26">
        <f t="shared" si="255"/>
        <v>0</v>
      </c>
      <c r="Q826" s="26">
        <f t="shared" si="255"/>
        <v>0</v>
      </c>
    </row>
    <row r="827" spans="1:17" ht="15" customHeight="1">
      <c r="A827" s="73"/>
      <c r="B827" s="76"/>
      <c r="C827" s="60" t="s">
        <v>6</v>
      </c>
      <c r="D827" s="38"/>
      <c r="E827" s="26">
        <f aca="true" t="shared" si="256" ref="E827:Q829">E835+E843</f>
        <v>0</v>
      </c>
      <c r="F827" s="26">
        <f t="shared" si="256"/>
        <v>0</v>
      </c>
      <c r="G827" s="26">
        <f t="shared" si="256"/>
        <v>0</v>
      </c>
      <c r="H827" s="26">
        <f t="shared" si="256"/>
        <v>0</v>
      </c>
      <c r="I827" s="26">
        <f t="shared" si="256"/>
        <v>0</v>
      </c>
      <c r="J827" s="26">
        <f t="shared" si="256"/>
        <v>0</v>
      </c>
      <c r="K827" s="26">
        <f t="shared" si="256"/>
        <v>0</v>
      </c>
      <c r="L827" s="26">
        <f t="shared" si="256"/>
        <v>0</v>
      </c>
      <c r="M827" s="26">
        <f t="shared" si="256"/>
        <v>0</v>
      </c>
      <c r="N827" s="26">
        <f t="shared" si="256"/>
        <v>0</v>
      </c>
      <c r="O827" s="26">
        <f t="shared" si="256"/>
        <v>0</v>
      </c>
      <c r="P827" s="26">
        <f t="shared" si="256"/>
        <v>0</v>
      </c>
      <c r="Q827" s="26">
        <f t="shared" si="256"/>
        <v>0</v>
      </c>
    </row>
    <row r="828" spans="1:17" ht="30" customHeight="1">
      <c r="A828" s="73"/>
      <c r="B828" s="76"/>
      <c r="C828" s="60" t="s">
        <v>105</v>
      </c>
      <c r="D828" s="38"/>
      <c r="E828" s="26">
        <f t="shared" si="256"/>
        <v>0</v>
      </c>
      <c r="F828" s="26">
        <f t="shared" si="256"/>
        <v>0</v>
      </c>
      <c r="G828" s="26">
        <f t="shared" si="256"/>
        <v>0</v>
      </c>
      <c r="H828" s="26">
        <f t="shared" si="256"/>
        <v>0</v>
      </c>
      <c r="I828" s="26">
        <f t="shared" si="256"/>
        <v>0</v>
      </c>
      <c r="J828" s="26">
        <f t="shared" si="256"/>
        <v>0</v>
      </c>
      <c r="K828" s="26">
        <f t="shared" si="256"/>
        <v>0</v>
      </c>
      <c r="L828" s="26">
        <f t="shared" si="256"/>
        <v>0</v>
      </c>
      <c r="M828" s="26">
        <f t="shared" si="256"/>
        <v>0</v>
      </c>
      <c r="N828" s="26">
        <f t="shared" si="256"/>
        <v>0</v>
      </c>
      <c r="O828" s="26">
        <f t="shared" si="256"/>
        <v>0</v>
      </c>
      <c r="P828" s="26">
        <f t="shared" si="256"/>
        <v>0</v>
      </c>
      <c r="Q828" s="26">
        <f t="shared" si="256"/>
        <v>0</v>
      </c>
    </row>
    <row r="829" spans="1:17" ht="30" customHeight="1">
      <c r="A829" s="73"/>
      <c r="B829" s="76"/>
      <c r="C829" s="60" t="s">
        <v>19</v>
      </c>
      <c r="D829" s="38"/>
      <c r="E829" s="26">
        <f t="shared" si="256"/>
        <v>0</v>
      </c>
      <c r="F829" s="26">
        <f t="shared" si="256"/>
        <v>0</v>
      </c>
      <c r="G829" s="26">
        <f t="shared" si="256"/>
        <v>0</v>
      </c>
      <c r="H829" s="26">
        <f t="shared" si="256"/>
        <v>0</v>
      </c>
      <c r="I829" s="26">
        <f t="shared" si="256"/>
        <v>0</v>
      </c>
      <c r="J829" s="26">
        <f t="shared" si="256"/>
        <v>0</v>
      </c>
      <c r="K829" s="26">
        <f t="shared" si="256"/>
        <v>0</v>
      </c>
      <c r="L829" s="26">
        <f t="shared" si="256"/>
        <v>0</v>
      </c>
      <c r="M829" s="26">
        <f t="shared" si="256"/>
        <v>0</v>
      </c>
      <c r="N829" s="26">
        <f t="shared" si="256"/>
        <v>0</v>
      </c>
      <c r="O829" s="26">
        <f t="shared" si="256"/>
        <v>0</v>
      </c>
      <c r="P829" s="26">
        <f t="shared" si="256"/>
        <v>0</v>
      </c>
      <c r="Q829" s="26">
        <f t="shared" si="256"/>
        <v>0</v>
      </c>
    </row>
    <row r="830" spans="1:17" ht="15" customHeight="1">
      <c r="A830" s="73" t="s">
        <v>230</v>
      </c>
      <c r="B830" s="74" t="s">
        <v>258</v>
      </c>
      <c r="C830" s="60" t="s">
        <v>7</v>
      </c>
      <c r="D830" s="38"/>
      <c r="E830" s="26">
        <f aca="true" t="shared" si="257" ref="E830:E837">F830+G830+H830+I830+J830+K830+L830+M830+N830+O830+P830+Q830</f>
        <v>156894.4</v>
      </c>
      <c r="F830" s="26">
        <f aca="true" t="shared" si="258" ref="F830:L830">F831+F832+F833+F834+F835+F837</f>
        <v>0</v>
      </c>
      <c r="G830" s="26">
        <f t="shared" si="258"/>
        <v>0</v>
      </c>
      <c r="H830" s="26">
        <f t="shared" si="258"/>
        <v>0</v>
      </c>
      <c r="I830" s="26">
        <f t="shared" si="258"/>
        <v>0</v>
      </c>
      <c r="J830" s="26">
        <f t="shared" si="258"/>
        <v>0</v>
      </c>
      <c r="K830" s="26">
        <f t="shared" si="258"/>
        <v>0</v>
      </c>
      <c r="L830" s="26">
        <f t="shared" si="258"/>
        <v>22960</v>
      </c>
      <c r="M830" s="26">
        <f>M831+M832+M833+M834+M835+M837</f>
        <v>30400</v>
      </c>
      <c r="N830" s="26">
        <f>N831+N832+N833+N834+N835+N837</f>
        <v>28807.2</v>
      </c>
      <c r="O830" s="26">
        <f>O831+O832+O833+O834+O835+O837</f>
        <v>28807.2</v>
      </c>
      <c r="P830" s="26">
        <f>P831+P832+P833+P834+P835+P837</f>
        <v>22960</v>
      </c>
      <c r="Q830" s="26">
        <f>Q831+Q832+Q833+Q834+Q835+Q837</f>
        <v>22960</v>
      </c>
    </row>
    <row r="831" spans="1:17" ht="15" customHeight="1">
      <c r="A831" s="73"/>
      <c r="B831" s="85"/>
      <c r="C831" s="60" t="s">
        <v>4</v>
      </c>
      <c r="D831" s="38" t="s">
        <v>9</v>
      </c>
      <c r="E831" s="26">
        <f t="shared" si="257"/>
        <v>151934.2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21812</v>
      </c>
      <c r="M831" s="26">
        <v>28883.8</v>
      </c>
      <c r="N831" s="26">
        <v>28807.2</v>
      </c>
      <c r="O831" s="26">
        <v>28807.2</v>
      </c>
      <c r="P831" s="26">
        <v>21812</v>
      </c>
      <c r="Q831" s="26">
        <v>21812</v>
      </c>
    </row>
    <row r="832" spans="1:17" ht="15" customHeight="1">
      <c r="A832" s="73"/>
      <c r="B832" s="85"/>
      <c r="C832" s="60" t="s">
        <v>8</v>
      </c>
      <c r="D832" s="38" t="s">
        <v>9</v>
      </c>
      <c r="E832" s="26">
        <f t="shared" si="257"/>
        <v>4960.2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1148</v>
      </c>
      <c r="M832" s="26">
        <v>1516.2</v>
      </c>
      <c r="N832" s="26">
        <v>0</v>
      </c>
      <c r="O832" s="26">
        <v>0</v>
      </c>
      <c r="P832" s="26">
        <v>1148</v>
      </c>
      <c r="Q832" s="26">
        <v>1148</v>
      </c>
    </row>
    <row r="833" spans="1:17" ht="15" customHeight="1">
      <c r="A833" s="73"/>
      <c r="B833" s="85"/>
      <c r="C833" s="60" t="s">
        <v>5</v>
      </c>
      <c r="D833" s="38"/>
      <c r="E833" s="26">
        <f t="shared" si="257"/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</row>
    <row r="834" spans="1:17" ht="30" customHeight="1">
      <c r="A834" s="73"/>
      <c r="B834" s="85"/>
      <c r="C834" s="60" t="s">
        <v>104</v>
      </c>
      <c r="D834" s="38"/>
      <c r="E834" s="26">
        <f t="shared" si="257"/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</row>
    <row r="835" spans="1:17" ht="15" customHeight="1">
      <c r="A835" s="73"/>
      <c r="B835" s="85"/>
      <c r="C835" s="60" t="s">
        <v>6</v>
      </c>
      <c r="D835" s="38"/>
      <c r="E835" s="26">
        <f t="shared" si="257"/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</row>
    <row r="836" spans="1:17" ht="30" customHeight="1">
      <c r="A836" s="73"/>
      <c r="B836" s="85"/>
      <c r="C836" s="60" t="s">
        <v>105</v>
      </c>
      <c r="D836" s="38"/>
      <c r="E836" s="26">
        <f t="shared" si="257"/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</row>
    <row r="837" spans="1:17" ht="30" customHeight="1">
      <c r="A837" s="73"/>
      <c r="B837" s="85"/>
      <c r="C837" s="60" t="s">
        <v>19</v>
      </c>
      <c r="D837" s="38"/>
      <c r="E837" s="26">
        <f t="shared" si="257"/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</row>
    <row r="838" spans="1:17" ht="13.5">
      <c r="A838" s="77" t="s">
        <v>88</v>
      </c>
      <c r="B838" s="76" t="s">
        <v>87</v>
      </c>
      <c r="C838" s="62" t="s">
        <v>7</v>
      </c>
      <c r="D838" s="37"/>
      <c r="E838" s="26">
        <f>E839+E840+E841+E842+E843+E845</f>
        <v>14566549.76241</v>
      </c>
      <c r="F838" s="26">
        <f aca="true" t="shared" si="259" ref="F838:L838">F839+F840+F841+F842+F843+F845</f>
        <v>307458.61230000004</v>
      </c>
      <c r="G838" s="26">
        <f t="shared" si="259"/>
        <v>723756.0475399999</v>
      </c>
      <c r="H838" s="26">
        <f t="shared" si="259"/>
        <v>381496.1815</v>
      </c>
      <c r="I838" s="26">
        <f t="shared" si="259"/>
        <v>146456.88905</v>
      </c>
      <c r="J838" s="26">
        <f t="shared" si="259"/>
        <v>408490.46499999997</v>
      </c>
      <c r="K838" s="66">
        <f t="shared" si="259"/>
        <v>1709673.16087</v>
      </c>
      <c r="L838" s="66">
        <f t="shared" si="259"/>
        <v>11288.2241</v>
      </c>
      <c r="M838" s="26">
        <f>M839+M840+M841+M842+M843+M845</f>
        <v>3979475.01035</v>
      </c>
      <c r="N838" s="26">
        <f>N839+N840+N841+N842+N843+N845</f>
        <v>1561399.3543500002</v>
      </c>
      <c r="O838" s="26">
        <f>O839+O840+O841+O842+O843+O845</f>
        <v>5337055.81735</v>
      </c>
      <c r="P838" s="26">
        <f>P839+P840+P841+P842+P843+P845</f>
        <v>0</v>
      </c>
      <c r="Q838" s="26">
        <f>Q839+Q840+Q841+Q842+Q843+Q845</f>
        <v>0</v>
      </c>
    </row>
    <row r="839" spans="1:17" ht="13.5">
      <c r="A839" s="77"/>
      <c r="B839" s="76"/>
      <c r="C839" s="62" t="s">
        <v>4</v>
      </c>
      <c r="D839" s="37"/>
      <c r="E839" s="26">
        <f aca="true" t="shared" si="260" ref="E839:Q839">E847+E875</f>
        <v>10570222.60863</v>
      </c>
      <c r="F839" s="26">
        <f t="shared" si="260"/>
        <v>0</v>
      </c>
      <c r="G839" s="26">
        <f t="shared" si="260"/>
        <v>0</v>
      </c>
      <c r="H839" s="26">
        <f t="shared" si="260"/>
        <v>0</v>
      </c>
      <c r="I839" s="26">
        <f t="shared" si="260"/>
        <v>0</v>
      </c>
      <c r="J839" s="26">
        <f t="shared" si="260"/>
        <v>261862.37</v>
      </c>
      <c r="K839" s="26">
        <f t="shared" si="260"/>
        <v>1470000</v>
      </c>
      <c r="L839" s="26">
        <f t="shared" si="260"/>
        <v>0</v>
      </c>
      <c r="M839" s="26">
        <f t="shared" si="260"/>
        <v>3218754.34279</v>
      </c>
      <c r="N839" s="26">
        <f t="shared" si="260"/>
        <v>1136725.76988</v>
      </c>
      <c r="O839" s="26">
        <f t="shared" si="260"/>
        <v>4482880.12596</v>
      </c>
      <c r="P839" s="26">
        <f t="shared" si="260"/>
        <v>0</v>
      </c>
      <c r="Q839" s="26">
        <f t="shared" si="260"/>
        <v>0</v>
      </c>
    </row>
    <row r="840" spans="1:17" ht="13.5">
      <c r="A840" s="77"/>
      <c r="B840" s="76"/>
      <c r="C840" s="62" t="s">
        <v>8</v>
      </c>
      <c r="D840" s="39" t="s">
        <v>12</v>
      </c>
      <c r="E840" s="26">
        <f aca="true" t="shared" si="261" ref="E840:Q840">E848+E876</f>
        <v>3971906.89378</v>
      </c>
      <c r="F840" s="26">
        <f t="shared" si="261"/>
        <v>303162.9723</v>
      </c>
      <c r="G840" s="26">
        <f t="shared" si="261"/>
        <v>703631.42754</v>
      </c>
      <c r="H840" s="26">
        <f t="shared" si="261"/>
        <v>381496.1815</v>
      </c>
      <c r="I840" s="26">
        <f t="shared" si="261"/>
        <v>146456.88905</v>
      </c>
      <c r="J840" s="26">
        <f t="shared" si="261"/>
        <v>146628.095</v>
      </c>
      <c r="K840" s="26">
        <f t="shared" si="261"/>
        <v>239673.16087</v>
      </c>
      <c r="L840" s="26">
        <f t="shared" si="261"/>
        <v>11288.2241</v>
      </c>
      <c r="M840" s="26">
        <f t="shared" si="261"/>
        <v>760720.66756</v>
      </c>
      <c r="N840" s="26">
        <f t="shared" si="261"/>
        <v>424673.58447</v>
      </c>
      <c r="O840" s="26">
        <f t="shared" si="261"/>
        <v>854175.69139</v>
      </c>
      <c r="P840" s="26">
        <f t="shared" si="261"/>
        <v>0</v>
      </c>
      <c r="Q840" s="26">
        <f t="shared" si="261"/>
        <v>0</v>
      </c>
    </row>
    <row r="841" spans="1:17" ht="13.5">
      <c r="A841" s="77"/>
      <c r="B841" s="76"/>
      <c r="C841" s="62" t="s">
        <v>5</v>
      </c>
      <c r="D841" s="38"/>
      <c r="E841" s="26">
        <f aca="true" t="shared" si="262" ref="E841:Q841">E849+E877</f>
        <v>0</v>
      </c>
      <c r="F841" s="26">
        <f t="shared" si="262"/>
        <v>0</v>
      </c>
      <c r="G841" s="26">
        <f t="shared" si="262"/>
        <v>0</v>
      </c>
      <c r="H841" s="26">
        <f t="shared" si="262"/>
        <v>0</v>
      </c>
      <c r="I841" s="26">
        <f t="shared" si="262"/>
        <v>0</v>
      </c>
      <c r="J841" s="26">
        <f t="shared" si="262"/>
        <v>0</v>
      </c>
      <c r="K841" s="26">
        <f t="shared" si="262"/>
        <v>0</v>
      </c>
      <c r="L841" s="26">
        <f t="shared" si="262"/>
        <v>0</v>
      </c>
      <c r="M841" s="26">
        <f t="shared" si="262"/>
        <v>0</v>
      </c>
      <c r="N841" s="26">
        <f t="shared" si="262"/>
        <v>0</v>
      </c>
      <c r="O841" s="26">
        <f t="shared" si="262"/>
        <v>0</v>
      </c>
      <c r="P841" s="26">
        <f t="shared" si="262"/>
        <v>0</v>
      </c>
      <c r="Q841" s="26">
        <f t="shared" si="262"/>
        <v>0</v>
      </c>
    </row>
    <row r="842" spans="1:17" ht="27.75">
      <c r="A842" s="77"/>
      <c r="B842" s="76"/>
      <c r="C842" s="62" t="s">
        <v>104</v>
      </c>
      <c r="D842" s="38"/>
      <c r="E842" s="26">
        <f aca="true" t="shared" si="263" ref="E842:Q842">E850+E878</f>
        <v>24420.26</v>
      </c>
      <c r="F842" s="26">
        <f t="shared" si="263"/>
        <v>4295.64</v>
      </c>
      <c r="G842" s="26">
        <f t="shared" si="263"/>
        <v>20124.62</v>
      </c>
      <c r="H842" s="26">
        <f t="shared" si="263"/>
        <v>0</v>
      </c>
      <c r="I842" s="26">
        <f t="shared" si="263"/>
        <v>0</v>
      </c>
      <c r="J842" s="26">
        <f t="shared" si="263"/>
        <v>0</v>
      </c>
      <c r="K842" s="26">
        <f t="shared" si="263"/>
        <v>0</v>
      </c>
      <c r="L842" s="26">
        <f t="shared" si="263"/>
        <v>0</v>
      </c>
      <c r="M842" s="26">
        <f t="shared" si="263"/>
        <v>0</v>
      </c>
      <c r="N842" s="26">
        <f t="shared" si="263"/>
        <v>0</v>
      </c>
      <c r="O842" s="26">
        <f t="shared" si="263"/>
        <v>0</v>
      </c>
      <c r="P842" s="26">
        <f t="shared" si="263"/>
        <v>0</v>
      </c>
      <c r="Q842" s="26">
        <f t="shared" si="263"/>
        <v>0</v>
      </c>
    </row>
    <row r="843" spans="1:17" ht="13.5">
      <c r="A843" s="77"/>
      <c r="B843" s="76"/>
      <c r="C843" s="62" t="s">
        <v>6</v>
      </c>
      <c r="D843" s="38"/>
      <c r="E843" s="26">
        <f aca="true" t="shared" si="264" ref="E843:Q843">E851+E879</f>
        <v>0</v>
      </c>
      <c r="F843" s="26">
        <f t="shared" si="264"/>
        <v>0</v>
      </c>
      <c r="G843" s="26">
        <f t="shared" si="264"/>
        <v>0</v>
      </c>
      <c r="H843" s="26">
        <f t="shared" si="264"/>
        <v>0</v>
      </c>
      <c r="I843" s="26">
        <f t="shared" si="264"/>
        <v>0</v>
      </c>
      <c r="J843" s="26">
        <f t="shared" si="264"/>
        <v>0</v>
      </c>
      <c r="K843" s="26">
        <f t="shared" si="264"/>
        <v>0</v>
      </c>
      <c r="L843" s="26">
        <f t="shared" si="264"/>
        <v>0</v>
      </c>
      <c r="M843" s="26">
        <f t="shared" si="264"/>
        <v>0</v>
      </c>
      <c r="N843" s="26">
        <f t="shared" si="264"/>
        <v>0</v>
      </c>
      <c r="O843" s="26">
        <f t="shared" si="264"/>
        <v>0</v>
      </c>
      <c r="P843" s="26">
        <f t="shared" si="264"/>
        <v>0</v>
      </c>
      <c r="Q843" s="26">
        <f t="shared" si="264"/>
        <v>0</v>
      </c>
    </row>
    <row r="844" spans="1:17" ht="27.75">
      <c r="A844" s="77"/>
      <c r="B844" s="76"/>
      <c r="C844" s="62" t="s">
        <v>105</v>
      </c>
      <c r="D844" s="38"/>
      <c r="E844" s="26">
        <f aca="true" t="shared" si="265" ref="E844:Q844">E852+E880</f>
        <v>0</v>
      </c>
      <c r="F844" s="26">
        <f t="shared" si="265"/>
        <v>0</v>
      </c>
      <c r="G844" s="26">
        <f t="shared" si="265"/>
        <v>0</v>
      </c>
      <c r="H844" s="26">
        <f t="shared" si="265"/>
        <v>0</v>
      </c>
      <c r="I844" s="26">
        <f t="shared" si="265"/>
        <v>0</v>
      </c>
      <c r="J844" s="26">
        <f t="shared" si="265"/>
        <v>0</v>
      </c>
      <c r="K844" s="26">
        <f t="shared" si="265"/>
        <v>0</v>
      </c>
      <c r="L844" s="26">
        <f t="shared" si="265"/>
        <v>0</v>
      </c>
      <c r="M844" s="26">
        <f t="shared" si="265"/>
        <v>0</v>
      </c>
      <c r="N844" s="26">
        <f t="shared" si="265"/>
        <v>0</v>
      </c>
      <c r="O844" s="26">
        <f t="shared" si="265"/>
        <v>0</v>
      </c>
      <c r="P844" s="26">
        <f t="shared" si="265"/>
        <v>0</v>
      </c>
      <c r="Q844" s="26">
        <f t="shared" si="265"/>
        <v>0</v>
      </c>
    </row>
    <row r="845" spans="1:17" ht="27.75">
      <c r="A845" s="77"/>
      <c r="B845" s="76"/>
      <c r="C845" s="62" t="s">
        <v>19</v>
      </c>
      <c r="D845" s="38"/>
      <c r="E845" s="26">
        <f aca="true" t="shared" si="266" ref="E845:Q845">E853+E881</f>
        <v>0</v>
      </c>
      <c r="F845" s="26">
        <f t="shared" si="266"/>
        <v>0</v>
      </c>
      <c r="G845" s="26">
        <f t="shared" si="266"/>
        <v>0</v>
      </c>
      <c r="H845" s="26">
        <f t="shared" si="266"/>
        <v>0</v>
      </c>
      <c r="I845" s="26">
        <f t="shared" si="266"/>
        <v>0</v>
      </c>
      <c r="J845" s="26">
        <f t="shared" si="266"/>
        <v>0</v>
      </c>
      <c r="K845" s="26">
        <f t="shared" si="266"/>
        <v>0</v>
      </c>
      <c r="L845" s="26">
        <f t="shared" si="266"/>
        <v>0</v>
      </c>
      <c r="M845" s="26">
        <f t="shared" si="266"/>
        <v>0</v>
      </c>
      <c r="N845" s="26">
        <f t="shared" si="266"/>
        <v>0</v>
      </c>
      <c r="O845" s="26">
        <f t="shared" si="266"/>
        <v>0</v>
      </c>
      <c r="P845" s="26">
        <f t="shared" si="266"/>
        <v>0</v>
      </c>
      <c r="Q845" s="26">
        <f t="shared" si="266"/>
        <v>0</v>
      </c>
    </row>
    <row r="846" spans="1:17" ht="15" customHeight="1">
      <c r="A846" s="73" t="s">
        <v>149</v>
      </c>
      <c r="B846" s="74" t="s">
        <v>148</v>
      </c>
      <c r="C846" s="62" t="s">
        <v>7</v>
      </c>
      <c r="D846" s="37"/>
      <c r="E846" s="26">
        <f aca="true" t="shared" si="267" ref="E846:Q846">E847+E848+E849+E850+E851+E853</f>
        <v>14542129.50241</v>
      </c>
      <c r="F846" s="26">
        <f t="shared" si="267"/>
        <v>303162.9723</v>
      </c>
      <c r="G846" s="26">
        <f t="shared" si="267"/>
        <v>703631.42754</v>
      </c>
      <c r="H846" s="26">
        <f t="shared" si="267"/>
        <v>381496.1815</v>
      </c>
      <c r="I846" s="26">
        <f t="shared" si="267"/>
        <v>146456.88905</v>
      </c>
      <c r="J846" s="26">
        <f t="shared" si="267"/>
        <v>408490.46499999997</v>
      </c>
      <c r="K846" s="26">
        <f t="shared" si="267"/>
        <v>1709673.16087</v>
      </c>
      <c r="L846" s="26">
        <f t="shared" si="267"/>
        <v>11288.2241</v>
      </c>
      <c r="M846" s="26">
        <f t="shared" si="267"/>
        <v>3979475.01035</v>
      </c>
      <c r="N846" s="26">
        <f t="shared" si="267"/>
        <v>1561399.3543500002</v>
      </c>
      <c r="O846" s="26">
        <f t="shared" si="267"/>
        <v>5337055.81735</v>
      </c>
      <c r="P846" s="26">
        <f t="shared" si="267"/>
        <v>0</v>
      </c>
      <c r="Q846" s="26">
        <f t="shared" si="267"/>
        <v>0</v>
      </c>
    </row>
    <row r="847" spans="1:17" ht="15" customHeight="1">
      <c r="A847" s="73"/>
      <c r="B847" s="74"/>
      <c r="C847" s="62" t="s">
        <v>4</v>
      </c>
      <c r="D847" s="37"/>
      <c r="E847" s="26">
        <f aca="true" t="shared" si="268" ref="E847:Q848">E855+E865</f>
        <v>10570222.60863</v>
      </c>
      <c r="F847" s="26">
        <f t="shared" si="268"/>
        <v>0</v>
      </c>
      <c r="G847" s="26">
        <f t="shared" si="268"/>
        <v>0</v>
      </c>
      <c r="H847" s="26">
        <f t="shared" si="268"/>
        <v>0</v>
      </c>
      <c r="I847" s="26">
        <f t="shared" si="268"/>
        <v>0</v>
      </c>
      <c r="J847" s="26">
        <f t="shared" si="268"/>
        <v>261862.37</v>
      </c>
      <c r="K847" s="26">
        <f t="shared" si="268"/>
        <v>1470000</v>
      </c>
      <c r="L847" s="26">
        <f t="shared" si="268"/>
        <v>0</v>
      </c>
      <c r="M847" s="26">
        <f t="shared" si="268"/>
        <v>3218754.34279</v>
      </c>
      <c r="N847" s="26">
        <f t="shared" si="268"/>
        <v>1136725.76988</v>
      </c>
      <c r="O847" s="26">
        <f t="shared" si="268"/>
        <v>4482880.12596</v>
      </c>
      <c r="P847" s="26">
        <f t="shared" si="268"/>
        <v>0</v>
      </c>
      <c r="Q847" s="26">
        <f t="shared" si="268"/>
        <v>0</v>
      </c>
    </row>
    <row r="848" spans="1:19" ht="15" customHeight="1">
      <c r="A848" s="73"/>
      <c r="B848" s="74"/>
      <c r="C848" s="62" t="s">
        <v>8</v>
      </c>
      <c r="D848" s="38" t="s">
        <v>12</v>
      </c>
      <c r="E848" s="26">
        <f t="shared" si="268"/>
        <v>3971906.89378</v>
      </c>
      <c r="F848" s="26">
        <f t="shared" si="268"/>
        <v>303162.9723</v>
      </c>
      <c r="G848" s="26">
        <f t="shared" si="268"/>
        <v>703631.42754</v>
      </c>
      <c r="H848" s="26">
        <f t="shared" si="268"/>
        <v>381496.1815</v>
      </c>
      <c r="I848" s="26">
        <f t="shared" si="268"/>
        <v>146456.88905</v>
      </c>
      <c r="J848" s="26">
        <f t="shared" si="268"/>
        <v>146628.095</v>
      </c>
      <c r="K848" s="26">
        <f t="shared" si="268"/>
        <v>239673.16087</v>
      </c>
      <c r="L848" s="26">
        <f t="shared" si="268"/>
        <v>11288.2241</v>
      </c>
      <c r="M848" s="26">
        <f t="shared" si="268"/>
        <v>760720.66756</v>
      </c>
      <c r="N848" s="26">
        <f t="shared" si="268"/>
        <v>424673.58447</v>
      </c>
      <c r="O848" s="26">
        <f t="shared" si="268"/>
        <v>854175.69139</v>
      </c>
      <c r="P848" s="26">
        <f t="shared" si="268"/>
        <v>0</v>
      </c>
      <c r="Q848" s="26">
        <f t="shared" si="268"/>
        <v>0</v>
      </c>
      <c r="S848" s="24"/>
    </row>
    <row r="849" spans="1:17" ht="15" customHeight="1">
      <c r="A849" s="73"/>
      <c r="B849" s="74"/>
      <c r="C849" s="62" t="s">
        <v>5</v>
      </c>
      <c r="D849" s="38"/>
      <c r="E849" s="26">
        <f aca="true" t="shared" si="269" ref="E849:Q853">E859+E869</f>
        <v>0</v>
      </c>
      <c r="F849" s="26">
        <f t="shared" si="269"/>
        <v>0</v>
      </c>
      <c r="G849" s="26">
        <f t="shared" si="269"/>
        <v>0</v>
      </c>
      <c r="H849" s="26">
        <f t="shared" si="269"/>
        <v>0</v>
      </c>
      <c r="I849" s="26">
        <f t="shared" si="269"/>
        <v>0</v>
      </c>
      <c r="J849" s="26">
        <f t="shared" si="269"/>
        <v>0</v>
      </c>
      <c r="K849" s="26">
        <f t="shared" si="269"/>
        <v>0</v>
      </c>
      <c r="L849" s="26">
        <f t="shared" si="269"/>
        <v>0</v>
      </c>
      <c r="M849" s="26">
        <f t="shared" si="269"/>
        <v>0</v>
      </c>
      <c r="N849" s="26">
        <f t="shared" si="269"/>
        <v>0</v>
      </c>
      <c r="O849" s="26">
        <f t="shared" si="269"/>
        <v>0</v>
      </c>
      <c r="P849" s="26">
        <f t="shared" si="269"/>
        <v>0</v>
      </c>
      <c r="Q849" s="26">
        <f t="shared" si="269"/>
        <v>0</v>
      </c>
    </row>
    <row r="850" spans="1:17" ht="30" customHeight="1">
      <c r="A850" s="73"/>
      <c r="B850" s="74"/>
      <c r="C850" s="62" t="s">
        <v>104</v>
      </c>
      <c r="D850" s="38"/>
      <c r="E850" s="26">
        <f t="shared" si="269"/>
        <v>0</v>
      </c>
      <c r="F850" s="26">
        <f t="shared" si="269"/>
        <v>0</v>
      </c>
      <c r="G850" s="26">
        <f t="shared" si="269"/>
        <v>0</v>
      </c>
      <c r="H850" s="26">
        <f t="shared" si="269"/>
        <v>0</v>
      </c>
      <c r="I850" s="26">
        <f t="shared" si="269"/>
        <v>0</v>
      </c>
      <c r="J850" s="26">
        <f t="shared" si="269"/>
        <v>0</v>
      </c>
      <c r="K850" s="26">
        <f t="shared" si="269"/>
        <v>0</v>
      </c>
      <c r="L850" s="26">
        <f t="shared" si="269"/>
        <v>0</v>
      </c>
      <c r="M850" s="26">
        <f t="shared" si="269"/>
        <v>0</v>
      </c>
      <c r="N850" s="26">
        <f t="shared" si="269"/>
        <v>0</v>
      </c>
      <c r="O850" s="26">
        <f t="shared" si="269"/>
        <v>0</v>
      </c>
      <c r="P850" s="26">
        <f t="shared" si="269"/>
        <v>0</v>
      </c>
      <c r="Q850" s="26">
        <f t="shared" si="269"/>
        <v>0</v>
      </c>
    </row>
    <row r="851" spans="1:17" ht="15" customHeight="1">
      <c r="A851" s="73"/>
      <c r="B851" s="74"/>
      <c r="C851" s="62" t="s">
        <v>6</v>
      </c>
      <c r="D851" s="38"/>
      <c r="E851" s="26">
        <f t="shared" si="269"/>
        <v>0</v>
      </c>
      <c r="F851" s="26">
        <f t="shared" si="269"/>
        <v>0</v>
      </c>
      <c r="G851" s="26">
        <f t="shared" si="269"/>
        <v>0</v>
      </c>
      <c r="H851" s="26">
        <f t="shared" si="269"/>
        <v>0</v>
      </c>
      <c r="I851" s="26">
        <f t="shared" si="269"/>
        <v>0</v>
      </c>
      <c r="J851" s="26">
        <f t="shared" si="269"/>
        <v>0</v>
      </c>
      <c r="K851" s="26">
        <f t="shared" si="269"/>
        <v>0</v>
      </c>
      <c r="L851" s="26">
        <f t="shared" si="269"/>
        <v>0</v>
      </c>
      <c r="M851" s="26">
        <f t="shared" si="269"/>
        <v>0</v>
      </c>
      <c r="N851" s="26">
        <f t="shared" si="269"/>
        <v>0</v>
      </c>
      <c r="O851" s="26">
        <f t="shared" si="269"/>
        <v>0</v>
      </c>
      <c r="P851" s="26">
        <f t="shared" si="269"/>
        <v>0</v>
      </c>
      <c r="Q851" s="26">
        <f t="shared" si="269"/>
        <v>0</v>
      </c>
    </row>
    <row r="852" spans="1:17" ht="30" customHeight="1">
      <c r="A852" s="73"/>
      <c r="B852" s="74"/>
      <c r="C852" s="62" t="s">
        <v>105</v>
      </c>
      <c r="D852" s="38"/>
      <c r="E852" s="26">
        <f t="shared" si="269"/>
        <v>0</v>
      </c>
      <c r="F852" s="26">
        <f t="shared" si="269"/>
        <v>0</v>
      </c>
      <c r="G852" s="26">
        <f t="shared" si="269"/>
        <v>0</v>
      </c>
      <c r="H852" s="26">
        <f t="shared" si="269"/>
        <v>0</v>
      </c>
      <c r="I852" s="26">
        <f t="shared" si="269"/>
        <v>0</v>
      </c>
      <c r="J852" s="26">
        <f t="shared" si="269"/>
        <v>0</v>
      </c>
      <c r="K852" s="26">
        <f t="shared" si="269"/>
        <v>0</v>
      </c>
      <c r="L852" s="26">
        <f t="shared" si="269"/>
        <v>0</v>
      </c>
      <c r="M852" s="26">
        <f t="shared" si="269"/>
        <v>0</v>
      </c>
      <c r="N852" s="26">
        <f t="shared" si="269"/>
        <v>0</v>
      </c>
      <c r="O852" s="26">
        <f t="shared" si="269"/>
        <v>0</v>
      </c>
      <c r="P852" s="26">
        <f t="shared" si="269"/>
        <v>0</v>
      </c>
      <c r="Q852" s="26">
        <f t="shared" si="269"/>
        <v>0</v>
      </c>
    </row>
    <row r="853" spans="1:17" ht="30" customHeight="1">
      <c r="A853" s="73"/>
      <c r="B853" s="74"/>
      <c r="C853" s="62" t="s">
        <v>19</v>
      </c>
      <c r="D853" s="38"/>
      <c r="E853" s="26">
        <f t="shared" si="269"/>
        <v>0</v>
      </c>
      <c r="F853" s="26">
        <f t="shared" si="269"/>
        <v>0</v>
      </c>
      <c r="G853" s="26">
        <f t="shared" si="269"/>
        <v>0</v>
      </c>
      <c r="H853" s="26">
        <f t="shared" si="269"/>
        <v>0</v>
      </c>
      <c r="I853" s="26">
        <f t="shared" si="269"/>
        <v>0</v>
      </c>
      <c r="J853" s="26">
        <f t="shared" si="269"/>
        <v>0</v>
      </c>
      <c r="K853" s="26">
        <f t="shared" si="269"/>
        <v>0</v>
      </c>
      <c r="L853" s="26">
        <f t="shared" si="269"/>
        <v>0</v>
      </c>
      <c r="M853" s="26">
        <f t="shared" si="269"/>
        <v>0</v>
      </c>
      <c r="N853" s="26">
        <f t="shared" si="269"/>
        <v>0</v>
      </c>
      <c r="O853" s="26">
        <f t="shared" si="269"/>
        <v>0</v>
      </c>
      <c r="P853" s="26">
        <f t="shared" si="269"/>
        <v>0</v>
      </c>
      <c r="Q853" s="26">
        <f t="shared" si="269"/>
        <v>0</v>
      </c>
    </row>
    <row r="854" spans="1:21" ht="15" customHeight="1">
      <c r="A854" s="78" t="s">
        <v>89</v>
      </c>
      <c r="B854" s="74" t="s">
        <v>150</v>
      </c>
      <c r="C854" s="72" t="s">
        <v>7</v>
      </c>
      <c r="D854" s="37"/>
      <c r="E854" s="26">
        <f aca="true" t="shared" si="270" ref="E854:L854">E855+E856+E859+E860+E861+E863</f>
        <v>2611916.1877800003</v>
      </c>
      <c r="F854" s="26">
        <f t="shared" si="270"/>
        <v>276357.9723</v>
      </c>
      <c r="G854" s="26">
        <f t="shared" si="270"/>
        <v>291456.0414</v>
      </c>
      <c r="H854" s="26">
        <f t="shared" si="270"/>
        <v>125905.83501</v>
      </c>
      <c r="I854" s="26">
        <f>I855+I856+I859+I860+I861+I863</f>
        <v>66850.43605</v>
      </c>
      <c r="J854" s="26">
        <f t="shared" si="270"/>
        <v>3736</v>
      </c>
      <c r="K854" s="26">
        <f t="shared" si="270"/>
        <v>162273.16087</v>
      </c>
      <c r="L854" s="26">
        <f t="shared" si="270"/>
        <v>2653.9601</v>
      </c>
      <c r="M854" s="26">
        <f>M855+M856+M859+M860+M861+M863</f>
        <v>434970.61035</v>
      </c>
      <c r="N854" s="26">
        <f>N855+N856+N859+N860+N861+N863</f>
        <v>651399.35435</v>
      </c>
      <c r="O854" s="26">
        <f>O855+O856+O859+O860+O861+O863</f>
        <v>596312.81735</v>
      </c>
      <c r="P854" s="26">
        <f>P855+P856+P859+P860+P861+P863</f>
        <v>0</v>
      </c>
      <c r="Q854" s="26">
        <f>Q855+Q856+Q859+Q860+Q861+Q863</f>
        <v>0</v>
      </c>
      <c r="S854" s="24"/>
      <c r="T854" s="24"/>
      <c r="U854" s="24"/>
    </row>
    <row r="855" spans="1:17" s="57" customFormat="1" ht="15" customHeight="1">
      <c r="A855" s="73"/>
      <c r="B855" s="74"/>
      <c r="C855" s="47" t="s">
        <v>4</v>
      </c>
      <c r="D855" s="48"/>
      <c r="E855" s="29">
        <f aca="true" t="shared" si="271" ref="E855:E863">F855+G855+H855+I855+J855+K855+L855+M855+N855+O855+P855+Q855</f>
        <v>1532855.8386300001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f>718754.34279-405504.4</f>
        <v>313249.94279</v>
      </c>
      <c r="N855" s="29">
        <v>636725.76988</v>
      </c>
      <c r="O855" s="29">
        <v>582880.12596</v>
      </c>
      <c r="P855" s="29">
        <v>0</v>
      </c>
      <c r="Q855" s="29">
        <v>0</v>
      </c>
    </row>
    <row r="856" spans="1:19" ht="15" customHeight="1">
      <c r="A856" s="73"/>
      <c r="B856" s="74"/>
      <c r="C856" s="79" t="s">
        <v>8</v>
      </c>
      <c r="D856" s="38" t="s">
        <v>12</v>
      </c>
      <c r="E856" s="26">
        <f t="shared" si="271"/>
        <v>1079060.3491500001</v>
      </c>
      <c r="F856" s="26">
        <f>F857+F858</f>
        <v>276357.9723</v>
      </c>
      <c r="G856" s="26">
        <f>G857+G858</f>
        <v>291456.0414</v>
      </c>
      <c r="H856" s="26">
        <f>H857+H858</f>
        <v>125905.83501</v>
      </c>
      <c r="I856" s="29">
        <f>I857+I858</f>
        <v>66850.43605</v>
      </c>
      <c r="J856" s="26">
        <v>3736</v>
      </c>
      <c r="K856" s="26">
        <v>162273.16087</v>
      </c>
      <c r="L856" s="29">
        <f>L857+L858</f>
        <v>2653.9601</v>
      </c>
      <c r="M856" s="29">
        <f>M857+M858</f>
        <v>121720.66756</v>
      </c>
      <c r="N856" s="26">
        <f>N857+N858</f>
        <v>14673.58447</v>
      </c>
      <c r="O856" s="26">
        <f>O857+O858</f>
        <v>13432.69139</v>
      </c>
      <c r="P856" s="26">
        <v>0</v>
      </c>
      <c r="Q856" s="26">
        <v>0</v>
      </c>
      <c r="S856" s="24"/>
    </row>
    <row r="857" spans="1:19" ht="15" customHeight="1">
      <c r="A857" s="73"/>
      <c r="B857" s="74"/>
      <c r="C857" s="80"/>
      <c r="D857" s="68" t="s">
        <v>178</v>
      </c>
      <c r="E857" s="69">
        <f t="shared" si="271"/>
        <v>356886.90149</v>
      </c>
      <c r="F857" s="69">
        <v>85621.08963</v>
      </c>
      <c r="G857" s="69">
        <v>0</v>
      </c>
      <c r="H857" s="69">
        <v>0</v>
      </c>
      <c r="I857" s="107">
        <v>0</v>
      </c>
      <c r="J857" s="69">
        <v>0</v>
      </c>
      <c r="K857" s="69">
        <v>119015.98217</v>
      </c>
      <c r="L857" s="107">
        <v>2422.88627</v>
      </c>
      <c r="M857" s="69">
        <v>121720.66756</v>
      </c>
      <c r="N857" s="69">
        <v>14673.58447</v>
      </c>
      <c r="O857" s="69">
        <v>13432.69139</v>
      </c>
      <c r="P857" s="67">
        <v>0</v>
      </c>
      <c r="Q857" s="67">
        <v>0</v>
      </c>
      <c r="S857" s="24"/>
    </row>
    <row r="858" spans="1:19" ht="15" customHeight="1">
      <c r="A858" s="73"/>
      <c r="B858" s="74"/>
      <c r="C858" s="81"/>
      <c r="D858" s="68" t="s">
        <v>9</v>
      </c>
      <c r="E858" s="69">
        <f t="shared" si="271"/>
        <v>722173.4476600001</v>
      </c>
      <c r="F858" s="69">
        <v>190736.88267</v>
      </c>
      <c r="G858" s="69">
        <v>291456.0414</v>
      </c>
      <c r="H858" s="69">
        <v>125905.83501</v>
      </c>
      <c r="I858" s="107">
        <v>66850.43605</v>
      </c>
      <c r="J858" s="69">
        <v>3736</v>
      </c>
      <c r="K858" s="69">
        <v>43257.1787</v>
      </c>
      <c r="L858" s="107">
        <v>231.07383</v>
      </c>
      <c r="M858" s="69">
        <v>0</v>
      </c>
      <c r="N858" s="69">
        <v>0</v>
      </c>
      <c r="O858" s="69">
        <v>0</v>
      </c>
      <c r="P858" s="67">
        <v>0</v>
      </c>
      <c r="Q858" s="67">
        <v>0</v>
      </c>
      <c r="S858" s="24"/>
    </row>
    <row r="859" spans="1:19" ht="15" customHeight="1">
      <c r="A859" s="73"/>
      <c r="B859" s="74"/>
      <c r="C859" s="72" t="s">
        <v>5</v>
      </c>
      <c r="D859" s="38"/>
      <c r="E859" s="26">
        <f t="shared" si="271"/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S859" s="24"/>
    </row>
    <row r="860" spans="1:19" ht="30" customHeight="1">
      <c r="A860" s="73"/>
      <c r="B860" s="74"/>
      <c r="C860" s="72" t="s">
        <v>104</v>
      </c>
      <c r="D860" s="38"/>
      <c r="E860" s="26">
        <f t="shared" si="271"/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S860" s="24"/>
    </row>
    <row r="861" spans="1:19" ht="15" customHeight="1">
      <c r="A861" s="73"/>
      <c r="B861" s="74"/>
      <c r="C861" s="72" t="s">
        <v>6</v>
      </c>
      <c r="D861" s="38"/>
      <c r="E861" s="26">
        <f t="shared" si="271"/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S861" s="24"/>
    </row>
    <row r="862" spans="1:19" ht="30" customHeight="1">
      <c r="A862" s="73"/>
      <c r="B862" s="74"/>
      <c r="C862" s="72" t="s">
        <v>105</v>
      </c>
      <c r="D862" s="38"/>
      <c r="E862" s="26">
        <f t="shared" si="271"/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S862" s="24"/>
    </row>
    <row r="863" spans="1:19" ht="30" customHeight="1">
      <c r="A863" s="73"/>
      <c r="B863" s="74"/>
      <c r="C863" s="72" t="s">
        <v>19</v>
      </c>
      <c r="D863" s="38"/>
      <c r="E863" s="26">
        <f t="shared" si="271"/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S863" s="24"/>
    </row>
    <row r="864" spans="1:21" ht="15" customHeight="1">
      <c r="A864" s="78" t="s">
        <v>259</v>
      </c>
      <c r="B864" s="74" t="s">
        <v>151</v>
      </c>
      <c r="C864" s="62" t="s">
        <v>7</v>
      </c>
      <c r="D864" s="37"/>
      <c r="E864" s="26">
        <f aca="true" t="shared" si="272" ref="E864:L864">E865+E866+E869+E870+E871+E873</f>
        <v>11930213.31463</v>
      </c>
      <c r="F864" s="26">
        <f t="shared" si="272"/>
        <v>26805</v>
      </c>
      <c r="G864" s="26">
        <f t="shared" si="272"/>
        <v>412175.38613999996</v>
      </c>
      <c r="H864" s="26">
        <f t="shared" si="272"/>
        <v>255590.34649</v>
      </c>
      <c r="I864" s="26">
        <f t="shared" si="272"/>
        <v>79606.453</v>
      </c>
      <c r="J864" s="26">
        <f t="shared" si="272"/>
        <v>404754.46499999997</v>
      </c>
      <c r="K864" s="26">
        <f t="shared" si="272"/>
        <v>1547400</v>
      </c>
      <c r="L864" s="26">
        <f t="shared" si="272"/>
        <v>8634.264</v>
      </c>
      <c r="M864" s="26">
        <f>M865+M866+M869+M870+M871+M873</f>
        <v>3544504.4</v>
      </c>
      <c r="N864" s="26">
        <f>N865+N866+N869+N870+N871+N873</f>
        <v>910000</v>
      </c>
      <c r="O864" s="26">
        <f>O865+O866+O869+O870+O871+O873</f>
        <v>4740743</v>
      </c>
      <c r="P864" s="26">
        <f>P865+P866+P869+P870+P871+P873</f>
        <v>0</v>
      </c>
      <c r="Q864" s="26">
        <f>Q865+Q866+Q869+Q870+Q871+Q873</f>
        <v>0</v>
      </c>
      <c r="S864" s="33"/>
      <c r="T864" s="14"/>
      <c r="U864" s="14"/>
    </row>
    <row r="865" spans="1:21" s="57" customFormat="1" ht="15" customHeight="1">
      <c r="A865" s="73"/>
      <c r="B865" s="74"/>
      <c r="C865" s="47" t="s">
        <v>4</v>
      </c>
      <c r="D865" s="48"/>
      <c r="E865" s="29">
        <f aca="true" t="shared" si="273" ref="E865:E873">F865+G865+H865+I865+J865+K865+L865+M865+N865+O865+P865+Q865</f>
        <v>9037366.77</v>
      </c>
      <c r="F865" s="29">
        <v>0</v>
      </c>
      <c r="G865" s="29">
        <v>0</v>
      </c>
      <c r="H865" s="29">
        <v>0</v>
      </c>
      <c r="I865" s="29">
        <v>0</v>
      </c>
      <c r="J865" s="29">
        <v>261862.37</v>
      </c>
      <c r="K865" s="29">
        <v>1470000</v>
      </c>
      <c r="L865" s="29">
        <v>0</v>
      </c>
      <c r="M865" s="29">
        <f>2500000+405504.4</f>
        <v>2905504.4</v>
      </c>
      <c r="N865" s="29">
        <v>500000</v>
      </c>
      <c r="O865" s="29">
        <v>3900000</v>
      </c>
      <c r="P865" s="29">
        <v>0</v>
      </c>
      <c r="Q865" s="29">
        <v>0</v>
      </c>
      <c r="S865" s="58"/>
      <c r="T865" s="59"/>
      <c r="U865" s="59"/>
    </row>
    <row r="866" spans="1:21" ht="15" customHeight="1">
      <c r="A866" s="73"/>
      <c r="B866" s="74"/>
      <c r="C866" s="82" t="s">
        <v>8</v>
      </c>
      <c r="D866" s="38" t="s">
        <v>261</v>
      </c>
      <c r="E866" s="26">
        <f t="shared" si="273"/>
        <v>2892846.54463</v>
      </c>
      <c r="F866" s="26">
        <f aca="true" t="shared" si="274" ref="F866:O866">F867+F868</f>
        <v>26805</v>
      </c>
      <c r="G866" s="26">
        <f t="shared" si="274"/>
        <v>412175.38613999996</v>
      </c>
      <c r="H866" s="26">
        <f t="shared" si="274"/>
        <v>255590.34649</v>
      </c>
      <c r="I866" s="26">
        <f t="shared" si="274"/>
        <v>79606.453</v>
      </c>
      <c r="J866" s="41">
        <f t="shared" si="274"/>
        <v>142892.095</v>
      </c>
      <c r="K866" s="26">
        <f t="shared" si="274"/>
        <v>77400</v>
      </c>
      <c r="L866" s="28">
        <f t="shared" si="274"/>
        <v>8634.264</v>
      </c>
      <c r="M866" s="28">
        <f t="shared" si="274"/>
        <v>639000</v>
      </c>
      <c r="N866" s="28">
        <f t="shared" si="274"/>
        <v>410000</v>
      </c>
      <c r="O866" s="28">
        <f t="shared" si="274"/>
        <v>840743</v>
      </c>
      <c r="P866" s="26">
        <v>0</v>
      </c>
      <c r="Q866" s="26">
        <v>0</v>
      </c>
      <c r="S866" s="33"/>
      <c r="T866" s="34"/>
      <c r="U866" s="34"/>
    </row>
    <row r="867" spans="1:21" ht="15" customHeight="1">
      <c r="A867" s="73"/>
      <c r="B867" s="74"/>
      <c r="C867" s="83"/>
      <c r="D867" s="68" t="s">
        <v>178</v>
      </c>
      <c r="E867" s="69">
        <f t="shared" si="273"/>
        <v>2145304.41763</v>
      </c>
      <c r="F867" s="69">
        <v>1805</v>
      </c>
      <c r="G867" s="69">
        <v>162175.38614</v>
      </c>
      <c r="H867" s="69">
        <v>14166.03149</v>
      </c>
      <c r="I867" s="69">
        <v>0</v>
      </c>
      <c r="J867" s="70">
        <v>15</v>
      </c>
      <c r="K867" s="69">
        <v>77400</v>
      </c>
      <c r="L867" s="71">
        <v>0</v>
      </c>
      <c r="M867" s="69">
        <v>639000</v>
      </c>
      <c r="N867" s="69">
        <v>410000</v>
      </c>
      <c r="O867" s="69">
        <v>840743</v>
      </c>
      <c r="P867" s="69">
        <v>0</v>
      </c>
      <c r="Q867" s="69">
        <v>0</v>
      </c>
      <c r="S867" s="33"/>
      <c r="T867" s="34"/>
      <c r="U867" s="34"/>
    </row>
    <row r="868" spans="1:21" ht="15" customHeight="1">
      <c r="A868" s="73"/>
      <c r="B868" s="74"/>
      <c r="C868" s="84"/>
      <c r="D868" s="68" t="s">
        <v>9</v>
      </c>
      <c r="E868" s="69">
        <f t="shared" si="273"/>
        <v>747542.127</v>
      </c>
      <c r="F868" s="69">
        <v>25000</v>
      </c>
      <c r="G868" s="69">
        <v>250000</v>
      </c>
      <c r="H868" s="69">
        <v>241424.315</v>
      </c>
      <c r="I868" s="69">
        <v>79606.453</v>
      </c>
      <c r="J868" s="70">
        <v>142877.095</v>
      </c>
      <c r="K868" s="69">
        <v>0</v>
      </c>
      <c r="L868" s="71">
        <v>8634.264</v>
      </c>
      <c r="M868" s="69">
        <v>0</v>
      </c>
      <c r="N868" s="69">
        <v>0</v>
      </c>
      <c r="O868" s="69">
        <v>0</v>
      </c>
      <c r="P868" s="69">
        <v>0</v>
      </c>
      <c r="Q868" s="69">
        <v>0</v>
      </c>
      <c r="S868" s="33"/>
      <c r="T868" s="34"/>
      <c r="U868" s="34"/>
    </row>
    <row r="869" spans="1:21" ht="15" customHeight="1">
      <c r="A869" s="73"/>
      <c r="B869" s="74"/>
      <c r="C869" s="62" t="s">
        <v>5</v>
      </c>
      <c r="D869" s="38"/>
      <c r="E869" s="26">
        <f t="shared" si="273"/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S869" s="14"/>
      <c r="T869" s="14"/>
      <c r="U869" s="14"/>
    </row>
    <row r="870" spans="1:17" ht="30" customHeight="1">
      <c r="A870" s="73"/>
      <c r="B870" s="74"/>
      <c r="C870" s="62" t="s">
        <v>104</v>
      </c>
      <c r="D870" s="38"/>
      <c r="E870" s="26">
        <f t="shared" si="273"/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</row>
    <row r="871" spans="1:17" ht="15" customHeight="1">
      <c r="A871" s="73"/>
      <c r="B871" s="74"/>
      <c r="C871" s="62" t="s">
        <v>6</v>
      </c>
      <c r="D871" s="38"/>
      <c r="E871" s="26">
        <f t="shared" si="273"/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</row>
    <row r="872" spans="1:17" ht="30" customHeight="1">
      <c r="A872" s="73"/>
      <c r="B872" s="74"/>
      <c r="C872" s="62" t="s">
        <v>105</v>
      </c>
      <c r="D872" s="38"/>
      <c r="E872" s="26">
        <f t="shared" si="273"/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</row>
    <row r="873" spans="1:17" ht="30" customHeight="1">
      <c r="A873" s="73"/>
      <c r="B873" s="74"/>
      <c r="C873" s="62" t="s">
        <v>19</v>
      </c>
      <c r="D873" s="38"/>
      <c r="E873" s="26">
        <f t="shared" si="273"/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</row>
    <row r="874" spans="1:17" ht="15" customHeight="1">
      <c r="A874" s="73" t="s">
        <v>90</v>
      </c>
      <c r="B874" s="76" t="s">
        <v>152</v>
      </c>
      <c r="C874" s="60" t="s">
        <v>7</v>
      </c>
      <c r="D874" s="37"/>
      <c r="E874" s="26">
        <f aca="true" t="shared" si="275" ref="E874:L874">E875+E876+E877+E878+E879+E881</f>
        <v>24420.26</v>
      </c>
      <c r="F874" s="26">
        <f t="shared" si="275"/>
        <v>4295.64</v>
      </c>
      <c r="G874" s="26">
        <f t="shared" si="275"/>
        <v>20124.62</v>
      </c>
      <c r="H874" s="26">
        <f t="shared" si="275"/>
        <v>0</v>
      </c>
      <c r="I874" s="26">
        <f t="shared" si="275"/>
        <v>0</v>
      </c>
      <c r="J874" s="26">
        <f t="shared" si="275"/>
        <v>0</v>
      </c>
      <c r="K874" s="26">
        <f t="shared" si="275"/>
        <v>0</v>
      </c>
      <c r="L874" s="26">
        <f t="shared" si="275"/>
        <v>0</v>
      </c>
      <c r="M874" s="26">
        <f>M875+M876+M877+M878+M879+M881</f>
        <v>0</v>
      </c>
      <c r="N874" s="26">
        <f>N875+N876+N877+N878+N879+N881</f>
        <v>0</v>
      </c>
      <c r="O874" s="26">
        <f>O875+O876+O877+O878+O879+O881</f>
        <v>0</v>
      </c>
      <c r="P874" s="26">
        <f>P875+P876+P877+P878+P879+P881</f>
        <v>0</v>
      </c>
      <c r="Q874" s="26">
        <f>Q875+Q876+Q877+Q878+Q879+Q881</f>
        <v>0</v>
      </c>
    </row>
    <row r="875" spans="1:17" ht="15" customHeight="1">
      <c r="A875" s="73"/>
      <c r="B875" s="76"/>
      <c r="C875" s="60" t="s">
        <v>4</v>
      </c>
      <c r="D875" s="37"/>
      <c r="E875" s="26">
        <f aca="true" t="shared" si="276" ref="E875:E881">L875+K875+J875+I875+H875+G875+F875</f>
        <v>0</v>
      </c>
      <c r="F875" s="26">
        <f>F883</f>
        <v>0</v>
      </c>
      <c r="G875" s="26">
        <f aca="true" t="shared" si="277" ref="G875:Q881">G883</f>
        <v>0</v>
      </c>
      <c r="H875" s="26">
        <f t="shared" si="277"/>
        <v>0</v>
      </c>
      <c r="I875" s="26">
        <f t="shared" si="277"/>
        <v>0</v>
      </c>
      <c r="J875" s="26">
        <f t="shared" si="277"/>
        <v>0</v>
      </c>
      <c r="K875" s="26">
        <f t="shared" si="277"/>
        <v>0</v>
      </c>
      <c r="L875" s="26">
        <f t="shared" si="277"/>
        <v>0</v>
      </c>
      <c r="M875" s="26">
        <f t="shared" si="277"/>
        <v>0</v>
      </c>
      <c r="N875" s="26">
        <f t="shared" si="277"/>
        <v>0</v>
      </c>
      <c r="O875" s="26">
        <f t="shared" si="277"/>
        <v>0</v>
      </c>
      <c r="P875" s="26">
        <f t="shared" si="277"/>
        <v>0</v>
      </c>
      <c r="Q875" s="26">
        <f t="shared" si="277"/>
        <v>0</v>
      </c>
    </row>
    <row r="876" spans="1:17" ht="15" customHeight="1">
      <c r="A876" s="73"/>
      <c r="B876" s="76"/>
      <c r="C876" s="60" t="s">
        <v>8</v>
      </c>
      <c r="D876" s="38"/>
      <c r="E876" s="26">
        <f t="shared" si="276"/>
        <v>0</v>
      </c>
      <c r="F876" s="26">
        <f aca="true" t="shared" si="278" ref="F876:L881">F884</f>
        <v>0</v>
      </c>
      <c r="G876" s="26">
        <f t="shared" si="278"/>
        <v>0</v>
      </c>
      <c r="H876" s="26">
        <f t="shared" si="278"/>
        <v>0</v>
      </c>
      <c r="I876" s="26">
        <f t="shared" si="278"/>
        <v>0</v>
      </c>
      <c r="J876" s="26">
        <f t="shared" si="278"/>
        <v>0</v>
      </c>
      <c r="K876" s="26">
        <f t="shared" si="278"/>
        <v>0</v>
      </c>
      <c r="L876" s="26">
        <f t="shared" si="278"/>
        <v>0</v>
      </c>
      <c r="M876" s="26">
        <f t="shared" si="277"/>
        <v>0</v>
      </c>
      <c r="N876" s="26">
        <f t="shared" si="277"/>
        <v>0</v>
      </c>
      <c r="O876" s="26">
        <f t="shared" si="277"/>
        <v>0</v>
      </c>
      <c r="P876" s="26">
        <f t="shared" si="277"/>
        <v>0</v>
      </c>
      <c r="Q876" s="26">
        <f t="shared" si="277"/>
        <v>0</v>
      </c>
    </row>
    <row r="877" spans="1:17" ht="15" customHeight="1">
      <c r="A877" s="73"/>
      <c r="B877" s="76"/>
      <c r="C877" s="60" t="s">
        <v>5</v>
      </c>
      <c r="D877" s="38"/>
      <c r="E877" s="26">
        <f t="shared" si="276"/>
        <v>0</v>
      </c>
      <c r="F877" s="26">
        <f t="shared" si="278"/>
        <v>0</v>
      </c>
      <c r="G877" s="26">
        <f t="shared" si="278"/>
        <v>0</v>
      </c>
      <c r="H877" s="26">
        <f t="shared" si="278"/>
        <v>0</v>
      </c>
      <c r="I877" s="26">
        <f t="shared" si="278"/>
        <v>0</v>
      </c>
      <c r="J877" s="26">
        <f t="shared" si="278"/>
        <v>0</v>
      </c>
      <c r="K877" s="26">
        <f t="shared" si="278"/>
        <v>0</v>
      </c>
      <c r="L877" s="26">
        <f t="shared" si="278"/>
        <v>0</v>
      </c>
      <c r="M877" s="26">
        <f t="shared" si="277"/>
        <v>0</v>
      </c>
      <c r="N877" s="26">
        <f t="shared" si="277"/>
        <v>0</v>
      </c>
      <c r="O877" s="26">
        <f t="shared" si="277"/>
        <v>0</v>
      </c>
      <c r="P877" s="26">
        <f t="shared" si="277"/>
        <v>0</v>
      </c>
      <c r="Q877" s="26">
        <f t="shared" si="277"/>
        <v>0</v>
      </c>
    </row>
    <row r="878" spans="1:17" ht="30" customHeight="1">
      <c r="A878" s="73"/>
      <c r="B878" s="76"/>
      <c r="C878" s="60" t="s">
        <v>104</v>
      </c>
      <c r="D878" s="38"/>
      <c r="E878" s="26">
        <f t="shared" si="276"/>
        <v>24420.26</v>
      </c>
      <c r="F878" s="26">
        <f t="shared" si="278"/>
        <v>4295.64</v>
      </c>
      <c r="G878" s="26">
        <f t="shared" si="278"/>
        <v>20124.62</v>
      </c>
      <c r="H878" s="26">
        <f t="shared" si="278"/>
        <v>0</v>
      </c>
      <c r="I878" s="26">
        <f t="shared" si="278"/>
        <v>0</v>
      </c>
      <c r="J878" s="26">
        <f t="shared" si="278"/>
        <v>0</v>
      </c>
      <c r="K878" s="26">
        <f t="shared" si="278"/>
        <v>0</v>
      </c>
      <c r="L878" s="26">
        <f t="shared" si="278"/>
        <v>0</v>
      </c>
      <c r="M878" s="26">
        <f t="shared" si="277"/>
        <v>0</v>
      </c>
      <c r="N878" s="26">
        <f t="shared" si="277"/>
        <v>0</v>
      </c>
      <c r="O878" s="26">
        <f t="shared" si="277"/>
        <v>0</v>
      </c>
      <c r="P878" s="26">
        <f t="shared" si="277"/>
        <v>0</v>
      </c>
      <c r="Q878" s="26">
        <f t="shared" si="277"/>
        <v>0</v>
      </c>
    </row>
    <row r="879" spans="1:17" ht="18.75" customHeight="1">
      <c r="A879" s="73"/>
      <c r="B879" s="76"/>
      <c r="C879" s="60" t="s">
        <v>6</v>
      </c>
      <c r="D879" s="38"/>
      <c r="E879" s="26">
        <f t="shared" si="276"/>
        <v>0</v>
      </c>
      <c r="F879" s="26">
        <f t="shared" si="278"/>
        <v>0</v>
      </c>
      <c r="G879" s="26">
        <f t="shared" si="278"/>
        <v>0</v>
      </c>
      <c r="H879" s="26">
        <f t="shared" si="278"/>
        <v>0</v>
      </c>
      <c r="I879" s="26">
        <f t="shared" si="278"/>
        <v>0</v>
      </c>
      <c r="J879" s="26">
        <f t="shared" si="278"/>
        <v>0</v>
      </c>
      <c r="K879" s="26">
        <f t="shared" si="278"/>
        <v>0</v>
      </c>
      <c r="L879" s="26">
        <f t="shared" si="278"/>
        <v>0</v>
      </c>
      <c r="M879" s="26">
        <f t="shared" si="277"/>
        <v>0</v>
      </c>
      <c r="N879" s="26">
        <f t="shared" si="277"/>
        <v>0</v>
      </c>
      <c r="O879" s="26">
        <f t="shared" si="277"/>
        <v>0</v>
      </c>
      <c r="P879" s="26">
        <f t="shared" si="277"/>
        <v>0</v>
      </c>
      <c r="Q879" s="26">
        <f t="shared" si="277"/>
        <v>0</v>
      </c>
    </row>
    <row r="880" spans="1:17" ht="30" customHeight="1">
      <c r="A880" s="73"/>
      <c r="B880" s="76"/>
      <c r="C880" s="60" t="s">
        <v>105</v>
      </c>
      <c r="D880" s="38"/>
      <c r="E880" s="26">
        <f t="shared" si="276"/>
        <v>0</v>
      </c>
      <c r="F880" s="26">
        <f t="shared" si="278"/>
        <v>0</v>
      </c>
      <c r="G880" s="26">
        <f t="shared" si="278"/>
        <v>0</v>
      </c>
      <c r="H880" s="26">
        <f t="shared" si="278"/>
        <v>0</v>
      </c>
      <c r="I880" s="26">
        <f t="shared" si="278"/>
        <v>0</v>
      </c>
      <c r="J880" s="26">
        <f t="shared" si="278"/>
        <v>0</v>
      </c>
      <c r="K880" s="26">
        <f t="shared" si="278"/>
        <v>0</v>
      </c>
      <c r="L880" s="26">
        <f t="shared" si="278"/>
        <v>0</v>
      </c>
      <c r="M880" s="26">
        <f t="shared" si="277"/>
        <v>0</v>
      </c>
      <c r="N880" s="26">
        <f t="shared" si="277"/>
        <v>0</v>
      </c>
      <c r="O880" s="26">
        <f t="shared" si="277"/>
        <v>0</v>
      </c>
      <c r="P880" s="26">
        <f t="shared" si="277"/>
        <v>0</v>
      </c>
      <c r="Q880" s="26">
        <f t="shared" si="277"/>
        <v>0</v>
      </c>
    </row>
    <row r="881" spans="1:17" ht="30" customHeight="1">
      <c r="A881" s="73"/>
      <c r="B881" s="76"/>
      <c r="C881" s="60" t="s">
        <v>19</v>
      </c>
      <c r="D881" s="38"/>
      <c r="E881" s="26">
        <f t="shared" si="276"/>
        <v>0</v>
      </c>
      <c r="F881" s="26">
        <f t="shared" si="278"/>
        <v>0</v>
      </c>
      <c r="G881" s="26">
        <f t="shared" si="278"/>
        <v>0</v>
      </c>
      <c r="H881" s="26">
        <f t="shared" si="278"/>
        <v>0</v>
      </c>
      <c r="I881" s="26">
        <f t="shared" si="278"/>
        <v>0</v>
      </c>
      <c r="J881" s="26">
        <f t="shared" si="278"/>
        <v>0</v>
      </c>
      <c r="K881" s="26">
        <f t="shared" si="278"/>
        <v>0</v>
      </c>
      <c r="L881" s="26">
        <f t="shared" si="278"/>
        <v>0</v>
      </c>
      <c r="M881" s="26">
        <f t="shared" si="277"/>
        <v>0</v>
      </c>
      <c r="N881" s="26">
        <f t="shared" si="277"/>
        <v>0</v>
      </c>
      <c r="O881" s="26">
        <f t="shared" si="277"/>
        <v>0</v>
      </c>
      <c r="P881" s="26">
        <f t="shared" si="277"/>
        <v>0</v>
      </c>
      <c r="Q881" s="26">
        <f t="shared" si="277"/>
        <v>0</v>
      </c>
    </row>
    <row r="882" spans="1:17" ht="15" customHeight="1">
      <c r="A882" s="73" t="s">
        <v>91</v>
      </c>
      <c r="B882" s="74" t="s">
        <v>153</v>
      </c>
      <c r="C882" s="60" t="s">
        <v>7</v>
      </c>
      <c r="D882" s="37"/>
      <c r="E882" s="26">
        <f aca="true" t="shared" si="279" ref="E882:L882">E883+E884+E885+E886+E887+E889</f>
        <v>24420.26</v>
      </c>
      <c r="F882" s="26">
        <f t="shared" si="279"/>
        <v>4295.64</v>
      </c>
      <c r="G882" s="26">
        <f t="shared" si="279"/>
        <v>20124.62</v>
      </c>
      <c r="H882" s="26">
        <f t="shared" si="279"/>
        <v>0</v>
      </c>
      <c r="I882" s="26">
        <f t="shared" si="279"/>
        <v>0</v>
      </c>
      <c r="J882" s="26">
        <f t="shared" si="279"/>
        <v>0</v>
      </c>
      <c r="K882" s="26">
        <f t="shared" si="279"/>
        <v>0</v>
      </c>
      <c r="L882" s="26">
        <f t="shared" si="279"/>
        <v>0</v>
      </c>
      <c r="M882" s="26">
        <f>M883+M884+M885+M886+M887+M889</f>
        <v>0</v>
      </c>
      <c r="N882" s="26">
        <f>N883+N884+N885+N886+N887+N889</f>
        <v>0</v>
      </c>
      <c r="O882" s="26">
        <f>O883+O884+O885+O886+O887+O889</f>
        <v>0</v>
      </c>
      <c r="P882" s="26">
        <f>P883+P884+P885+P886+P887+P889</f>
        <v>0</v>
      </c>
      <c r="Q882" s="26">
        <f>Q883+Q884+Q885+Q886+Q887+Q889</f>
        <v>0</v>
      </c>
    </row>
    <row r="883" spans="1:17" ht="15" customHeight="1">
      <c r="A883" s="73"/>
      <c r="B883" s="74"/>
      <c r="C883" s="60" t="s">
        <v>4</v>
      </c>
      <c r="D883" s="37"/>
      <c r="E883" s="26">
        <f aca="true" t="shared" si="280" ref="E883:E889">F883+G883+H883+I883+J883+K883+L883+M883+N883+O883+P883+Q883</f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</row>
    <row r="884" spans="1:17" ht="15" customHeight="1">
      <c r="A884" s="73"/>
      <c r="B884" s="74"/>
      <c r="C884" s="60" t="s">
        <v>8</v>
      </c>
      <c r="D884" s="38"/>
      <c r="E884" s="26">
        <f t="shared" si="280"/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</row>
    <row r="885" spans="1:17" ht="15" customHeight="1">
      <c r="A885" s="73"/>
      <c r="B885" s="74"/>
      <c r="C885" s="60" t="s">
        <v>5</v>
      </c>
      <c r="D885" s="38"/>
      <c r="E885" s="26">
        <f t="shared" si="280"/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</row>
    <row r="886" spans="1:17" ht="30" customHeight="1">
      <c r="A886" s="73"/>
      <c r="B886" s="74"/>
      <c r="C886" s="60" t="s">
        <v>104</v>
      </c>
      <c r="D886" s="38"/>
      <c r="E886" s="26">
        <f t="shared" si="280"/>
        <v>24420.26</v>
      </c>
      <c r="F886" s="26">
        <v>4295.64</v>
      </c>
      <c r="G886" s="26">
        <v>20124.62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</row>
    <row r="887" spans="1:17" ht="15" customHeight="1">
      <c r="A887" s="73"/>
      <c r="B887" s="74"/>
      <c r="C887" s="60" t="s">
        <v>6</v>
      </c>
      <c r="D887" s="38"/>
      <c r="E887" s="26">
        <f t="shared" si="280"/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</row>
    <row r="888" spans="1:17" ht="27" customHeight="1">
      <c r="A888" s="73"/>
      <c r="B888" s="74"/>
      <c r="C888" s="60" t="s">
        <v>105</v>
      </c>
      <c r="D888" s="38"/>
      <c r="E888" s="26">
        <f t="shared" si="280"/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</row>
    <row r="889" spans="1:17" ht="30" customHeight="1">
      <c r="A889" s="73"/>
      <c r="B889" s="74"/>
      <c r="C889" s="60" t="s">
        <v>19</v>
      </c>
      <c r="D889" s="38"/>
      <c r="E889" s="26">
        <f t="shared" si="280"/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</row>
    <row r="890" spans="1:17" ht="15" customHeight="1">
      <c r="A890" s="77" t="s">
        <v>92</v>
      </c>
      <c r="B890" s="74" t="s">
        <v>168</v>
      </c>
      <c r="C890" s="60" t="s">
        <v>7</v>
      </c>
      <c r="D890" s="37"/>
      <c r="E890" s="26">
        <f aca="true" t="shared" si="281" ref="E890:E896">E900</f>
        <v>112096481.13572</v>
      </c>
      <c r="F890" s="26">
        <f aca="true" t="shared" si="282" ref="F890:Q890">F891+F892+F893+F894+F897+F899</f>
        <v>0</v>
      </c>
      <c r="G890" s="26">
        <f t="shared" si="282"/>
        <v>0</v>
      </c>
      <c r="H890" s="26">
        <f t="shared" si="282"/>
        <v>7538658.62</v>
      </c>
      <c r="I890" s="26">
        <f t="shared" si="282"/>
        <v>7534868.619999999</v>
      </c>
      <c r="J890" s="26">
        <f t="shared" si="282"/>
        <v>8757477.24</v>
      </c>
      <c r="K890" s="26">
        <f t="shared" si="282"/>
        <v>10783354.77771</v>
      </c>
      <c r="L890" s="26">
        <f t="shared" si="282"/>
        <v>11837728.35801</v>
      </c>
      <c r="M890" s="26">
        <f t="shared" si="282"/>
        <v>11955532.8</v>
      </c>
      <c r="N890" s="26">
        <f t="shared" si="282"/>
        <v>12521253.77</v>
      </c>
      <c r="O890" s="26">
        <f t="shared" si="282"/>
        <v>13232205.5</v>
      </c>
      <c r="P890" s="26">
        <f t="shared" si="282"/>
        <v>13693824.24</v>
      </c>
      <c r="Q890" s="26">
        <f t="shared" si="282"/>
        <v>14241577.21</v>
      </c>
    </row>
    <row r="891" spans="1:17" ht="15" customHeight="1">
      <c r="A891" s="77"/>
      <c r="B891" s="74"/>
      <c r="C891" s="60" t="s">
        <v>4</v>
      </c>
      <c r="D891" s="37"/>
      <c r="E891" s="26">
        <f t="shared" si="281"/>
        <v>0</v>
      </c>
      <c r="F891" s="26">
        <f aca="true" t="shared" si="283" ref="F891:F896">F901</f>
        <v>0</v>
      </c>
      <c r="G891" s="26">
        <f aca="true" t="shared" si="284" ref="G891:L894">G901</f>
        <v>0</v>
      </c>
      <c r="H891" s="26">
        <f t="shared" si="284"/>
        <v>0</v>
      </c>
      <c r="I891" s="26">
        <f t="shared" si="284"/>
        <v>0</v>
      </c>
      <c r="J891" s="26">
        <f t="shared" si="284"/>
        <v>0</v>
      </c>
      <c r="K891" s="26">
        <f t="shared" si="284"/>
        <v>0</v>
      </c>
      <c r="L891" s="26">
        <f t="shared" si="284"/>
        <v>0</v>
      </c>
      <c r="M891" s="26">
        <f aca="true" t="shared" si="285" ref="M891:M897">M901</f>
        <v>0</v>
      </c>
      <c r="N891" s="26">
        <v>0</v>
      </c>
      <c r="O891" s="26">
        <v>0</v>
      </c>
      <c r="P891" s="26">
        <v>0</v>
      </c>
      <c r="Q891" s="26">
        <v>0</v>
      </c>
    </row>
    <row r="892" spans="1:17" ht="15" customHeight="1">
      <c r="A892" s="77"/>
      <c r="B892" s="74"/>
      <c r="C892" s="60" t="s">
        <v>8</v>
      </c>
      <c r="D892" s="39"/>
      <c r="E892" s="26">
        <f t="shared" si="281"/>
        <v>0</v>
      </c>
      <c r="F892" s="26">
        <f t="shared" si="283"/>
        <v>0</v>
      </c>
      <c r="G892" s="26">
        <f t="shared" si="284"/>
        <v>0</v>
      </c>
      <c r="H892" s="26">
        <f t="shared" si="284"/>
        <v>0</v>
      </c>
      <c r="I892" s="26">
        <f t="shared" si="284"/>
        <v>0</v>
      </c>
      <c r="J892" s="26">
        <f t="shared" si="284"/>
        <v>0</v>
      </c>
      <c r="K892" s="26">
        <f t="shared" si="284"/>
        <v>0</v>
      </c>
      <c r="L892" s="26">
        <f t="shared" si="284"/>
        <v>0</v>
      </c>
      <c r="M892" s="26">
        <f t="shared" si="285"/>
        <v>0</v>
      </c>
      <c r="N892" s="26">
        <v>0</v>
      </c>
      <c r="O892" s="26">
        <v>0</v>
      </c>
      <c r="P892" s="26">
        <v>0</v>
      </c>
      <c r="Q892" s="26">
        <v>0</v>
      </c>
    </row>
    <row r="893" spans="1:17" ht="15" customHeight="1">
      <c r="A893" s="77"/>
      <c r="B893" s="74"/>
      <c r="C893" s="60" t="s">
        <v>5</v>
      </c>
      <c r="D893" s="38"/>
      <c r="E893" s="26">
        <f t="shared" si="281"/>
        <v>0</v>
      </c>
      <c r="F893" s="26">
        <f t="shared" si="283"/>
        <v>0</v>
      </c>
      <c r="G893" s="26">
        <f t="shared" si="284"/>
        <v>0</v>
      </c>
      <c r="H893" s="26">
        <f t="shared" si="284"/>
        <v>0</v>
      </c>
      <c r="I893" s="26">
        <f t="shared" si="284"/>
        <v>0</v>
      </c>
      <c r="J893" s="26">
        <f t="shared" si="284"/>
        <v>0</v>
      </c>
      <c r="K893" s="26">
        <f t="shared" si="284"/>
        <v>0</v>
      </c>
      <c r="L893" s="26">
        <f t="shared" si="284"/>
        <v>0</v>
      </c>
      <c r="M893" s="26">
        <f t="shared" si="285"/>
        <v>0</v>
      </c>
      <c r="N893" s="26">
        <v>0</v>
      </c>
      <c r="O893" s="26">
        <v>0</v>
      </c>
      <c r="P893" s="26">
        <v>0</v>
      </c>
      <c r="Q893" s="26">
        <v>0</v>
      </c>
    </row>
    <row r="894" spans="1:18" ht="34.5" customHeight="1">
      <c r="A894" s="77"/>
      <c r="B894" s="74"/>
      <c r="C894" s="72" t="s">
        <v>275</v>
      </c>
      <c r="D894" s="38" t="s">
        <v>14</v>
      </c>
      <c r="E894" s="26">
        <f t="shared" si="281"/>
        <v>112096481.13572</v>
      </c>
      <c r="F894" s="26">
        <f t="shared" si="283"/>
        <v>0</v>
      </c>
      <c r="G894" s="26">
        <f t="shared" si="284"/>
        <v>0</v>
      </c>
      <c r="H894" s="26">
        <f t="shared" si="284"/>
        <v>7538658.62</v>
      </c>
      <c r="I894" s="26">
        <f>I904</f>
        <v>7534868.619999999</v>
      </c>
      <c r="J894" s="26">
        <f t="shared" si="284"/>
        <v>8757477.24</v>
      </c>
      <c r="K894" s="26">
        <f t="shared" si="284"/>
        <v>10783354.77771</v>
      </c>
      <c r="L894" s="26">
        <f t="shared" si="284"/>
        <v>11837728.35801</v>
      </c>
      <c r="M894" s="26">
        <f t="shared" si="285"/>
        <v>11955532.8</v>
      </c>
      <c r="N894" s="26">
        <f aca="true" t="shared" si="286" ref="N894:Q896">N904</f>
        <v>12521253.77</v>
      </c>
      <c r="O894" s="26">
        <f t="shared" si="286"/>
        <v>13232205.5</v>
      </c>
      <c r="P894" s="26">
        <f t="shared" si="286"/>
        <v>13693824.24</v>
      </c>
      <c r="Q894" s="26">
        <f t="shared" si="286"/>
        <v>14241577.21</v>
      </c>
      <c r="R894" s="108"/>
    </row>
    <row r="895" spans="1:18" ht="39" customHeight="1">
      <c r="A895" s="77"/>
      <c r="B895" s="74"/>
      <c r="C895" s="105" t="s">
        <v>103</v>
      </c>
      <c r="D895" s="68"/>
      <c r="E895" s="69">
        <f t="shared" si="281"/>
        <v>28429019.599999994</v>
      </c>
      <c r="F895" s="69">
        <f t="shared" si="283"/>
        <v>0</v>
      </c>
      <c r="G895" s="69">
        <f>G905</f>
        <v>0</v>
      </c>
      <c r="H895" s="69">
        <f>H905</f>
        <v>2945768.8</v>
      </c>
      <c r="I895" s="69">
        <f>I905</f>
        <v>2755517</v>
      </c>
      <c r="J895" s="69">
        <f aca="true" t="shared" si="287" ref="J895:L896">J905</f>
        <v>2819732.7</v>
      </c>
      <c r="K895" s="69">
        <f t="shared" si="287"/>
        <v>2535049.8</v>
      </c>
      <c r="L895" s="69">
        <f t="shared" si="287"/>
        <v>2629028.7</v>
      </c>
      <c r="M895" s="69">
        <f t="shared" si="285"/>
        <v>2789263.6</v>
      </c>
      <c r="N895" s="69">
        <f t="shared" si="286"/>
        <v>2901203.8</v>
      </c>
      <c r="O895" s="69">
        <f t="shared" si="286"/>
        <v>3017818.4</v>
      </c>
      <c r="P895" s="69">
        <f t="shared" si="286"/>
        <v>3017818.4</v>
      </c>
      <c r="Q895" s="69">
        <f t="shared" si="286"/>
        <v>3017818.4</v>
      </c>
      <c r="R895" s="108"/>
    </row>
    <row r="896" spans="1:18" ht="15" customHeight="1">
      <c r="A896" s="77"/>
      <c r="B896" s="74"/>
      <c r="C896" s="109" t="s">
        <v>15</v>
      </c>
      <c r="D896" s="68"/>
      <c r="E896" s="69">
        <f t="shared" si="281"/>
        <v>227900</v>
      </c>
      <c r="F896" s="69">
        <f t="shared" si="283"/>
        <v>0</v>
      </c>
      <c r="G896" s="69">
        <f>G906</f>
        <v>0</v>
      </c>
      <c r="H896" s="69">
        <f>H906</f>
        <v>0</v>
      </c>
      <c r="I896" s="69">
        <f>I906</f>
        <v>227900</v>
      </c>
      <c r="J896" s="69">
        <f t="shared" si="287"/>
        <v>0</v>
      </c>
      <c r="K896" s="69">
        <f t="shared" si="287"/>
        <v>0</v>
      </c>
      <c r="L896" s="69">
        <f t="shared" si="287"/>
        <v>0</v>
      </c>
      <c r="M896" s="69">
        <f t="shared" si="285"/>
        <v>0</v>
      </c>
      <c r="N896" s="69">
        <f t="shared" si="286"/>
        <v>0</v>
      </c>
      <c r="O896" s="69">
        <f t="shared" si="286"/>
        <v>0</v>
      </c>
      <c r="P896" s="69">
        <f t="shared" si="286"/>
        <v>0</v>
      </c>
      <c r="Q896" s="69">
        <f t="shared" si="286"/>
        <v>0</v>
      </c>
      <c r="R896" s="108"/>
    </row>
    <row r="897" spans="1:18" ht="15" customHeight="1">
      <c r="A897" s="77"/>
      <c r="B897" s="74"/>
      <c r="C897" s="72" t="s">
        <v>6</v>
      </c>
      <c r="D897" s="38"/>
      <c r="E897" s="26">
        <f aca="true" t="shared" si="288" ref="E897:L899">E907</f>
        <v>0</v>
      </c>
      <c r="F897" s="26">
        <f t="shared" si="288"/>
        <v>0</v>
      </c>
      <c r="G897" s="26">
        <f t="shared" si="288"/>
        <v>0</v>
      </c>
      <c r="H897" s="26">
        <f t="shared" si="288"/>
        <v>0</v>
      </c>
      <c r="I897" s="26">
        <f t="shared" si="288"/>
        <v>0</v>
      </c>
      <c r="J897" s="26">
        <f t="shared" si="288"/>
        <v>0</v>
      </c>
      <c r="K897" s="26">
        <f t="shared" si="288"/>
        <v>0</v>
      </c>
      <c r="L897" s="26">
        <f t="shared" si="288"/>
        <v>0</v>
      </c>
      <c r="M897" s="26">
        <f t="shared" si="285"/>
        <v>0</v>
      </c>
      <c r="N897" s="26">
        <v>0</v>
      </c>
      <c r="O897" s="26">
        <v>0</v>
      </c>
      <c r="P897" s="26">
        <v>0</v>
      </c>
      <c r="Q897" s="26">
        <v>0</v>
      </c>
      <c r="R897" s="108"/>
    </row>
    <row r="898" spans="1:18" ht="30" customHeight="1">
      <c r="A898" s="77"/>
      <c r="B898" s="74"/>
      <c r="C898" s="72" t="s">
        <v>105</v>
      </c>
      <c r="D898" s="38"/>
      <c r="E898" s="26">
        <f t="shared" si="288"/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108"/>
    </row>
    <row r="899" spans="1:18" ht="30" customHeight="1">
      <c r="A899" s="77"/>
      <c r="B899" s="74"/>
      <c r="C899" s="72" t="s">
        <v>19</v>
      </c>
      <c r="D899" s="38"/>
      <c r="E899" s="26">
        <f t="shared" si="288"/>
        <v>0</v>
      </c>
      <c r="F899" s="26">
        <f t="shared" si="288"/>
        <v>0</v>
      </c>
      <c r="G899" s="26">
        <f t="shared" si="288"/>
        <v>0</v>
      </c>
      <c r="H899" s="26">
        <f t="shared" si="288"/>
        <v>0</v>
      </c>
      <c r="I899" s="26">
        <f t="shared" si="288"/>
        <v>0</v>
      </c>
      <c r="J899" s="26">
        <f t="shared" si="288"/>
        <v>0</v>
      </c>
      <c r="K899" s="26">
        <f t="shared" si="288"/>
        <v>0</v>
      </c>
      <c r="L899" s="26">
        <f t="shared" si="288"/>
        <v>0</v>
      </c>
      <c r="M899" s="26">
        <f>M909</f>
        <v>0</v>
      </c>
      <c r="N899" s="26">
        <f>N909</f>
        <v>0</v>
      </c>
      <c r="O899" s="26">
        <f>O909</f>
        <v>0</v>
      </c>
      <c r="P899" s="26">
        <f>P909</f>
        <v>0</v>
      </c>
      <c r="Q899" s="26">
        <f>Q909</f>
        <v>0</v>
      </c>
      <c r="R899" s="108"/>
    </row>
    <row r="900" spans="1:18" ht="15" customHeight="1">
      <c r="A900" s="73" t="s">
        <v>97</v>
      </c>
      <c r="B900" s="74" t="s">
        <v>209</v>
      </c>
      <c r="C900" s="72" t="s">
        <v>7</v>
      </c>
      <c r="D900" s="37"/>
      <c r="E900" s="26">
        <f>E901+E902+E903+E904+E907+E909+E908</f>
        <v>112096481.13572</v>
      </c>
      <c r="F900" s="26">
        <f aca="true" t="shared" si="289" ref="F900:L900">F901+F902+F903+F904+F907+F909+F908</f>
        <v>0</v>
      </c>
      <c r="G900" s="26">
        <f t="shared" si="289"/>
        <v>0</v>
      </c>
      <c r="H900" s="26">
        <f t="shared" si="289"/>
        <v>7538658.62</v>
      </c>
      <c r="I900" s="26">
        <f t="shared" si="289"/>
        <v>7534868.619999999</v>
      </c>
      <c r="J900" s="26">
        <f t="shared" si="289"/>
        <v>8757477.24</v>
      </c>
      <c r="K900" s="26">
        <f t="shared" si="289"/>
        <v>10783354.77771</v>
      </c>
      <c r="L900" s="26">
        <f t="shared" si="289"/>
        <v>11837728.35801</v>
      </c>
      <c r="M900" s="26">
        <f>M901+M902+M903+M904+M907+M909+M908</f>
        <v>11955532.8</v>
      </c>
      <c r="N900" s="26">
        <f>N901+N902+N903+N904+N907+N909+N908</f>
        <v>12521253.77</v>
      </c>
      <c r="O900" s="26">
        <f>O901+O902+O903+O904+O907+O909+O908</f>
        <v>13232205.5</v>
      </c>
      <c r="P900" s="26">
        <f>P901+P902+P903+P904+P907+P909+P908</f>
        <v>13693824.24</v>
      </c>
      <c r="Q900" s="26">
        <f>Q901+Q902+Q903+Q904+Q907+Q909+Q908</f>
        <v>14241577.21</v>
      </c>
      <c r="R900" s="108"/>
    </row>
    <row r="901" spans="1:18" ht="15" customHeight="1">
      <c r="A901" s="73"/>
      <c r="B901" s="74"/>
      <c r="C901" s="72" t="s">
        <v>4</v>
      </c>
      <c r="D901" s="37"/>
      <c r="E901" s="26">
        <f aca="true" t="shared" si="290" ref="E901:M901">E911+E921+E929</f>
        <v>0</v>
      </c>
      <c r="F901" s="26">
        <f t="shared" si="290"/>
        <v>0</v>
      </c>
      <c r="G901" s="26">
        <f t="shared" si="290"/>
        <v>0</v>
      </c>
      <c r="H901" s="26">
        <f t="shared" si="290"/>
        <v>0</v>
      </c>
      <c r="I901" s="26">
        <f t="shared" si="290"/>
        <v>0</v>
      </c>
      <c r="J901" s="26">
        <f t="shared" si="290"/>
        <v>0</v>
      </c>
      <c r="K901" s="26">
        <f t="shared" si="290"/>
        <v>0</v>
      </c>
      <c r="L901" s="26">
        <f t="shared" si="290"/>
        <v>0</v>
      </c>
      <c r="M901" s="26">
        <f t="shared" si="290"/>
        <v>0</v>
      </c>
      <c r="N901" s="26">
        <v>0</v>
      </c>
      <c r="O901" s="26">
        <v>0</v>
      </c>
      <c r="P901" s="26">
        <v>0</v>
      </c>
      <c r="Q901" s="26">
        <v>0</v>
      </c>
      <c r="R901" s="108"/>
    </row>
    <row r="902" spans="1:18" ht="15" customHeight="1">
      <c r="A902" s="73"/>
      <c r="B902" s="74"/>
      <c r="C902" s="72" t="s">
        <v>8</v>
      </c>
      <c r="D902" s="38"/>
      <c r="E902" s="26">
        <f aca="true" t="shared" si="291" ref="E902:M902">E912+E922+E930</f>
        <v>0</v>
      </c>
      <c r="F902" s="26">
        <f t="shared" si="291"/>
        <v>0</v>
      </c>
      <c r="G902" s="26">
        <f t="shared" si="291"/>
        <v>0</v>
      </c>
      <c r="H902" s="26">
        <f t="shared" si="291"/>
        <v>0</v>
      </c>
      <c r="I902" s="26">
        <f t="shared" si="291"/>
        <v>0</v>
      </c>
      <c r="J902" s="26">
        <f t="shared" si="291"/>
        <v>0</v>
      </c>
      <c r="K902" s="26">
        <f t="shared" si="291"/>
        <v>0</v>
      </c>
      <c r="L902" s="26">
        <f t="shared" si="291"/>
        <v>0</v>
      </c>
      <c r="M902" s="26">
        <f t="shared" si="291"/>
        <v>0</v>
      </c>
      <c r="N902" s="26">
        <v>0</v>
      </c>
      <c r="O902" s="26">
        <v>0</v>
      </c>
      <c r="P902" s="26">
        <v>0</v>
      </c>
      <c r="Q902" s="26">
        <v>0</v>
      </c>
      <c r="R902" s="108"/>
    </row>
    <row r="903" spans="1:18" ht="15" customHeight="1">
      <c r="A903" s="73"/>
      <c r="B903" s="74"/>
      <c r="C903" s="72" t="s">
        <v>5</v>
      </c>
      <c r="D903" s="38"/>
      <c r="E903" s="26">
        <f aca="true" t="shared" si="292" ref="E903:M903">E913+E923+E931</f>
        <v>0</v>
      </c>
      <c r="F903" s="26">
        <f t="shared" si="292"/>
        <v>0</v>
      </c>
      <c r="G903" s="26">
        <f t="shared" si="292"/>
        <v>0</v>
      </c>
      <c r="H903" s="26">
        <f t="shared" si="292"/>
        <v>0</v>
      </c>
      <c r="I903" s="26">
        <f t="shared" si="292"/>
        <v>0</v>
      </c>
      <c r="J903" s="26">
        <f t="shared" si="292"/>
        <v>0</v>
      </c>
      <c r="K903" s="26">
        <f t="shared" si="292"/>
        <v>0</v>
      </c>
      <c r="L903" s="26">
        <f t="shared" si="292"/>
        <v>0</v>
      </c>
      <c r="M903" s="26">
        <f t="shared" si="292"/>
        <v>0</v>
      </c>
      <c r="N903" s="26">
        <v>0</v>
      </c>
      <c r="O903" s="26">
        <v>0</v>
      </c>
      <c r="P903" s="26">
        <v>0</v>
      </c>
      <c r="Q903" s="26">
        <v>0</v>
      </c>
      <c r="R903" s="108"/>
    </row>
    <row r="904" spans="1:18" ht="28.5" customHeight="1">
      <c r="A904" s="73"/>
      <c r="B904" s="74"/>
      <c r="C904" s="72" t="s">
        <v>275</v>
      </c>
      <c r="D904" s="38" t="s">
        <v>14</v>
      </c>
      <c r="E904" s="26">
        <f aca="true" t="shared" si="293" ref="E904:M904">E914+E924+E932</f>
        <v>112096481.13572</v>
      </c>
      <c r="F904" s="26">
        <f t="shared" si="293"/>
        <v>0</v>
      </c>
      <c r="G904" s="26">
        <f t="shared" si="293"/>
        <v>0</v>
      </c>
      <c r="H904" s="26">
        <f t="shared" si="293"/>
        <v>7538658.62</v>
      </c>
      <c r="I904" s="26">
        <f t="shared" si="293"/>
        <v>7534868.619999999</v>
      </c>
      <c r="J904" s="26">
        <f t="shared" si="293"/>
        <v>8757477.24</v>
      </c>
      <c r="K904" s="26">
        <f t="shared" si="293"/>
        <v>10783354.77771</v>
      </c>
      <c r="L904" s="26">
        <f t="shared" si="293"/>
        <v>11837728.35801</v>
      </c>
      <c r="M904" s="26">
        <f t="shared" si="293"/>
        <v>11955532.8</v>
      </c>
      <c r="N904" s="26">
        <f>N914+N924+N932</f>
        <v>12521253.77</v>
      </c>
      <c r="O904" s="26">
        <f>O914+O924+O932</f>
        <v>13232205.5</v>
      </c>
      <c r="P904" s="26">
        <f>P914+P924+P932</f>
        <v>13693824.24</v>
      </c>
      <c r="Q904" s="26">
        <f>Q914+Q924+Q932</f>
        <v>14241577.21</v>
      </c>
      <c r="R904" s="108"/>
    </row>
    <row r="905" spans="1:18" ht="37.5" customHeight="1">
      <c r="A905" s="73"/>
      <c r="B905" s="74"/>
      <c r="C905" s="105" t="s">
        <v>103</v>
      </c>
      <c r="D905" s="68"/>
      <c r="E905" s="69">
        <f>F905+G905+H905+I905+J905+K905+L905+M905+N905+O905+P905+Q905</f>
        <v>28429019.599999994</v>
      </c>
      <c r="F905" s="69">
        <f aca="true" t="shared" si="294" ref="F905:Q905">F915</f>
        <v>0</v>
      </c>
      <c r="G905" s="69">
        <f t="shared" si="294"/>
        <v>0</v>
      </c>
      <c r="H905" s="69">
        <f t="shared" si="294"/>
        <v>2945768.8</v>
      </c>
      <c r="I905" s="69">
        <f t="shared" si="294"/>
        <v>2755517</v>
      </c>
      <c r="J905" s="69">
        <f t="shared" si="294"/>
        <v>2819732.7</v>
      </c>
      <c r="K905" s="69">
        <f t="shared" si="294"/>
        <v>2535049.8</v>
      </c>
      <c r="L905" s="69">
        <f t="shared" si="294"/>
        <v>2629028.7</v>
      </c>
      <c r="M905" s="69">
        <f t="shared" si="294"/>
        <v>2789263.6</v>
      </c>
      <c r="N905" s="69">
        <f t="shared" si="294"/>
        <v>2901203.8</v>
      </c>
      <c r="O905" s="69">
        <f t="shared" si="294"/>
        <v>3017818.4</v>
      </c>
      <c r="P905" s="69">
        <f t="shared" si="294"/>
        <v>3017818.4</v>
      </c>
      <c r="Q905" s="69">
        <f t="shared" si="294"/>
        <v>3017818.4</v>
      </c>
      <c r="R905" s="108"/>
    </row>
    <row r="906" spans="1:18" ht="13.5" customHeight="1">
      <c r="A906" s="73"/>
      <c r="B906" s="74"/>
      <c r="C906" s="105" t="s">
        <v>15</v>
      </c>
      <c r="D906" s="68"/>
      <c r="E906" s="69">
        <f>F906+G906+H906+I906+J906+K906+L906+M906+N906+O906+P906+Q906</f>
        <v>227900</v>
      </c>
      <c r="F906" s="106">
        <v>0</v>
      </c>
      <c r="G906" s="106">
        <v>0</v>
      </c>
      <c r="H906" s="106">
        <v>0</v>
      </c>
      <c r="I906" s="69">
        <f aca="true" t="shared" si="295" ref="I906:Q906">I916</f>
        <v>227900</v>
      </c>
      <c r="J906" s="69">
        <f t="shared" si="295"/>
        <v>0</v>
      </c>
      <c r="K906" s="69">
        <f t="shared" si="295"/>
        <v>0</v>
      </c>
      <c r="L906" s="69">
        <f t="shared" si="295"/>
        <v>0</v>
      </c>
      <c r="M906" s="69">
        <f t="shared" si="295"/>
        <v>0</v>
      </c>
      <c r="N906" s="69">
        <f t="shared" si="295"/>
        <v>0</v>
      </c>
      <c r="O906" s="69">
        <f t="shared" si="295"/>
        <v>0</v>
      </c>
      <c r="P906" s="69">
        <f t="shared" si="295"/>
        <v>0</v>
      </c>
      <c r="Q906" s="69">
        <f t="shared" si="295"/>
        <v>0</v>
      </c>
      <c r="R906" s="108"/>
    </row>
    <row r="907" spans="1:17" ht="18.75" customHeight="1">
      <c r="A907" s="73"/>
      <c r="B907" s="74"/>
      <c r="C907" s="60" t="s">
        <v>6</v>
      </c>
      <c r="D907" s="38"/>
      <c r="E907" s="26">
        <f aca="true" t="shared" si="296" ref="E907:L909">E917+E925+E933</f>
        <v>0</v>
      </c>
      <c r="F907" s="26">
        <f t="shared" si="296"/>
        <v>0</v>
      </c>
      <c r="G907" s="26">
        <f t="shared" si="296"/>
        <v>0</v>
      </c>
      <c r="H907" s="26">
        <f t="shared" si="296"/>
        <v>0</v>
      </c>
      <c r="I907" s="26">
        <f t="shared" si="296"/>
        <v>0</v>
      </c>
      <c r="J907" s="26">
        <f t="shared" si="296"/>
        <v>0</v>
      </c>
      <c r="K907" s="26">
        <f t="shared" si="296"/>
        <v>0</v>
      </c>
      <c r="L907" s="26">
        <f t="shared" si="296"/>
        <v>0</v>
      </c>
      <c r="M907" s="26">
        <f>M917+M925+M933</f>
        <v>0</v>
      </c>
      <c r="N907" s="26">
        <v>0</v>
      </c>
      <c r="O907" s="26">
        <v>0</v>
      </c>
      <c r="P907" s="26">
        <v>0</v>
      </c>
      <c r="Q907" s="26">
        <v>0</v>
      </c>
    </row>
    <row r="908" spans="1:17" ht="30" customHeight="1">
      <c r="A908" s="73"/>
      <c r="B908" s="74"/>
      <c r="C908" s="60" t="s">
        <v>105</v>
      </c>
      <c r="D908" s="38"/>
      <c r="E908" s="26">
        <f t="shared" si="296"/>
        <v>0</v>
      </c>
      <c r="F908" s="26">
        <f t="shared" si="296"/>
        <v>0</v>
      </c>
      <c r="G908" s="26">
        <f t="shared" si="296"/>
        <v>0</v>
      </c>
      <c r="H908" s="26">
        <f t="shared" si="296"/>
        <v>0</v>
      </c>
      <c r="I908" s="26">
        <f t="shared" si="296"/>
        <v>0</v>
      </c>
      <c r="J908" s="26">
        <f t="shared" si="296"/>
        <v>0</v>
      </c>
      <c r="K908" s="26">
        <f t="shared" si="296"/>
        <v>0</v>
      </c>
      <c r="L908" s="26">
        <f t="shared" si="296"/>
        <v>0</v>
      </c>
      <c r="M908" s="26">
        <f>M918+M926+M934</f>
        <v>0</v>
      </c>
      <c r="N908" s="26">
        <v>0</v>
      </c>
      <c r="O908" s="26">
        <v>0</v>
      </c>
      <c r="P908" s="26">
        <v>0</v>
      </c>
      <c r="Q908" s="26">
        <v>0</v>
      </c>
    </row>
    <row r="909" spans="1:17" ht="30" customHeight="1">
      <c r="A909" s="73"/>
      <c r="B909" s="74"/>
      <c r="C909" s="60" t="s">
        <v>19</v>
      </c>
      <c r="D909" s="38"/>
      <c r="E909" s="26">
        <f>E919+E927+E935</f>
        <v>0</v>
      </c>
      <c r="F909" s="26">
        <f t="shared" si="296"/>
        <v>0</v>
      </c>
      <c r="G909" s="26">
        <f t="shared" si="296"/>
        <v>0</v>
      </c>
      <c r="H909" s="26">
        <f t="shared" si="296"/>
        <v>0</v>
      </c>
      <c r="I909" s="26">
        <f t="shared" si="296"/>
        <v>0</v>
      </c>
      <c r="J909" s="26">
        <f t="shared" si="296"/>
        <v>0</v>
      </c>
      <c r="K909" s="26">
        <f t="shared" si="296"/>
        <v>0</v>
      </c>
      <c r="L909" s="26">
        <f t="shared" si="296"/>
        <v>0</v>
      </c>
      <c r="M909" s="26">
        <f>M919+M927+M935</f>
        <v>0</v>
      </c>
      <c r="N909" s="26">
        <f>N919+N927+N935</f>
        <v>0</v>
      </c>
      <c r="O909" s="26">
        <f>O919+O927+O935</f>
        <v>0</v>
      </c>
      <c r="P909" s="26">
        <f>P919+P927+P935</f>
        <v>0</v>
      </c>
      <c r="Q909" s="26">
        <f>Q919+Q927+Q935</f>
        <v>0</v>
      </c>
    </row>
    <row r="910" spans="1:17" ht="15" customHeight="1">
      <c r="A910" s="78" t="s">
        <v>93</v>
      </c>
      <c r="B910" s="74" t="s">
        <v>166</v>
      </c>
      <c r="C910" s="60" t="s">
        <v>7</v>
      </c>
      <c r="D910" s="37"/>
      <c r="E910" s="26">
        <f aca="true" t="shared" si="297" ref="E910:M910">E911+E912+E913+E914+E917+E919+E918</f>
        <v>111208939.30436</v>
      </c>
      <c r="F910" s="26">
        <f t="shared" si="297"/>
        <v>0</v>
      </c>
      <c r="G910" s="26">
        <f t="shared" si="297"/>
        <v>0</v>
      </c>
      <c r="H910" s="26">
        <f t="shared" si="297"/>
        <v>7124804.4</v>
      </c>
      <c r="I910" s="26">
        <f t="shared" si="297"/>
        <v>7290080.21</v>
      </c>
      <c r="J910" s="26">
        <f t="shared" si="297"/>
        <v>8755777.24</v>
      </c>
      <c r="K910" s="26">
        <f t="shared" si="297"/>
        <v>10778141.57635</v>
      </c>
      <c r="L910" s="26">
        <f t="shared" si="297"/>
        <v>11618492.35801</v>
      </c>
      <c r="M910" s="26">
        <f t="shared" si="297"/>
        <v>11952782.8</v>
      </c>
      <c r="N910" s="26">
        <f>N911+N912+N913+N914+N917+N919</f>
        <v>12521253.77</v>
      </c>
      <c r="O910" s="26">
        <f>O911+O912+O913+O914+O917+O919</f>
        <v>13232205.5</v>
      </c>
      <c r="P910" s="26">
        <f>P911+P912+P913+P914+P917+P919</f>
        <v>13693824.24</v>
      </c>
      <c r="Q910" s="26">
        <f>Q911+Q912+Q913+Q914+Q917+Q919</f>
        <v>14241577.21</v>
      </c>
    </row>
    <row r="911" spans="1:17" ht="15" customHeight="1">
      <c r="A911" s="78"/>
      <c r="B911" s="74"/>
      <c r="C911" s="60" t="s">
        <v>4</v>
      </c>
      <c r="D911" s="37"/>
      <c r="E911" s="26">
        <f>F911+G911+H911+I911+J911+K911+L911+M911+N911+O911+P911+Q911</f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</row>
    <row r="912" spans="1:17" ht="15" customHeight="1">
      <c r="A912" s="78"/>
      <c r="B912" s="74"/>
      <c r="C912" s="60" t="s">
        <v>8</v>
      </c>
      <c r="D912" s="38"/>
      <c r="E912" s="26">
        <f aca="true" t="shared" si="298" ref="E912:E919">F912+G912+H912+I912+J912+K912+L912+M912+N912+O912+P912+Q912</f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</row>
    <row r="913" spans="1:17" ht="15" customHeight="1">
      <c r="A913" s="78"/>
      <c r="B913" s="74"/>
      <c r="C913" s="60" t="s">
        <v>5</v>
      </c>
      <c r="D913" s="38"/>
      <c r="E913" s="26">
        <f t="shared" si="298"/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</row>
    <row r="914" spans="1:17" ht="30" customHeight="1">
      <c r="A914" s="78"/>
      <c r="B914" s="74"/>
      <c r="C914" s="72" t="s">
        <v>104</v>
      </c>
      <c r="D914" s="49" t="s">
        <v>14</v>
      </c>
      <c r="E914" s="29">
        <f t="shared" si="298"/>
        <v>111208939.30436</v>
      </c>
      <c r="F914" s="29">
        <v>0</v>
      </c>
      <c r="G914" s="29">
        <v>0</v>
      </c>
      <c r="H914" s="29">
        <v>7124804.4</v>
      </c>
      <c r="I914" s="29">
        <v>7290080.21</v>
      </c>
      <c r="J914" s="29">
        <v>8755777.24</v>
      </c>
      <c r="K914" s="29">
        <v>10778141.57635</v>
      </c>
      <c r="L914" s="29">
        <v>11618492.35801</v>
      </c>
      <c r="M914" s="29">
        <v>11952782.8</v>
      </c>
      <c r="N914" s="29">
        <v>12521253.77</v>
      </c>
      <c r="O914" s="29">
        <v>13232205.5</v>
      </c>
      <c r="P914" s="29">
        <v>13693824.24</v>
      </c>
      <c r="Q914" s="29">
        <v>14241577.21</v>
      </c>
    </row>
    <row r="915" spans="1:17" ht="40.5" customHeight="1">
      <c r="A915" s="78"/>
      <c r="B915" s="74"/>
      <c r="C915" s="109" t="s">
        <v>103</v>
      </c>
      <c r="D915" s="110"/>
      <c r="E915" s="107">
        <f t="shared" si="298"/>
        <v>28429019.599999994</v>
      </c>
      <c r="F915" s="107">
        <v>0</v>
      </c>
      <c r="G915" s="107">
        <v>0</v>
      </c>
      <c r="H915" s="107">
        <v>2945768.8</v>
      </c>
      <c r="I915" s="107">
        <v>2755517</v>
      </c>
      <c r="J915" s="107">
        <v>2819732.7</v>
      </c>
      <c r="K915" s="107">
        <v>2535049.8</v>
      </c>
      <c r="L915" s="107">
        <v>2629028.7</v>
      </c>
      <c r="M915" s="107">
        <v>2789263.6</v>
      </c>
      <c r="N915" s="107">
        <v>2901203.8</v>
      </c>
      <c r="O915" s="107">
        <v>3017818.4</v>
      </c>
      <c r="P915" s="107">
        <v>3017818.4</v>
      </c>
      <c r="Q915" s="107">
        <v>3017818.4</v>
      </c>
    </row>
    <row r="916" spans="1:17" ht="18" customHeight="1">
      <c r="A916" s="78"/>
      <c r="B916" s="74"/>
      <c r="C916" s="109" t="s">
        <v>15</v>
      </c>
      <c r="D916" s="110"/>
      <c r="E916" s="107">
        <f t="shared" si="298"/>
        <v>227900</v>
      </c>
      <c r="F916" s="107">
        <v>0</v>
      </c>
      <c r="G916" s="107">
        <v>0</v>
      </c>
      <c r="H916" s="107">
        <v>0</v>
      </c>
      <c r="I916" s="107">
        <v>227900</v>
      </c>
      <c r="J916" s="107">
        <v>0</v>
      </c>
      <c r="K916" s="107">
        <v>0</v>
      </c>
      <c r="L916" s="107">
        <v>0</v>
      </c>
      <c r="M916" s="107">
        <v>0</v>
      </c>
      <c r="N916" s="107">
        <v>0</v>
      </c>
      <c r="O916" s="107">
        <v>0</v>
      </c>
      <c r="P916" s="107">
        <v>0</v>
      </c>
      <c r="Q916" s="107">
        <v>0</v>
      </c>
    </row>
    <row r="917" spans="1:17" ht="15" customHeight="1">
      <c r="A917" s="78"/>
      <c r="B917" s="74"/>
      <c r="C917" s="60" t="s">
        <v>6</v>
      </c>
      <c r="D917" s="38"/>
      <c r="E917" s="29">
        <f t="shared" si="298"/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</row>
    <row r="918" spans="1:17" ht="30" customHeight="1">
      <c r="A918" s="78"/>
      <c r="B918" s="74"/>
      <c r="C918" s="60" t="s">
        <v>105</v>
      </c>
      <c r="D918" s="38"/>
      <c r="E918" s="29">
        <f t="shared" si="298"/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</row>
    <row r="919" spans="1:17" ht="30" customHeight="1">
      <c r="A919" s="78"/>
      <c r="B919" s="74"/>
      <c r="C919" s="60" t="s">
        <v>19</v>
      </c>
      <c r="D919" s="38"/>
      <c r="E919" s="29">
        <f t="shared" si="298"/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</row>
    <row r="920" spans="1:17" ht="15" customHeight="1">
      <c r="A920" s="73" t="s">
        <v>260</v>
      </c>
      <c r="B920" s="74" t="s">
        <v>167</v>
      </c>
      <c r="C920" s="60" t="s">
        <v>7</v>
      </c>
      <c r="D920" s="37"/>
      <c r="E920" s="29">
        <f>E921+E922+E923+E924+E925+E927+E926</f>
        <v>622912.6313599999</v>
      </c>
      <c r="F920" s="26">
        <f aca="true" t="shared" si="299" ref="F920:L920">F921+F922+F923+F924+F925+F927+F926</f>
        <v>0</v>
      </c>
      <c r="G920" s="26">
        <f t="shared" si="299"/>
        <v>0</v>
      </c>
      <c r="H920" s="26">
        <f t="shared" si="299"/>
        <v>377534.12</v>
      </c>
      <c r="I920" s="26">
        <f t="shared" si="299"/>
        <v>234715.31</v>
      </c>
      <c r="J920" s="26">
        <f t="shared" si="299"/>
        <v>1700</v>
      </c>
      <c r="K920" s="26">
        <f t="shared" si="299"/>
        <v>5213.20136</v>
      </c>
      <c r="L920" s="26">
        <f t="shared" si="299"/>
        <v>1000</v>
      </c>
      <c r="M920" s="26">
        <f>M921+M922+M923+M924+M925+M927+M926</f>
        <v>2750</v>
      </c>
      <c r="N920" s="26">
        <f>N921+N922+N923+N924+N925+N927</f>
        <v>0</v>
      </c>
      <c r="O920" s="26">
        <f>O921+O922+O923+O924+O925+O927</f>
        <v>0</v>
      </c>
      <c r="P920" s="26">
        <f>P921+P922+P923+P924+P925+P927</f>
        <v>0</v>
      </c>
      <c r="Q920" s="26">
        <f>Q921+Q922+Q923+Q924+Q925+Q927</f>
        <v>0</v>
      </c>
    </row>
    <row r="921" spans="1:17" ht="15" customHeight="1">
      <c r="A921" s="73"/>
      <c r="B921" s="74"/>
      <c r="C921" s="60" t="s">
        <v>4</v>
      </c>
      <c r="D921" s="37"/>
      <c r="E921" s="29">
        <f>F921+G921+H921+I921+J921+K921+L921+M921+N921+O921+P921+Q921</f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</row>
    <row r="922" spans="1:17" ht="15" customHeight="1">
      <c r="A922" s="73"/>
      <c r="B922" s="74"/>
      <c r="C922" s="60" t="s">
        <v>8</v>
      </c>
      <c r="D922" s="38"/>
      <c r="E922" s="29">
        <f aca="true" t="shared" si="300" ref="E922:E935">F922+G922+H922+I922+J922+K922+L922+M922+N922+O922+P922+Q922</f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</row>
    <row r="923" spans="1:17" ht="15" customHeight="1">
      <c r="A923" s="73"/>
      <c r="B923" s="74"/>
      <c r="C923" s="60" t="s">
        <v>5</v>
      </c>
      <c r="D923" s="38"/>
      <c r="E923" s="29">
        <f t="shared" si="300"/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</row>
    <row r="924" spans="1:17" ht="30" customHeight="1">
      <c r="A924" s="73"/>
      <c r="B924" s="74"/>
      <c r="C924" s="60" t="s">
        <v>104</v>
      </c>
      <c r="D924" s="49" t="s">
        <v>14</v>
      </c>
      <c r="E924" s="29">
        <f t="shared" si="300"/>
        <v>622912.6313599999</v>
      </c>
      <c r="F924" s="29">
        <v>0</v>
      </c>
      <c r="G924" s="29">
        <v>0</v>
      </c>
      <c r="H924" s="29">
        <v>377534.12</v>
      </c>
      <c r="I924" s="29">
        <v>234715.31</v>
      </c>
      <c r="J924" s="29">
        <v>1700</v>
      </c>
      <c r="K924" s="29">
        <v>5213.20136</v>
      </c>
      <c r="L924" s="29">
        <v>1000</v>
      </c>
      <c r="M924" s="29">
        <v>2750</v>
      </c>
      <c r="N924" s="26">
        <v>0</v>
      </c>
      <c r="O924" s="26">
        <v>0</v>
      </c>
      <c r="P924" s="26">
        <v>0</v>
      </c>
      <c r="Q924" s="26">
        <v>0</v>
      </c>
    </row>
    <row r="925" spans="1:17" ht="15" customHeight="1">
      <c r="A925" s="73"/>
      <c r="B925" s="74"/>
      <c r="C925" s="60" t="s">
        <v>6</v>
      </c>
      <c r="D925" s="38"/>
      <c r="E925" s="29">
        <f t="shared" si="300"/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</row>
    <row r="926" spans="1:17" ht="30" customHeight="1">
      <c r="A926" s="73"/>
      <c r="B926" s="74"/>
      <c r="C926" s="60" t="s">
        <v>105</v>
      </c>
      <c r="D926" s="38"/>
      <c r="E926" s="29">
        <f t="shared" si="300"/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</row>
    <row r="927" spans="1:17" ht="30" customHeight="1">
      <c r="A927" s="73"/>
      <c r="B927" s="74"/>
      <c r="C927" s="60" t="s">
        <v>19</v>
      </c>
      <c r="D927" s="38"/>
      <c r="E927" s="29">
        <f t="shared" si="300"/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</row>
    <row r="928" spans="1:17" ht="15" customHeight="1">
      <c r="A928" s="73" t="s">
        <v>233</v>
      </c>
      <c r="B928" s="74" t="s">
        <v>234</v>
      </c>
      <c r="C928" s="60" t="s">
        <v>7</v>
      </c>
      <c r="D928" s="37"/>
      <c r="E928" s="29">
        <f>E929+E930+E931+E932+E933+E935+E934</f>
        <v>264629.2</v>
      </c>
      <c r="F928" s="26">
        <f aca="true" t="shared" si="301" ref="F928:L928">F929+F930+F931+F932+F933+F935+F934</f>
        <v>0</v>
      </c>
      <c r="G928" s="26">
        <f t="shared" si="301"/>
        <v>0</v>
      </c>
      <c r="H928" s="26">
        <f t="shared" si="301"/>
        <v>36320.1</v>
      </c>
      <c r="I928" s="26">
        <f t="shared" si="301"/>
        <v>10073.1</v>
      </c>
      <c r="J928" s="26">
        <f t="shared" si="301"/>
        <v>0</v>
      </c>
      <c r="K928" s="26">
        <f t="shared" si="301"/>
        <v>0</v>
      </c>
      <c r="L928" s="26">
        <f t="shared" si="301"/>
        <v>218236</v>
      </c>
      <c r="M928" s="26">
        <f>M929+M930+M931+M932+M933+M935+M934</f>
        <v>0</v>
      </c>
      <c r="N928" s="26">
        <f>N929+N930+N931+N932+N933+N935</f>
        <v>0</v>
      </c>
      <c r="O928" s="26">
        <f>O929+O930+O931+O932+O933+O935</f>
        <v>0</v>
      </c>
      <c r="P928" s="26">
        <f>P929+P930+P931+P932+P933+P935</f>
        <v>0</v>
      </c>
      <c r="Q928" s="26">
        <f>Q929+Q930+Q931+Q932+Q933+Q935</f>
        <v>0</v>
      </c>
    </row>
    <row r="929" spans="1:17" ht="15" customHeight="1">
      <c r="A929" s="73"/>
      <c r="B929" s="74"/>
      <c r="C929" s="60" t="s">
        <v>4</v>
      </c>
      <c r="D929" s="37"/>
      <c r="E929" s="29">
        <f t="shared" si="300"/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</row>
    <row r="930" spans="1:17" ht="15" customHeight="1">
      <c r="A930" s="73"/>
      <c r="B930" s="74"/>
      <c r="C930" s="60" t="s">
        <v>8</v>
      </c>
      <c r="D930" s="38"/>
      <c r="E930" s="29">
        <f t="shared" si="300"/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</row>
    <row r="931" spans="1:17" ht="15" customHeight="1">
      <c r="A931" s="73"/>
      <c r="B931" s="74"/>
      <c r="C931" s="60" t="s">
        <v>5</v>
      </c>
      <c r="D931" s="38"/>
      <c r="E931" s="29">
        <f t="shared" si="300"/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</row>
    <row r="932" spans="1:17" ht="30" customHeight="1">
      <c r="A932" s="73"/>
      <c r="B932" s="74"/>
      <c r="C932" s="60" t="s">
        <v>104</v>
      </c>
      <c r="D932" s="38" t="s">
        <v>14</v>
      </c>
      <c r="E932" s="29">
        <f t="shared" si="300"/>
        <v>264629.2</v>
      </c>
      <c r="F932" s="26">
        <v>0</v>
      </c>
      <c r="G932" s="26">
        <v>0</v>
      </c>
      <c r="H932" s="26">
        <v>36320.1</v>
      </c>
      <c r="I932" s="26">
        <v>10073.1</v>
      </c>
      <c r="J932" s="26">
        <v>0</v>
      </c>
      <c r="K932" s="26">
        <v>0</v>
      </c>
      <c r="L932" s="26">
        <v>218236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</row>
    <row r="933" spans="1:17" ht="15" customHeight="1">
      <c r="A933" s="73"/>
      <c r="B933" s="74"/>
      <c r="C933" s="60" t="s">
        <v>6</v>
      </c>
      <c r="D933" s="38"/>
      <c r="E933" s="26">
        <f t="shared" si="300"/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</row>
    <row r="934" spans="1:17" ht="30" customHeight="1">
      <c r="A934" s="73"/>
      <c r="B934" s="74"/>
      <c r="C934" s="60" t="s">
        <v>105</v>
      </c>
      <c r="D934" s="38"/>
      <c r="E934" s="26">
        <f t="shared" si="300"/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</row>
    <row r="935" spans="1:17" ht="30" customHeight="1">
      <c r="A935" s="73"/>
      <c r="B935" s="74"/>
      <c r="C935" s="60" t="s">
        <v>19</v>
      </c>
      <c r="D935" s="38"/>
      <c r="E935" s="26">
        <f t="shared" si="300"/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</row>
    <row r="936" spans="1:17" ht="13.5">
      <c r="A936" s="77" t="s">
        <v>154</v>
      </c>
      <c r="B936" s="76" t="s">
        <v>173</v>
      </c>
      <c r="C936" s="60" t="s">
        <v>7</v>
      </c>
      <c r="D936" s="37"/>
      <c r="E936" s="26">
        <f aca="true" t="shared" si="302" ref="E936:L936">E937+E938+E939+E940+E941+E943</f>
        <v>1218591.8249000004</v>
      </c>
      <c r="F936" s="26">
        <f t="shared" si="302"/>
        <v>0</v>
      </c>
      <c r="G936" s="26">
        <f t="shared" si="302"/>
        <v>0</v>
      </c>
      <c r="H936" s="26">
        <f t="shared" si="302"/>
        <v>0</v>
      </c>
      <c r="I936" s="26">
        <f t="shared" si="302"/>
        <v>304099.38445</v>
      </c>
      <c r="J936" s="26">
        <f t="shared" si="302"/>
        <v>418952.63769999996</v>
      </c>
      <c r="K936" s="26">
        <f>K937+K938+K939+K940+K941+K943</f>
        <v>67634.4</v>
      </c>
      <c r="L936" s="26">
        <f t="shared" si="302"/>
        <v>77990.44175</v>
      </c>
      <c r="M936" s="26">
        <f>M937+M938+M939+M940+M941+M943</f>
        <v>71446.227</v>
      </c>
      <c r="N936" s="26">
        <f>N937+N938+N939+N940+N941+N943</f>
        <v>71889.687</v>
      </c>
      <c r="O936" s="26">
        <f>O937+O938+O939+O940+O941+O943</f>
        <v>71889.687</v>
      </c>
      <c r="P936" s="26">
        <f>P937+P938+P939+P940+P941+P943</f>
        <v>67344.68000000001</v>
      </c>
      <c r="Q936" s="26">
        <f>Q937+Q938+Q939+Q940+Q941+Q943</f>
        <v>67344.68000000001</v>
      </c>
    </row>
    <row r="937" spans="1:17" ht="13.5">
      <c r="A937" s="77"/>
      <c r="B937" s="76"/>
      <c r="C937" s="60" t="s">
        <v>4</v>
      </c>
      <c r="D937" s="37">
        <v>814</v>
      </c>
      <c r="E937" s="26">
        <f aca="true" t="shared" si="303" ref="E937:Q943">E945+E961+E977</f>
        <v>286628.66902000003</v>
      </c>
      <c r="F937" s="26">
        <f t="shared" si="303"/>
        <v>0</v>
      </c>
      <c r="G937" s="26">
        <f t="shared" si="303"/>
        <v>0</v>
      </c>
      <c r="H937" s="26">
        <f t="shared" si="303"/>
        <v>0</v>
      </c>
      <c r="I937" s="26">
        <f t="shared" si="303"/>
        <v>146320.401</v>
      </c>
      <c r="J937" s="26">
        <f t="shared" si="303"/>
        <v>130985.1</v>
      </c>
      <c r="K937" s="26">
        <f t="shared" si="303"/>
        <v>0</v>
      </c>
      <c r="L937" s="26">
        <f t="shared" si="303"/>
        <v>9323.16802</v>
      </c>
      <c r="M937" s="26">
        <f t="shared" si="303"/>
        <v>0</v>
      </c>
      <c r="N937" s="26">
        <f t="shared" si="303"/>
        <v>0</v>
      </c>
      <c r="O937" s="26">
        <f t="shared" si="303"/>
        <v>0</v>
      </c>
      <c r="P937" s="26">
        <f t="shared" si="303"/>
        <v>0</v>
      </c>
      <c r="Q937" s="26">
        <f t="shared" si="303"/>
        <v>0</v>
      </c>
    </row>
    <row r="938" spans="1:17" ht="13.5">
      <c r="A938" s="77"/>
      <c r="B938" s="76"/>
      <c r="C938" s="40" t="s">
        <v>155</v>
      </c>
      <c r="D938" s="38" t="s">
        <v>9</v>
      </c>
      <c r="E938" s="26">
        <f t="shared" si="303"/>
        <v>931963.1558800002</v>
      </c>
      <c r="F938" s="26">
        <f t="shared" si="303"/>
        <v>0</v>
      </c>
      <c r="G938" s="26">
        <f t="shared" si="303"/>
        <v>0</v>
      </c>
      <c r="H938" s="26">
        <f t="shared" si="303"/>
        <v>0</v>
      </c>
      <c r="I938" s="26">
        <f t="shared" si="303"/>
        <v>157778.98345</v>
      </c>
      <c r="J938" s="26">
        <f t="shared" si="303"/>
        <v>287967.5377</v>
      </c>
      <c r="K938" s="26">
        <f t="shared" si="303"/>
        <v>67634.4</v>
      </c>
      <c r="L938" s="26">
        <f t="shared" si="303"/>
        <v>68667.27373</v>
      </c>
      <c r="M938" s="26">
        <f t="shared" si="303"/>
        <v>71446.227</v>
      </c>
      <c r="N938" s="26">
        <f t="shared" si="303"/>
        <v>71889.687</v>
      </c>
      <c r="O938" s="26">
        <f t="shared" si="303"/>
        <v>71889.687</v>
      </c>
      <c r="P938" s="26">
        <f t="shared" si="303"/>
        <v>67344.68000000001</v>
      </c>
      <c r="Q938" s="26">
        <f t="shared" si="303"/>
        <v>67344.68000000001</v>
      </c>
    </row>
    <row r="939" spans="1:17" ht="13.5">
      <c r="A939" s="77"/>
      <c r="B939" s="76"/>
      <c r="C939" s="60" t="s">
        <v>5</v>
      </c>
      <c r="D939" s="38"/>
      <c r="E939" s="26">
        <f t="shared" si="303"/>
        <v>0</v>
      </c>
      <c r="F939" s="26">
        <f t="shared" si="303"/>
        <v>0</v>
      </c>
      <c r="G939" s="26">
        <f t="shared" si="303"/>
        <v>0</v>
      </c>
      <c r="H939" s="26">
        <f t="shared" si="303"/>
        <v>0</v>
      </c>
      <c r="I939" s="26">
        <f t="shared" si="303"/>
        <v>0</v>
      </c>
      <c r="J939" s="26">
        <f t="shared" si="303"/>
        <v>0</v>
      </c>
      <c r="K939" s="26">
        <f t="shared" si="303"/>
        <v>0</v>
      </c>
      <c r="L939" s="26">
        <f t="shared" si="303"/>
        <v>0</v>
      </c>
      <c r="M939" s="26">
        <f t="shared" si="303"/>
        <v>0</v>
      </c>
      <c r="N939" s="26">
        <f t="shared" si="303"/>
        <v>0</v>
      </c>
      <c r="O939" s="26">
        <f t="shared" si="303"/>
        <v>0</v>
      </c>
      <c r="P939" s="26">
        <f t="shared" si="303"/>
        <v>0</v>
      </c>
      <c r="Q939" s="26">
        <f t="shared" si="303"/>
        <v>0</v>
      </c>
    </row>
    <row r="940" spans="1:17" ht="27.75">
      <c r="A940" s="77"/>
      <c r="B940" s="76"/>
      <c r="C940" s="60" t="s">
        <v>104</v>
      </c>
      <c r="D940" s="38"/>
      <c r="E940" s="26">
        <f t="shared" si="303"/>
        <v>0</v>
      </c>
      <c r="F940" s="26">
        <f t="shared" si="303"/>
        <v>0</v>
      </c>
      <c r="G940" s="26">
        <f t="shared" si="303"/>
        <v>0</v>
      </c>
      <c r="H940" s="26">
        <f t="shared" si="303"/>
        <v>0</v>
      </c>
      <c r="I940" s="26">
        <f t="shared" si="303"/>
        <v>0</v>
      </c>
      <c r="J940" s="26">
        <f t="shared" si="303"/>
        <v>0</v>
      </c>
      <c r="K940" s="26">
        <f t="shared" si="303"/>
        <v>0</v>
      </c>
      <c r="L940" s="26">
        <f t="shared" si="303"/>
        <v>0</v>
      </c>
      <c r="M940" s="26">
        <f t="shared" si="303"/>
        <v>0</v>
      </c>
      <c r="N940" s="26">
        <f t="shared" si="303"/>
        <v>0</v>
      </c>
      <c r="O940" s="26">
        <f t="shared" si="303"/>
        <v>0</v>
      </c>
      <c r="P940" s="26">
        <f t="shared" si="303"/>
        <v>0</v>
      </c>
      <c r="Q940" s="26">
        <f t="shared" si="303"/>
        <v>0</v>
      </c>
    </row>
    <row r="941" spans="1:17" ht="13.5">
      <c r="A941" s="77"/>
      <c r="B941" s="76"/>
      <c r="C941" s="60" t="s">
        <v>6</v>
      </c>
      <c r="D941" s="38"/>
      <c r="E941" s="26">
        <f t="shared" si="303"/>
        <v>0</v>
      </c>
      <c r="F941" s="26">
        <f t="shared" si="303"/>
        <v>0</v>
      </c>
      <c r="G941" s="26">
        <f t="shared" si="303"/>
        <v>0</v>
      </c>
      <c r="H941" s="26">
        <f t="shared" si="303"/>
        <v>0</v>
      </c>
      <c r="I941" s="26">
        <f t="shared" si="303"/>
        <v>0</v>
      </c>
      <c r="J941" s="26">
        <f t="shared" si="303"/>
        <v>0</v>
      </c>
      <c r="K941" s="26">
        <f t="shared" si="303"/>
        <v>0</v>
      </c>
      <c r="L941" s="26">
        <f t="shared" si="303"/>
        <v>0</v>
      </c>
      <c r="M941" s="26">
        <f t="shared" si="303"/>
        <v>0</v>
      </c>
      <c r="N941" s="26">
        <f t="shared" si="303"/>
        <v>0</v>
      </c>
      <c r="O941" s="26">
        <f t="shared" si="303"/>
        <v>0</v>
      </c>
      <c r="P941" s="26">
        <f t="shared" si="303"/>
        <v>0</v>
      </c>
      <c r="Q941" s="26">
        <f t="shared" si="303"/>
        <v>0</v>
      </c>
    </row>
    <row r="942" spans="1:17" ht="27.75">
      <c r="A942" s="77"/>
      <c r="B942" s="76"/>
      <c r="C942" s="60" t="s">
        <v>105</v>
      </c>
      <c r="D942" s="38"/>
      <c r="E942" s="26">
        <f t="shared" si="303"/>
        <v>0</v>
      </c>
      <c r="F942" s="26">
        <f t="shared" si="303"/>
        <v>0</v>
      </c>
      <c r="G942" s="26">
        <f t="shared" si="303"/>
        <v>0</v>
      </c>
      <c r="H942" s="26">
        <f t="shared" si="303"/>
        <v>0</v>
      </c>
      <c r="I942" s="26">
        <f t="shared" si="303"/>
        <v>0</v>
      </c>
      <c r="J942" s="26">
        <f t="shared" si="303"/>
        <v>0</v>
      </c>
      <c r="K942" s="26">
        <f t="shared" si="303"/>
        <v>0</v>
      </c>
      <c r="L942" s="26">
        <f t="shared" si="303"/>
        <v>0</v>
      </c>
      <c r="M942" s="26">
        <f t="shared" si="303"/>
        <v>0</v>
      </c>
      <c r="N942" s="26">
        <f t="shared" si="303"/>
        <v>0</v>
      </c>
      <c r="O942" s="26">
        <f t="shared" si="303"/>
        <v>0</v>
      </c>
      <c r="P942" s="26">
        <f t="shared" si="303"/>
        <v>0</v>
      </c>
      <c r="Q942" s="26">
        <f t="shared" si="303"/>
        <v>0</v>
      </c>
    </row>
    <row r="943" spans="1:17" ht="27.75">
      <c r="A943" s="77"/>
      <c r="B943" s="76"/>
      <c r="C943" s="60" t="s">
        <v>19</v>
      </c>
      <c r="D943" s="38"/>
      <c r="E943" s="26">
        <f t="shared" si="303"/>
        <v>0</v>
      </c>
      <c r="F943" s="26">
        <f t="shared" si="303"/>
        <v>0</v>
      </c>
      <c r="G943" s="26">
        <f t="shared" si="303"/>
        <v>0</v>
      </c>
      <c r="H943" s="26">
        <f t="shared" si="303"/>
        <v>0</v>
      </c>
      <c r="I943" s="26">
        <f t="shared" si="303"/>
        <v>0</v>
      </c>
      <c r="J943" s="26">
        <f t="shared" si="303"/>
        <v>0</v>
      </c>
      <c r="K943" s="26">
        <f t="shared" si="303"/>
        <v>0</v>
      </c>
      <c r="L943" s="26">
        <f t="shared" si="303"/>
        <v>0</v>
      </c>
      <c r="M943" s="26">
        <f t="shared" si="303"/>
        <v>0</v>
      </c>
      <c r="N943" s="26">
        <f t="shared" si="303"/>
        <v>0</v>
      </c>
      <c r="O943" s="26">
        <f t="shared" si="303"/>
        <v>0</v>
      </c>
      <c r="P943" s="26">
        <f t="shared" si="303"/>
        <v>0</v>
      </c>
      <c r="Q943" s="26">
        <f t="shared" si="303"/>
        <v>0</v>
      </c>
    </row>
    <row r="944" spans="1:17" ht="13.5">
      <c r="A944" s="73" t="s">
        <v>156</v>
      </c>
      <c r="B944" s="74" t="s">
        <v>174</v>
      </c>
      <c r="C944" s="60" t="s">
        <v>7</v>
      </c>
      <c r="D944" s="37"/>
      <c r="E944" s="26">
        <f>E945+E946</f>
        <v>622998.6962900001</v>
      </c>
      <c r="F944" s="26">
        <f>F945+F946</f>
        <v>0</v>
      </c>
      <c r="G944" s="26">
        <f>G945+G946</f>
        <v>0</v>
      </c>
      <c r="H944" s="26">
        <f>H945+H946</f>
        <v>0</v>
      </c>
      <c r="I944" s="26">
        <f aca="true" t="shared" si="304" ref="I944:Q944">I945+I946+I947+I948+I949+I951</f>
        <v>64393.41354</v>
      </c>
      <c r="J944" s="26">
        <f t="shared" si="304"/>
        <v>63065.48</v>
      </c>
      <c r="K944" s="26">
        <f t="shared" si="304"/>
        <v>67634.4</v>
      </c>
      <c r="L944" s="26">
        <f t="shared" si="304"/>
        <v>77990.44175</v>
      </c>
      <c r="M944" s="26">
        <f t="shared" si="304"/>
        <v>71446.227</v>
      </c>
      <c r="N944" s="26">
        <f t="shared" si="304"/>
        <v>71889.687</v>
      </c>
      <c r="O944" s="26">
        <f t="shared" si="304"/>
        <v>71889.687</v>
      </c>
      <c r="P944" s="26">
        <f t="shared" si="304"/>
        <v>67344.68000000001</v>
      </c>
      <c r="Q944" s="26">
        <f t="shared" si="304"/>
        <v>67344.68000000001</v>
      </c>
    </row>
    <row r="945" spans="1:17" ht="13.5">
      <c r="A945" s="73"/>
      <c r="B945" s="74"/>
      <c r="C945" s="60" t="s">
        <v>4</v>
      </c>
      <c r="D945" s="37"/>
      <c r="E945" s="26">
        <f>E953</f>
        <v>9323.16802</v>
      </c>
      <c r="F945" s="26">
        <f aca="true" t="shared" si="305" ref="F945:Q951">F953</f>
        <v>0</v>
      </c>
      <c r="G945" s="26">
        <f t="shared" si="305"/>
        <v>0</v>
      </c>
      <c r="H945" s="26">
        <f t="shared" si="305"/>
        <v>0</v>
      </c>
      <c r="I945" s="26">
        <f t="shared" si="305"/>
        <v>0</v>
      </c>
      <c r="J945" s="26">
        <f t="shared" si="305"/>
        <v>0</v>
      </c>
      <c r="K945" s="26">
        <f t="shared" si="305"/>
        <v>0</v>
      </c>
      <c r="L945" s="26">
        <f t="shared" si="305"/>
        <v>9323.16802</v>
      </c>
      <c r="M945" s="26">
        <f t="shared" si="305"/>
        <v>0</v>
      </c>
      <c r="N945" s="26">
        <f t="shared" si="305"/>
        <v>0</v>
      </c>
      <c r="O945" s="26">
        <f t="shared" si="305"/>
        <v>0</v>
      </c>
      <c r="P945" s="26">
        <f t="shared" si="305"/>
        <v>0</v>
      </c>
      <c r="Q945" s="26">
        <f t="shared" si="305"/>
        <v>0</v>
      </c>
    </row>
    <row r="946" spans="1:17" ht="13.5">
      <c r="A946" s="73"/>
      <c r="B946" s="74"/>
      <c r="C946" s="60" t="s">
        <v>8</v>
      </c>
      <c r="D946" s="38" t="s">
        <v>9</v>
      </c>
      <c r="E946" s="26">
        <f aca="true" t="shared" si="306" ref="E946:L951">E954</f>
        <v>613675.5282700001</v>
      </c>
      <c r="F946" s="26">
        <f t="shared" si="306"/>
        <v>0</v>
      </c>
      <c r="G946" s="26">
        <f t="shared" si="306"/>
        <v>0</v>
      </c>
      <c r="H946" s="26">
        <f t="shared" si="306"/>
        <v>0</v>
      </c>
      <c r="I946" s="26">
        <f t="shared" si="306"/>
        <v>64393.41354</v>
      </c>
      <c r="J946" s="26">
        <f t="shared" si="306"/>
        <v>63065.48</v>
      </c>
      <c r="K946" s="26">
        <f>K954</f>
        <v>67634.4</v>
      </c>
      <c r="L946" s="26">
        <f t="shared" si="306"/>
        <v>68667.27373</v>
      </c>
      <c r="M946" s="26">
        <f t="shared" si="305"/>
        <v>71446.227</v>
      </c>
      <c r="N946" s="26">
        <f t="shared" si="305"/>
        <v>71889.687</v>
      </c>
      <c r="O946" s="26">
        <f t="shared" si="305"/>
        <v>71889.687</v>
      </c>
      <c r="P946" s="26">
        <f t="shared" si="305"/>
        <v>67344.68000000001</v>
      </c>
      <c r="Q946" s="26">
        <f t="shared" si="305"/>
        <v>67344.68000000001</v>
      </c>
    </row>
    <row r="947" spans="1:17" ht="13.5">
      <c r="A947" s="73"/>
      <c r="B947" s="74"/>
      <c r="C947" s="60" t="s">
        <v>5</v>
      </c>
      <c r="D947" s="38"/>
      <c r="E947" s="26">
        <f t="shared" si="306"/>
        <v>0</v>
      </c>
      <c r="F947" s="26">
        <f t="shared" si="306"/>
        <v>0</v>
      </c>
      <c r="G947" s="26">
        <f t="shared" si="306"/>
        <v>0</v>
      </c>
      <c r="H947" s="26">
        <f t="shared" si="306"/>
        <v>0</v>
      </c>
      <c r="I947" s="26">
        <f t="shared" si="306"/>
        <v>0</v>
      </c>
      <c r="J947" s="26">
        <f t="shared" si="306"/>
        <v>0</v>
      </c>
      <c r="K947" s="26">
        <f t="shared" si="306"/>
        <v>0</v>
      </c>
      <c r="L947" s="26">
        <f t="shared" si="306"/>
        <v>0</v>
      </c>
      <c r="M947" s="26">
        <f t="shared" si="305"/>
        <v>0</v>
      </c>
      <c r="N947" s="26">
        <f t="shared" si="305"/>
        <v>0</v>
      </c>
      <c r="O947" s="26">
        <f t="shared" si="305"/>
        <v>0</v>
      </c>
      <c r="P947" s="26">
        <f t="shared" si="305"/>
        <v>0</v>
      </c>
      <c r="Q947" s="26">
        <f t="shared" si="305"/>
        <v>0</v>
      </c>
    </row>
    <row r="948" spans="1:17" ht="27.75">
      <c r="A948" s="73"/>
      <c r="B948" s="74"/>
      <c r="C948" s="60" t="s">
        <v>104</v>
      </c>
      <c r="D948" s="38"/>
      <c r="E948" s="26">
        <f t="shared" si="306"/>
        <v>0</v>
      </c>
      <c r="F948" s="26">
        <f t="shared" si="306"/>
        <v>0</v>
      </c>
      <c r="G948" s="26">
        <f t="shared" si="306"/>
        <v>0</v>
      </c>
      <c r="H948" s="26">
        <f t="shared" si="306"/>
        <v>0</v>
      </c>
      <c r="I948" s="26">
        <f t="shared" si="306"/>
        <v>0</v>
      </c>
      <c r="J948" s="26">
        <f t="shared" si="306"/>
        <v>0</v>
      </c>
      <c r="K948" s="26">
        <f t="shared" si="306"/>
        <v>0</v>
      </c>
      <c r="L948" s="26">
        <f t="shared" si="306"/>
        <v>0</v>
      </c>
      <c r="M948" s="26">
        <f t="shared" si="305"/>
        <v>0</v>
      </c>
      <c r="N948" s="26">
        <f t="shared" si="305"/>
        <v>0</v>
      </c>
      <c r="O948" s="26">
        <f t="shared" si="305"/>
        <v>0</v>
      </c>
      <c r="P948" s="26">
        <f t="shared" si="305"/>
        <v>0</v>
      </c>
      <c r="Q948" s="26">
        <f t="shared" si="305"/>
        <v>0</v>
      </c>
    </row>
    <row r="949" spans="1:17" ht="13.5">
      <c r="A949" s="73"/>
      <c r="B949" s="74"/>
      <c r="C949" s="60" t="s">
        <v>6</v>
      </c>
      <c r="D949" s="38"/>
      <c r="E949" s="26">
        <f t="shared" si="306"/>
        <v>0</v>
      </c>
      <c r="F949" s="26">
        <f t="shared" si="306"/>
        <v>0</v>
      </c>
      <c r="G949" s="26">
        <f t="shared" si="306"/>
        <v>0</v>
      </c>
      <c r="H949" s="26">
        <f t="shared" si="306"/>
        <v>0</v>
      </c>
      <c r="I949" s="26">
        <f t="shared" si="306"/>
        <v>0</v>
      </c>
      <c r="J949" s="26">
        <f t="shared" si="306"/>
        <v>0</v>
      </c>
      <c r="K949" s="26">
        <f t="shared" si="306"/>
        <v>0</v>
      </c>
      <c r="L949" s="26">
        <f t="shared" si="306"/>
        <v>0</v>
      </c>
      <c r="M949" s="26">
        <f t="shared" si="305"/>
        <v>0</v>
      </c>
      <c r="N949" s="26">
        <f t="shared" si="305"/>
        <v>0</v>
      </c>
      <c r="O949" s="26">
        <f t="shared" si="305"/>
        <v>0</v>
      </c>
      <c r="P949" s="26">
        <f t="shared" si="305"/>
        <v>0</v>
      </c>
      <c r="Q949" s="26">
        <f t="shared" si="305"/>
        <v>0</v>
      </c>
    </row>
    <row r="950" spans="1:17" ht="27.75">
      <c r="A950" s="73"/>
      <c r="B950" s="74"/>
      <c r="C950" s="60" t="s">
        <v>105</v>
      </c>
      <c r="D950" s="38"/>
      <c r="E950" s="26">
        <f t="shared" si="306"/>
        <v>0</v>
      </c>
      <c r="F950" s="26">
        <f t="shared" si="306"/>
        <v>0</v>
      </c>
      <c r="G950" s="26">
        <f t="shared" si="306"/>
        <v>0</v>
      </c>
      <c r="H950" s="26">
        <f t="shared" si="306"/>
        <v>0</v>
      </c>
      <c r="I950" s="26">
        <f t="shared" si="306"/>
        <v>0</v>
      </c>
      <c r="J950" s="26">
        <f t="shared" si="306"/>
        <v>0</v>
      </c>
      <c r="K950" s="26">
        <f t="shared" si="306"/>
        <v>0</v>
      </c>
      <c r="L950" s="26">
        <f t="shared" si="306"/>
        <v>0</v>
      </c>
      <c r="M950" s="26">
        <f t="shared" si="305"/>
        <v>0</v>
      </c>
      <c r="N950" s="26">
        <f t="shared" si="305"/>
        <v>0</v>
      </c>
      <c r="O950" s="26">
        <f t="shared" si="305"/>
        <v>0</v>
      </c>
      <c r="P950" s="26">
        <f t="shared" si="305"/>
        <v>0</v>
      </c>
      <c r="Q950" s="26">
        <f t="shared" si="305"/>
        <v>0</v>
      </c>
    </row>
    <row r="951" spans="1:17" ht="27.75">
      <c r="A951" s="73"/>
      <c r="B951" s="74"/>
      <c r="C951" s="60" t="s">
        <v>10</v>
      </c>
      <c r="D951" s="38"/>
      <c r="E951" s="26">
        <f t="shared" si="306"/>
        <v>0</v>
      </c>
      <c r="F951" s="26">
        <f t="shared" si="306"/>
        <v>0</v>
      </c>
      <c r="G951" s="26">
        <f t="shared" si="306"/>
        <v>0</v>
      </c>
      <c r="H951" s="26">
        <f t="shared" si="306"/>
        <v>0</v>
      </c>
      <c r="I951" s="26">
        <f t="shared" si="306"/>
        <v>0</v>
      </c>
      <c r="J951" s="26">
        <f t="shared" si="306"/>
        <v>0</v>
      </c>
      <c r="K951" s="26">
        <f t="shared" si="306"/>
        <v>0</v>
      </c>
      <c r="L951" s="26">
        <f t="shared" si="306"/>
        <v>0</v>
      </c>
      <c r="M951" s="26">
        <f t="shared" si="305"/>
        <v>0</v>
      </c>
      <c r="N951" s="26">
        <f t="shared" si="305"/>
        <v>0</v>
      </c>
      <c r="O951" s="26">
        <f t="shared" si="305"/>
        <v>0</v>
      </c>
      <c r="P951" s="26">
        <f t="shared" si="305"/>
        <v>0</v>
      </c>
      <c r="Q951" s="26">
        <f t="shared" si="305"/>
        <v>0</v>
      </c>
    </row>
    <row r="952" spans="1:17" ht="13.5">
      <c r="A952" s="73" t="s">
        <v>157</v>
      </c>
      <c r="B952" s="76" t="s">
        <v>169</v>
      </c>
      <c r="C952" s="60" t="s">
        <v>7</v>
      </c>
      <c r="D952" s="37"/>
      <c r="E952" s="26">
        <f aca="true" t="shared" si="307" ref="E952:L952">E953+E954+E955+E956+E957+E959</f>
        <v>622998.6962900001</v>
      </c>
      <c r="F952" s="26">
        <f t="shared" si="307"/>
        <v>0</v>
      </c>
      <c r="G952" s="26">
        <f t="shared" si="307"/>
        <v>0</v>
      </c>
      <c r="H952" s="26">
        <f t="shared" si="307"/>
        <v>0</v>
      </c>
      <c r="I952" s="26">
        <f t="shared" si="307"/>
        <v>64393.41354</v>
      </c>
      <c r="J952" s="26">
        <f t="shared" si="307"/>
        <v>63065.48</v>
      </c>
      <c r="K952" s="26">
        <f t="shared" si="307"/>
        <v>67634.4</v>
      </c>
      <c r="L952" s="26">
        <f t="shared" si="307"/>
        <v>77990.44175</v>
      </c>
      <c r="M952" s="26">
        <f>M953+M954+M955+M956+M957+M959</f>
        <v>71446.227</v>
      </c>
      <c r="N952" s="26">
        <f>N953+N954+N955+N956+N957+N959</f>
        <v>71889.687</v>
      </c>
      <c r="O952" s="26">
        <f>O953+O954+O955+O956+O957+O959</f>
        <v>71889.687</v>
      </c>
      <c r="P952" s="26">
        <f>P953+P954+P955+P956+P957+P959</f>
        <v>67344.68000000001</v>
      </c>
      <c r="Q952" s="26">
        <f>Q953+Q954+Q955+Q956+Q957+Q959</f>
        <v>67344.68000000001</v>
      </c>
    </row>
    <row r="953" spans="1:17" ht="13.5">
      <c r="A953" s="73"/>
      <c r="B953" s="76"/>
      <c r="C953" s="60" t="s">
        <v>4</v>
      </c>
      <c r="D953" s="37"/>
      <c r="E953" s="26">
        <f aca="true" t="shared" si="308" ref="E953:E959">F953+G953+H953+I953+J953+K953+L953+M953+N953+O953+P953+Q953</f>
        <v>9323.16802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9323.16802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</row>
    <row r="954" spans="1:17" ht="13.5">
      <c r="A954" s="73"/>
      <c r="B954" s="76"/>
      <c r="C954" s="60" t="s">
        <v>8</v>
      </c>
      <c r="D954" s="38" t="s">
        <v>9</v>
      </c>
      <c r="E954" s="26">
        <f t="shared" si="308"/>
        <v>613675.5282700001</v>
      </c>
      <c r="F954" s="26">
        <v>0</v>
      </c>
      <c r="G954" s="26">
        <v>0</v>
      </c>
      <c r="H954" s="26">
        <v>0</v>
      </c>
      <c r="I954" s="29">
        <v>64393.41354</v>
      </c>
      <c r="J954" s="26">
        <v>63065.48</v>
      </c>
      <c r="K954" s="26">
        <v>67634.4</v>
      </c>
      <c r="L954" s="26">
        <v>68667.27373</v>
      </c>
      <c r="M954" s="26">
        <v>71446.227</v>
      </c>
      <c r="N954" s="26">
        <v>71889.687</v>
      </c>
      <c r="O954" s="26">
        <v>71889.687</v>
      </c>
      <c r="P954" s="26">
        <v>67344.68000000001</v>
      </c>
      <c r="Q954" s="26">
        <v>67344.68000000001</v>
      </c>
    </row>
    <row r="955" spans="1:17" ht="13.5">
      <c r="A955" s="73"/>
      <c r="B955" s="76"/>
      <c r="C955" s="60" t="s">
        <v>5</v>
      </c>
      <c r="D955" s="38"/>
      <c r="E955" s="26">
        <f t="shared" si="308"/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</row>
    <row r="956" spans="1:17" ht="27.75">
      <c r="A956" s="73"/>
      <c r="B956" s="76"/>
      <c r="C956" s="60" t="s">
        <v>104</v>
      </c>
      <c r="D956" s="38"/>
      <c r="E956" s="26">
        <f t="shared" si="308"/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</row>
    <row r="957" spans="1:17" ht="13.5">
      <c r="A957" s="73"/>
      <c r="B957" s="76"/>
      <c r="C957" s="60" t="s">
        <v>6</v>
      </c>
      <c r="D957" s="38"/>
      <c r="E957" s="26">
        <f t="shared" si="308"/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</row>
    <row r="958" spans="1:17" ht="27.75">
      <c r="A958" s="73"/>
      <c r="B958" s="76"/>
      <c r="C958" s="60" t="s">
        <v>105</v>
      </c>
      <c r="D958" s="38"/>
      <c r="E958" s="26">
        <f t="shared" si="308"/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</row>
    <row r="959" spans="1:17" ht="27.75">
      <c r="A959" s="73"/>
      <c r="B959" s="76"/>
      <c r="C959" s="60" t="s">
        <v>19</v>
      </c>
      <c r="D959" s="38"/>
      <c r="E959" s="26">
        <f t="shared" si="308"/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</row>
    <row r="960" spans="1:17" ht="13.5">
      <c r="A960" s="73" t="s">
        <v>158</v>
      </c>
      <c r="B960" s="74" t="s">
        <v>171</v>
      </c>
      <c r="C960" s="60" t="s">
        <v>7</v>
      </c>
      <c r="D960" s="37"/>
      <c r="E960" s="26">
        <f>E961+E962+E963+E964+E965+E967</f>
        <v>595593.12861</v>
      </c>
      <c r="F960" s="26">
        <f aca="true" t="shared" si="309" ref="F960:L960">F961+F962+F963+F964+F965+F967</f>
        <v>0</v>
      </c>
      <c r="G960" s="26">
        <f t="shared" si="309"/>
        <v>0</v>
      </c>
      <c r="H960" s="26">
        <f t="shared" si="309"/>
        <v>0</v>
      </c>
      <c r="I960" s="26">
        <f t="shared" si="309"/>
        <v>239705.97091000003</v>
      </c>
      <c r="J960" s="26">
        <f t="shared" si="309"/>
        <v>355887.1577</v>
      </c>
      <c r="K960" s="26">
        <f t="shared" si="309"/>
        <v>0</v>
      </c>
      <c r="L960" s="26">
        <f t="shared" si="309"/>
        <v>0</v>
      </c>
      <c r="M960" s="26">
        <f>M961+M962+M963+M964+M965+M967</f>
        <v>0</v>
      </c>
      <c r="N960" s="26">
        <f>N961+N962+N963+N964+N965+N967</f>
        <v>0</v>
      </c>
      <c r="O960" s="26">
        <f>O961+O962+O963+O964+O965+O967</f>
        <v>0</v>
      </c>
      <c r="P960" s="26">
        <f>P961+P962+P963+P964+P965+P967</f>
        <v>0</v>
      </c>
      <c r="Q960" s="26">
        <f>Q961+Q962+Q963+Q964+Q965+Q967</f>
        <v>0</v>
      </c>
    </row>
    <row r="961" spans="1:17" ht="13.5">
      <c r="A961" s="73"/>
      <c r="B961" s="74"/>
      <c r="C961" s="60" t="s">
        <v>4</v>
      </c>
      <c r="D961" s="37">
        <v>814</v>
      </c>
      <c r="E961" s="26">
        <f>E969</f>
        <v>277305.50100000005</v>
      </c>
      <c r="F961" s="26">
        <f aca="true" t="shared" si="310" ref="F961:Q967">F969</f>
        <v>0</v>
      </c>
      <c r="G961" s="26">
        <f t="shared" si="310"/>
        <v>0</v>
      </c>
      <c r="H961" s="26">
        <f t="shared" si="310"/>
        <v>0</v>
      </c>
      <c r="I961" s="26">
        <f t="shared" si="310"/>
        <v>146320.401</v>
      </c>
      <c r="J961" s="26">
        <f t="shared" si="310"/>
        <v>130985.1</v>
      </c>
      <c r="K961" s="26">
        <f t="shared" si="310"/>
        <v>0</v>
      </c>
      <c r="L961" s="26">
        <f t="shared" si="310"/>
        <v>0</v>
      </c>
      <c r="M961" s="26">
        <f t="shared" si="310"/>
        <v>0</v>
      </c>
      <c r="N961" s="26">
        <f t="shared" si="310"/>
        <v>0</v>
      </c>
      <c r="O961" s="26">
        <f t="shared" si="310"/>
        <v>0</v>
      </c>
      <c r="P961" s="26">
        <f t="shared" si="310"/>
        <v>0</v>
      </c>
      <c r="Q961" s="26">
        <f t="shared" si="310"/>
        <v>0</v>
      </c>
    </row>
    <row r="962" spans="1:17" ht="13.5">
      <c r="A962" s="73"/>
      <c r="B962" s="74"/>
      <c r="C962" s="60" t="s">
        <v>8</v>
      </c>
      <c r="D962" s="38" t="s">
        <v>9</v>
      </c>
      <c r="E962" s="26">
        <f aca="true" t="shared" si="311" ref="E962:L967">E970</f>
        <v>318287.62761</v>
      </c>
      <c r="F962" s="26">
        <f t="shared" si="311"/>
        <v>0</v>
      </c>
      <c r="G962" s="26">
        <f t="shared" si="311"/>
        <v>0</v>
      </c>
      <c r="H962" s="26">
        <f t="shared" si="311"/>
        <v>0</v>
      </c>
      <c r="I962" s="26">
        <f t="shared" si="311"/>
        <v>93385.56991</v>
      </c>
      <c r="J962" s="26">
        <f t="shared" si="311"/>
        <v>224902.0577</v>
      </c>
      <c r="K962" s="26">
        <f t="shared" si="311"/>
        <v>0</v>
      </c>
      <c r="L962" s="26">
        <f t="shared" si="311"/>
        <v>0</v>
      </c>
      <c r="M962" s="26">
        <f t="shared" si="310"/>
        <v>0</v>
      </c>
      <c r="N962" s="26">
        <f t="shared" si="310"/>
        <v>0</v>
      </c>
      <c r="O962" s="26">
        <f t="shared" si="310"/>
        <v>0</v>
      </c>
      <c r="P962" s="26">
        <f t="shared" si="310"/>
        <v>0</v>
      </c>
      <c r="Q962" s="26">
        <f t="shared" si="310"/>
        <v>0</v>
      </c>
    </row>
    <row r="963" spans="1:17" ht="13.5">
      <c r="A963" s="73"/>
      <c r="B963" s="74"/>
      <c r="C963" s="60" t="s">
        <v>5</v>
      </c>
      <c r="D963" s="38"/>
      <c r="E963" s="26">
        <f t="shared" si="311"/>
        <v>0</v>
      </c>
      <c r="F963" s="26">
        <f t="shared" si="311"/>
        <v>0</v>
      </c>
      <c r="G963" s="26">
        <f t="shared" si="311"/>
        <v>0</v>
      </c>
      <c r="H963" s="26">
        <f t="shared" si="311"/>
        <v>0</v>
      </c>
      <c r="I963" s="26">
        <f t="shared" si="311"/>
        <v>0</v>
      </c>
      <c r="J963" s="26">
        <f t="shared" si="311"/>
        <v>0</v>
      </c>
      <c r="K963" s="26">
        <f t="shared" si="311"/>
        <v>0</v>
      </c>
      <c r="L963" s="26">
        <f t="shared" si="311"/>
        <v>0</v>
      </c>
      <c r="M963" s="26">
        <f t="shared" si="310"/>
        <v>0</v>
      </c>
      <c r="N963" s="26">
        <f t="shared" si="310"/>
        <v>0</v>
      </c>
      <c r="O963" s="26">
        <f t="shared" si="310"/>
        <v>0</v>
      </c>
      <c r="P963" s="26">
        <f t="shared" si="310"/>
        <v>0</v>
      </c>
      <c r="Q963" s="26">
        <f t="shared" si="310"/>
        <v>0</v>
      </c>
    </row>
    <row r="964" spans="1:17" ht="27.75">
      <c r="A964" s="73"/>
      <c r="B964" s="74"/>
      <c r="C964" s="60" t="s">
        <v>104</v>
      </c>
      <c r="D964" s="38"/>
      <c r="E964" s="26">
        <f t="shared" si="311"/>
        <v>0</v>
      </c>
      <c r="F964" s="26">
        <f t="shared" si="311"/>
        <v>0</v>
      </c>
      <c r="G964" s="26">
        <f t="shared" si="311"/>
        <v>0</v>
      </c>
      <c r="H964" s="26">
        <f t="shared" si="311"/>
        <v>0</v>
      </c>
      <c r="I964" s="26">
        <f t="shared" si="311"/>
        <v>0</v>
      </c>
      <c r="J964" s="26">
        <f t="shared" si="311"/>
        <v>0</v>
      </c>
      <c r="K964" s="26">
        <f t="shared" si="311"/>
        <v>0</v>
      </c>
      <c r="L964" s="26">
        <f t="shared" si="311"/>
        <v>0</v>
      </c>
      <c r="M964" s="26">
        <f t="shared" si="310"/>
        <v>0</v>
      </c>
      <c r="N964" s="26">
        <f t="shared" si="310"/>
        <v>0</v>
      </c>
      <c r="O964" s="26">
        <f t="shared" si="310"/>
        <v>0</v>
      </c>
      <c r="P964" s="26">
        <f t="shared" si="310"/>
        <v>0</v>
      </c>
      <c r="Q964" s="26">
        <f t="shared" si="310"/>
        <v>0</v>
      </c>
    </row>
    <row r="965" spans="1:17" ht="13.5">
      <c r="A965" s="73"/>
      <c r="B965" s="74"/>
      <c r="C965" s="60" t="s">
        <v>6</v>
      </c>
      <c r="D965" s="38"/>
      <c r="E965" s="26">
        <f t="shared" si="311"/>
        <v>0</v>
      </c>
      <c r="F965" s="26">
        <f t="shared" si="311"/>
        <v>0</v>
      </c>
      <c r="G965" s="26">
        <f t="shared" si="311"/>
        <v>0</v>
      </c>
      <c r="H965" s="26">
        <f t="shared" si="311"/>
        <v>0</v>
      </c>
      <c r="I965" s="26">
        <f t="shared" si="311"/>
        <v>0</v>
      </c>
      <c r="J965" s="26">
        <f t="shared" si="311"/>
        <v>0</v>
      </c>
      <c r="K965" s="26">
        <f t="shared" si="311"/>
        <v>0</v>
      </c>
      <c r="L965" s="26">
        <f t="shared" si="311"/>
        <v>0</v>
      </c>
      <c r="M965" s="26">
        <f t="shared" si="310"/>
        <v>0</v>
      </c>
      <c r="N965" s="26">
        <f t="shared" si="310"/>
        <v>0</v>
      </c>
      <c r="O965" s="26">
        <f t="shared" si="310"/>
        <v>0</v>
      </c>
      <c r="P965" s="26">
        <f t="shared" si="310"/>
        <v>0</v>
      </c>
      <c r="Q965" s="26">
        <f t="shared" si="310"/>
        <v>0</v>
      </c>
    </row>
    <row r="966" spans="1:17" ht="27.75">
      <c r="A966" s="73"/>
      <c r="B966" s="74"/>
      <c r="C966" s="60" t="s">
        <v>105</v>
      </c>
      <c r="D966" s="38"/>
      <c r="E966" s="26">
        <f t="shared" si="311"/>
        <v>0</v>
      </c>
      <c r="F966" s="26">
        <f t="shared" si="311"/>
        <v>0</v>
      </c>
      <c r="G966" s="26">
        <f t="shared" si="311"/>
        <v>0</v>
      </c>
      <c r="H966" s="26">
        <f t="shared" si="311"/>
        <v>0</v>
      </c>
      <c r="I966" s="26">
        <f t="shared" si="311"/>
        <v>0</v>
      </c>
      <c r="J966" s="26">
        <f t="shared" si="311"/>
        <v>0</v>
      </c>
      <c r="K966" s="26">
        <f t="shared" si="311"/>
        <v>0</v>
      </c>
      <c r="L966" s="26">
        <f t="shared" si="311"/>
        <v>0</v>
      </c>
      <c r="M966" s="26">
        <f t="shared" si="310"/>
        <v>0</v>
      </c>
      <c r="N966" s="26">
        <f t="shared" si="310"/>
        <v>0</v>
      </c>
      <c r="O966" s="26">
        <f t="shared" si="310"/>
        <v>0</v>
      </c>
      <c r="P966" s="26">
        <f t="shared" si="310"/>
        <v>0</v>
      </c>
      <c r="Q966" s="26">
        <f t="shared" si="310"/>
        <v>0</v>
      </c>
    </row>
    <row r="967" spans="1:17" ht="27.75">
      <c r="A967" s="73"/>
      <c r="B967" s="74"/>
      <c r="C967" s="60" t="s">
        <v>19</v>
      </c>
      <c r="D967" s="38"/>
      <c r="E967" s="26">
        <f t="shared" si="311"/>
        <v>0</v>
      </c>
      <c r="F967" s="26">
        <f t="shared" si="311"/>
        <v>0</v>
      </c>
      <c r="G967" s="26">
        <f t="shared" si="311"/>
        <v>0</v>
      </c>
      <c r="H967" s="26">
        <f t="shared" si="311"/>
        <v>0</v>
      </c>
      <c r="I967" s="26">
        <f t="shared" si="311"/>
        <v>0</v>
      </c>
      <c r="J967" s="26">
        <f t="shared" si="311"/>
        <v>0</v>
      </c>
      <c r="K967" s="26">
        <f t="shared" si="311"/>
        <v>0</v>
      </c>
      <c r="L967" s="26">
        <f t="shared" si="311"/>
        <v>0</v>
      </c>
      <c r="M967" s="26">
        <f t="shared" si="310"/>
        <v>0</v>
      </c>
      <c r="N967" s="26">
        <f t="shared" si="310"/>
        <v>0</v>
      </c>
      <c r="O967" s="26">
        <f t="shared" si="310"/>
        <v>0</v>
      </c>
      <c r="P967" s="26">
        <f t="shared" si="310"/>
        <v>0</v>
      </c>
      <c r="Q967" s="26">
        <f t="shared" si="310"/>
        <v>0</v>
      </c>
    </row>
    <row r="968" spans="1:17" ht="13.5">
      <c r="A968" s="73" t="s">
        <v>159</v>
      </c>
      <c r="B968" s="74" t="s">
        <v>170</v>
      </c>
      <c r="C968" s="60" t="s">
        <v>7</v>
      </c>
      <c r="D968" s="37"/>
      <c r="E968" s="26">
        <f>E969+E970+E971+E972+E973+E975</f>
        <v>595593.12861</v>
      </c>
      <c r="F968" s="26">
        <f aca="true" t="shared" si="312" ref="F968:L968">F969+F970+F971+F972+F973+F975</f>
        <v>0</v>
      </c>
      <c r="G968" s="26">
        <f t="shared" si="312"/>
        <v>0</v>
      </c>
      <c r="H968" s="26">
        <f t="shared" si="312"/>
        <v>0</v>
      </c>
      <c r="I968" s="26">
        <f t="shared" si="312"/>
        <v>239705.97091000003</v>
      </c>
      <c r="J968" s="26">
        <f t="shared" si="312"/>
        <v>355887.1577</v>
      </c>
      <c r="K968" s="26">
        <f t="shared" si="312"/>
        <v>0</v>
      </c>
      <c r="L968" s="26">
        <f t="shared" si="312"/>
        <v>0</v>
      </c>
      <c r="M968" s="26">
        <f>M969+M970+M971+M972+M973+M975</f>
        <v>0</v>
      </c>
      <c r="N968" s="26">
        <f>N969+N970+N971+N972+N973+N975</f>
        <v>0</v>
      </c>
      <c r="O968" s="26">
        <f>O969+O970+O971+O972+O973+O975</f>
        <v>0</v>
      </c>
      <c r="P968" s="26">
        <f>P969+P970+P971+P972+P973+P975</f>
        <v>0</v>
      </c>
      <c r="Q968" s="26">
        <f>Q969+Q970+Q971+Q972+Q973+Q975</f>
        <v>0</v>
      </c>
    </row>
    <row r="969" spans="1:17" ht="13.5">
      <c r="A969" s="73"/>
      <c r="B969" s="74"/>
      <c r="C969" s="60" t="s">
        <v>4</v>
      </c>
      <c r="D969" s="37">
        <v>814</v>
      </c>
      <c r="E969" s="26">
        <f aca="true" t="shared" si="313" ref="E969:E975">F969+G969+H969+I969+J969+K969+L969+M969+N969+O969+P969+Q969</f>
        <v>277305.50100000005</v>
      </c>
      <c r="F969" s="26">
        <v>0</v>
      </c>
      <c r="G969" s="26">
        <v>0</v>
      </c>
      <c r="H969" s="26">
        <v>0</v>
      </c>
      <c r="I969" s="26">
        <v>146320.401</v>
      </c>
      <c r="J969" s="26">
        <v>130985.1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</row>
    <row r="970" spans="1:17" ht="13.5">
      <c r="A970" s="73"/>
      <c r="B970" s="74"/>
      <c r="C970" s="60" t="s">
        <v>8</v>
      </c>
      <c r="D970" s="38" t="s">
        <v>9</v>
      </c>
      <c r="E970" s="26">
        <f t="shared" si="313"/>
        <v>318287.62761</v>
      </c>
      <c r="F970" s="26">
        <v>0</v>
      </c>
      <c r="G970" s="26">
        <v>0</v>
      </c>
      <c r="H970" s="26">
        <v>0</v>
      </c>
      <c r="I970" s="29">
        <v>93385.56991</v>
      </c>
      <c r="J970" s="26">
        <v>224902.0577</v>
      </c>
      <c r="K970" s="29">
        <f>210702.1-210702.1</f>
        <v>0</v>
      </c>
      <c r="L970" s="29">
        <f>210702.1-210702.1</f>
        <v>0</v>
      </c>
      <c r="M970" s="29">
        <f>210702.1-210702.1</f>
        <v>0</v>
      </c>
      <c r="N970" s="26">
        <f>M970*1.04</f>
        <v>0</v>
      </c>
      <c r="O970" s="26">
        <f>M970*1.04</f>
        <v>0</v>
      </c>
      <c r="P970" s="26">
        <f>M970*1.04</f>
        <v>0</v>
      </c>
      <c r="Q970" s="26">
        <f>M970*1.04</f>
        <v>0</v>
      </c>
    </row>
    <row r="971" spans="1:17" ht="13.5">
      <c r="A971" s="73"/>
      <c r="B971" s="74"/>
      <c r="C971" s="60" t="s">
        <v>5</v>
      </c>
      <c r="D971" s="38"/>
      <c r="E971" s="26">
        <f t="shared" si="313"/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</row>
    <row r="972" spans="1:17" ht="27.75">
      <c r="A972" s="73"/>
      <c r="B972" s="74"/>
      <c r="C972" s="60" t="s">
        <v>104</v>
      </c>
      <c r="D972" s="38"/>
      <c r="E972" s="26">
        <f t="shared" si="313"/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</row>
    <row r="973" spans="1:17" ht="13.5">
      <c r="A973" s="73"/>
      <c r="B973" s="74"/>
      <c r="C973" s="60" t="s">
        <v>6</v>
      </c>
      <c r="D973" s="38"/>
      <c r="E973" s="26">
        <f t="shared" si="313"/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</row>
    <row r="974" spans="1:17" ht="27.75">
      <c r="A974" s="73"/>
      <c r="B974" s="74"/>
      <c r="C974" s="60" t="s">
        <v>105</v>
      </c>
      <c r="D974" s="38"/>
      <c r="E974" s="26">
        <f t="shared" si="313"/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</row>
    <row r="975" spans="1:17" ht="27.75">
      <c r="A975" s="73"/>
      <c r="B975" s="74"/>
      <c r="C975" s="60" t="s">
        <v>19</v>
      </c>
      <c r="D975" s="38"/>
      <c r="E975" s="26">
        <f t="shared" si="313"/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</row>
    <row r="976" spans="1:17" ht="13.5">
      <c r="A976" s="73" t="s">
        <v>160</v>
      </c>
      <c r="B976" s="74" t="s">
        <v>223</v>
      </c>
      <c r="C976" s="60" t="s">
        <v>7</v>
      </c>
      <c r="D976" s="37"/>
      <c r="E976" s="26">
        <f aca="true" t="shared" si="314" ref="E976:L976">E977+E978+E979+E980+E981+E983</f>
        <v>0</v>
      </c>
      <c r="F976" s="26">
        <f t="shared" si="314"/>
        <v>0</v>
      </c>
      <c r="G976" s="26">
        <f t="shared" si="314"/>
        <v>0</v>
      </c>
      <c r="H976" s="26">
        <f t="shared" si="314"/>
        <v>0</v>
      </c>
      <c r="I976" s="26">
        <f t="shared" si="314"/>
        <v>0</v>
      </c>
      <c r="J976" s="26">
        <f t="shared" si="314"/>
        <v>0</v>
      </c>
      <c r="K976" s="26">
        <f t="shared" si="314"/>
        <v>0</v>
      </c>
      <c r="L976" s="26">
        <f t="shared" si="314"/>
        <v>0</v>
      </c>
      <c r="M976" s="26">
        <f>M977+M978+M979+M980+M981+M983</f>
        <v>0</v>
      </c>
      <c r="N976" s="26">
        <f>N977+N978+N979+N980+N981+N983</f>
        <v>0</v>
      </c>
      <c r="O976" s="26">
        <f>O977+O978+O979+O980+O981+O983</f>
        <v>0</v>
      </c>
      <c r="P976" s="26">
        <f>P977+P978+P979+P980+P981+P983</f>
        <v>0</v>
      </c>
      <c r="Q976" s="26">
        <f>Q977+Q978+Q979+Q980+Q981+Q983</f>
        <v>0</v>
      </c>
    </row>
    <row r="977" spans="1:17" ht="13.5">
      <c r="A977" s="73"/>
      <c r="B977" s="74"/>
      <c r="C977" s="60" t="s">
        <v>4</v>
      </c>
      <c r="D977" s="37"/>
      <c r="E977" s="26">
        <f>E985</f>
        <v>0</v>
      </c>
      <c r="F977" s="26">
        <f>F985</f>
        <v>0</v>
      </c>
      <c r="G977" s="26">
        <f aca="true" t="shared" si="315" ref="G977:Q983">G985</f>
        <v>0</v>
      </c>
      <c r="H977" s="26">
        <f t="shared" si="315"/>
        <v>0</v>
      </c>
      <c r="I977" s="26">
        <f t="shared" si="315"/>
        <v>0</v>
      </c>
      <c r="J977" s="26">
        <f t="shared" si="315"/>
        <v>0</v>
      </c>
      <c r="K977" s="26">
        <f t="shared" si="315"/>
        <v>0</v>
      </c>
      <c r="L977" s="26">
        <f t="shared" si="315"/>
        <v>0</v>
      </c>
      <c r="M977" s="26">
        <f t="shared" si="315"/>
        <v>0</v>
      </c>
      <c r="N977" s="26">
        <f t="shared" si="315"/>
        <v>0</v>
      </c>
      <c r="O977" s="26">
        <f t="shared" si="315"/>
        <v>0</v>
      </c>
      <c r="P977" s="26">
        <f t="shared" si="315"/>
        <v>0</v>
      </c>
      <c r="Q977" s="26">
        <f t="shared" si="315"/>
        <v>0</v>
      </c>
    </row>
    <row r="978" spans="1:17" ht="13.5">
      <c r="A978" s="73"/>
      <c r="B978" s="74"/>
      <c r="C978" s="60" t="s">
        <v>8</v>
      </c>
      <c r="D978" s="38" t="s">
        <v>9</v>
      </c>
      <c r="E978" s="26">
        <f aca="true" t="shared" si="316" ref="E978:L983">E986</f>
        <v>0</v>
      </c>
      <c r="F978" s="26">
        <f t="shared" si="316"/>
        <v>0</v>
      </c>
      <c r="G978" s="26">
        <f t="shared" si="316"/>
        <v>0</v>
      </c>
      <c r="H978" s="26">
        <f t="shared" si="316"/>
        <v>0</v>
      </c>
      <c r="I978" s="26">
        <f t="shared" si="316"/>
        <v>0</v>
      </c>
      <c r="J978" s="26">
        <f t="shared" si="316"/>
        <v>0</v>
      </c>
      <c r="K978" s="26">
        <f t="shared" si="316"/>
        <v>0</v>
      </c>
      <c r="L978" s="26">
        <f t="shared" si="316"/>
        <v>0</v>
      </c>
      <c r="M978" s="26">
        <f t="shared" si="315"/>
        <v>0</v>
      </c>
      <c r="N978" s="26">
        <f t="shared" si="315"/>
        <v>0</v>
      </c>
      <c r="O978" s="26">
        <f t="shared" si="315"/>
        <v>0</v>
      </c>
      <c r="P978" s="26">
        <f t="shared" si="315"/>
        <v>0</v>
      </c>
      <c r="Q978" s="26">
        <f t="shared" si="315"/>
        <v>0</v>
      </c>
    </row>
    <row r="979" spans="1:17" ht="13.5">
      <c r="A979" s="73"/>
      <c r="B979" s="74"/>
      <c r="C979" s="60" t="s">
        <v>5</v>
      </c>
      <c r="D979" s="38"/>
      <c r="E979" s="26">
        <f t="shared" si="316"/>
        <v>0</v>
      </c>
      <c r="F979" s="26">
        <f t="shared" si="316"/>
        <v>0</v>
      </c>
      <c r="G979" s="26">
        <f t="shared" si="316"/>
        <v>0</v>
      </c>
      <c r="H979" s="26">
        <f t="shared" si="316"/>
        <v>0</v>
      </c>
      <c r="I979" s="26">
        <f t="shared" si="316"/>
        <v>0</v>
      </c>
      <c r="J979" s="26">
        <f t="shared" si="316"/>
        <v>0</v>
      </c>
      <c r="K979" s="26">
        <f t="shared" si="316"/>
        <v>0</v>
      </c>
      <c r="L979" s="26">
        <f t="shared" si="316"/>
        <v>0</v>
      </c>
      <c r="M979" s="26">
        <f t="shared" si="315"/>
        <v>0</v>
      </c>
      <c r="N979" s="26">
        <f t="shared" si="315"/>
        <v>0</v>
      </c>
      <c r="O979" s="26">
        <f t="shared" si="315"/>
        <v>0</v>
      </c>
      <c r="P979" s="26">
        <f t="shared" si="315"/>
        <v>0</v>
      </c>
      <c r="Q979" s="26">
        <f t="shared" si="315"/>
        <v>0</v>
      </c>
    </row>
    <row r="980" spans="1:17" ht="27.75">
      <c r="A980" s="73"/>
      <c r="B980" s="74"/>
      <c r="C980" s="60" t="s">
        <v>104</v>
      </c>
      <c r="D980" s="38"/>
      <c r="E980" s="26">
        <f t="shared" si="316"/>
        <v>0</v>
      </c>
      <c r="F980" s="26">
        <f t="shared" si="316"/>
        <v>0</v>
      </c>
      <c r="G980" s="26">
        <f t="shared" si="316"/>
        <v>0</v>
      </c>
      <c r="H980" s="26">
        <f t="shared" si="316"/>
        <v>0</v>
      </c>
      <c r="I980" s="26">
        <f t="shared" si="316"/>
        <v>0</v>
      </c>
      <c r="J980" s="26">
        <f t="shared" si="316"/>
        <v>0</v>
      </c>
      <c r="K980" s="26">
        <f t="shared" si="316"/>
        <v>0</v>
      </c>
      <c r="L980" s="26">
        <f t="shared" si="316"/>
        <v>0</v>
      </c>
      <c r="M980" s="26">
        <f t="shared" si="315"/>
        <v>0</v>
      </c>
      <c r="N980" s="26">
        <f t="shared" si="315"/>
        <v>0</v>
      </c>
      <c r="O980" s="26">
        <f t="shared" si="315"/>
        <v>0</v>
      </c>
      <c r="P980" s="26">
        <f t="shared" si="315"/>
        <v>0</v>
      </c>
      <c r="Q980" s="26">
        <f t="shared" si="315"/>
        <v>0</v>
      </c>
    </row>
    <row r="981" spans="1:17" ht="13.5">
      <c r="A981" s="73"/>
      <c r="B981" s="74"/>
      <c r="C981" s="60" t="s">
        <v>6</v>
      </c>
      <c r="D981" s="38"/>
      <c r="E981" s="26">
        <f t="shared" si="316"/>
        <v>0</v>
      </c>
      <c r="F981" s="26">
        <f t="shared" si="316"/>
        <v>0</v>
      </c>
      <c r="G981" s="26">
        <f t="shared" si="316"/>
        <v>0</v>
      </c>
      <c r="H981" s="26">
        <f t="shared" si="316"/>
        <v>0</v>
      </c>
      <c r="I981" s="26">
        <f t="shared" si="316"/>
        <v>0</v>
      </c>
      <c r="J981" s="26">
        <f t="shared" si="316"/>
        <v>0</v>
      </c>
      <c r="K981" s="26">
        <f t="shared" si="316"/>
        <v>0</v>
      </c>
      <c r="L981" s="26">
        <f t="shared" si="316"/>
        <v>0</v>
      </c>
      <c r="M981" s="26">
        <f t="shared" si="315"/>
        <v>0</v>
      </c>
      <c r="N981" s="26">
        <f t="shared" si="315"/>
        <v>0</v>
      </c>
      <c r="O981" s="26">
        <f t="shared" si="315"/>
        <v>0</v>
      </c>
      <c r="P981" s="26">
        <f t="shared" si="315"/>
        <v>0</v>
      </c>
      <c r="Q981" s="26">
        <f t="shared" si="315"/>
        <v>0</v>
      </c>
    </row>
    <row r="982" spans="1:17" ht="27.75">
      <c r="A982" s="73"/>
      <c r="B982" s="74"/>
      <c r="C982" s="60" t="s">
        <v>105</v>
      </c>
      <c r="D982" s="38"/>
      <c r="E982" s="26">
        <f t="shared" si="316"/>
        <v>0</v>
      </c>
      <c r="F982" s="26">
        <f t="shared" si="316"/>
        <v>0</v>
      </c>
      <c r="G982" s="26">
        <f t="shared" si="316"/>
        <v>0</v>
      </c>
      <c r="H982" s="26">
        <f t="shared" si="316"/>
        <v>0</v>
      </c>
      <c r="I982" s="26">
        <f t="shared" si="316"/>
        <v>0</v>
      </c>
      <c r="J982" s="26">
        <f t="shared" si="316"/>
        <v>0</v>
      </c>
      <c r="K982" s="26">
        <f t="shared" si="316"/>
        <v>0</v>
      </c>
      <c r="L982" s="26">
        <f t="shared" si="316"/>
        <v>0</v>
      </c>
      <c r="M982" s="26">
        <f t="shared" si="315"/>
        <v>0</v>
      </c>
      <c r="N982" s="26">
        <f t="shared" si="315"/>
        <v>0</v>
      </c>
      <c r="O982" s="26">
        <f t="shared" si="315"/>
        <v>0</v>
      </c>
      <c r="P982" s="26">
        <f t="shared" si="315"/>
        <v>0</v>
      </c>
      <c r="Q982" s="26">
        <f t="shared" si="315"/>
        <v>0</v>
      </c>
    </row>
    <row r="983" spans="1:17" ht="27.75">
      <c r="A983" s="73"/>
      <c r="B983" s="74"/>
      <c r="C983" s="60" t="s">
        <v>19</v>
      </c>
      <c r="D983" s="38"/>
      <c r="E983" s="26">
        <f t="shared" si="316"/>
        <v>0</v>
      </c>
      <c r="F983" s="26">
        <f t="shared" si="316"/>
        <v>0</v>
      </c>
      <c r="G983" s="26">
        <f t="shared" si="316"/>
        <v>0</v>
      </c>
      <c r="H983" s="26">
        <f t="shared" si="316"/>
        <v>0</v>
      </c>
      <c r="I983" s="26">
        <f t="shared" si="316"/>
        <v>0</v>
      </c>
      <c r="J983" s="26">
        <f t="shared" si="316"/>
        <v>0</v>
      </c>
      <c r="K983" s="26">
        <f t="shared" si="316"/>
        <v>0</v>
      </c>
      <c r="L983" s="26">
        <f t="shared" si="316"/>
        <v>0</v>
      </c>
      <c r="M983" s="26">
        <f t="shared" si="315"/>
        <v>0</v>
      </c>
      <c r="N983" s="26">
        <f t="shared" si="315"/>
        <v>0</v>
      </c>
      <c r="O983" s="26">
        <f t="shared" si="315"/>
        <v>0</v>
      </c>
      <c r="P983" s="26">
        <f t="shared" si="315"/>
        <v>0</v>
      </c>
      <c r="Q983" s="26">
        <f t="shared" si="315"/>
        <v>0</v>
      </c>
    </row>
    <row r="984" spans="1:17" ht="13.5">
      <c r="A984" s="73" t="s">
        <v>161</v>
      </c>
      <c r="B984" s="74" t="s">
        <v>185</v>
      </c>
      <c r="C984" s="60" t="s">
        <v>7</v>
      </c>
      <c r="D984" s="37"/>
      <c r="E984" s="26">
        <f aca="true" t="shared" si="317" ref="E984:L984">E985+E986+E987+E988+E989+E991</f>
        <v>0</v>
      </c>
      <c r="F984" s="26">
        <f t="shared" si="317"/>
        <v>0</v>
      </c>
      <c r="G984" s="26">
        <f t="shared" si="317"/>
        <v>0</v>
      </c>
      <c r="H984" s="26">
        <f t="shared" si="317"/>
        <v>0</v>
      </c>
      <c r="I984" s="26">
        <f t="shared" si="317"/>
        <v>0</v>
      </c>
      <c r="J984" s="26">
        <f t="shared" si="317"/>
        <v>0</v>
      </c>
      <c r="K984" s="26">
        <f t="shared" si="317"/>
        <v>0</v>
      </c>
      <c r="L984" s="26">
        <f t="shared" si="317"/>
        <v>0</v>
      </c>
      <c r="M984" s="26">
        <f>M985+M986+M987+M988+M989+M991</f>
        <v>0</v>
      </c>
      <c r="N984" s="26">
        <f>N985+N986+N987+N988+N989+N991</f>
        <v>0</v>
      </c>
      <c r="O984" s="26">
        <f>O985+O986+O987+O988+O989+O991</f>
        <v>0</v>
      </c>
      <c r="P984" s="26">
        <f>P985+P986+P987+P988+P989+P991</f>
        <v>0</v>
      </c>
      <c r="Q984" s="26">
        <f>Q985+Q986+Q987+Q988+Q989+Q991</f>
        <v>0</v>
      </c>
    </row>
    <row r="985" spans="1:17" ht="13.5">
      <c r="A985" s="73"/>
      <c r="B985" s="74"/>
      <c r="C985" s="60" t="s">
        <v>4</v>
      </c>
      <c r="D985" s="37"/>
      <c r="E985" s="26">
        <f aca="true" t="shared" si="318" ref="E985:E990">F985+G985+H985+I985+J985+K985+L985+M985+N985+O985+P985+Q985</f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</row>
    <row r="986" spans="1:17" ht="13.5">
      <c r="A986" s="73"/>
      <c r="B986" s="74"/>
      <c r="C986" s="60" t="s">
        <v>8</v>
      </c>
      <c r="D986" s="38" t="s">
        <v>9</v>
      </c>
      <c r="E986" s="26">
        <f t="shared" si="318"/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9">
        <f>1350-1350</f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</row>
    <row r="987" spans="1:17" ht="13.5">
      <c r="A987" s="73"/>
      <c r="B987" s="74"/>
      <c r="C987" s="60" t="s">
        <v>5</v>
      </c>
      <c r="D987" s="38"/>
      <c r="E987" s="26">
        <f t="shared" si="318"/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</row>
    <row r="988" spans="1:17" ht="27.75">
      <c r="A988" s="73"/>
      <c r="B988" s="74"/>
      <c r="C988" s="60" t="s">
        <v>104</v>
      </c>
      <c r="D988" s="38"/>
      <c r="E988" s="26">
        <f t="shared" si="318"/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</row>
    <row r="989" spans="1:17" ht="13.5">
      <c r="A989" s="73"/>
      <c r="B989" s="74"/>
      <c r="C989" s="60" t="s">
        <v>6</v>
      </c>
      <c r="D989" s="38"/>
      <c r="E989" s="26">
        <f t="shared" si="318"/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</row>
    <row r="990" spans="1:17" ht="27.75">
      <c r="A990" s="73"/>
      <c r="B990" s="74"/>
      <c r="C990" s="60" t="s">
        <v>105</v>
      </c>
      <c r="D990" s="38"/>
      <c r="E990" s="26">
        <f t="shared" si="318"/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</row>
    <row r="991" spans="1:17" ht="27.75">
      <c r="A991" s="73"/>
      <c r="B991" s="74"/>
      <c r="C991" s="60" t="s">
        <v>19</v>
      </c>
      <c r="D991" s="38"/>
      <c r="E991" s="26">
        <f>F991+G991+H991+I991+J991+K991+L991+M991+N991+O991+P991+Q991</f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</row>
    <row r="992" spans="1:17" ht="13.5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61"/>
      <c r="L992" s="53"/>
      <c r="M992" s="54"/>
      <c r="N992" s="55"/>
      <c r="O992" s="55"/>
      <c r="P992" s="56"/>
      <c r="Q992" s="56" t="s">
        <v>186</v>
      </c>
    </row>
  </sheetData>
  <sheetProtection/>
  <autoFilter ref="A8:Q992"/>
  <mergeCells count="254">
    <mergeCell ref="P1:Q1"/>
    <mergeCell ref="B2:P2"/>
    <mergeCell ref="B3:K3"/>
    <mergeCell ref="A5:A7"/>
    <mergeCell ref="B5:B7"/>
    <mergeCell ref="C5:C7"/>
    <mergeCell ref="D5:D6"/>
    <mergeCell ref="E5:J6"/>
    <mergeCell ref="K5:Q6"/>
    <mergeCell ref="A10:A19"/>
    <mergeCell ref="B10:B19"/>
    <mergeCell ref="A20:A27"/>
    <mergeCell ref="B20:B27"/>
    <mergeCell ref="A28:A35"/>
    <mergeCell ref="B28:B35"/>
    <mergeCell ref="A36:A43"/>
    <mergeCell ref="B36:B43"/>
    <mergeCell ref="A44:A51"/>
    <mergeCell ref="B44:B51"/>
    <mergeCell ref="A52:A59"/>
    <mergeCell ref="B52:B59"/>
    <mergeCell ref="A60:A67"/>
    <mergeCell ref="B60:B67"/>
    <mergeCell ref="A68:A75"/>
    <mergeCell ref="B68:B75"/>
    <mergeCell ref="A76:A83"/>
    <mergeCell ref="B76:B83"/>
    <mergeCell ref="A84:A91"/>
    <mergeCell ref="B84:B91"/>
    <mergeCell ref="A92:A99"/>
    <mergeCell ref="B92:B99"/>
    <mergeCell ref="A100:A107"/>
    <mergeCell ref="B100:B107"/>
    <mergeCell ref="A108:A115"/>
    <mergeCell ref="B108:B115"/>
    <mergeCell ref="A116:A123"/>
    <mergeCell ref="B116:B123"/>
    <mergeCell ref="A124:A131"/>
    <mergeCell ref="B124:B131"/>
    <mergeCell ref="A132:A139"/>
    <mergeCell ref="B132:B139"/>
    <mergeCell ref="A140:A147"/>
    <mergeCell ref="B140:B147"/>
    <mergeCell ref="A148:A155"/>
    <mergeCell ref="B148:B155"/>
    <mergeCell ref="A156:A163"/>
    <mergeCell ref="B156:B163"/>
    <mergeCell ref="A164:A171"/>
    <mergeCell ref="B164:B171"/>
    <mergeCell ref="A172:A179"/>
    <mergeCell ref="B172:B179"/>
    <mergeCell ref="A180:A187"/>
    <mergeCell ref="B180:B187"/>
    <mergeCell ref="A188:A195"/>
    <mergeCell ref="B188:B195"/>
    <mergeCell ref="A196:A203"/>
    <mergeCell ref="B196:B203"/>
    <mergeCell ref="A204:A211"/>
    <mergeCell ref="B204:B211"/>
    <mergeCell ref="A212:A219"/>
    <mergeCell ref="B212:B219"/>
    <mergeCell ref="A220:A227"/>
    <mergeCell ref="B220:B227"/>
    <mergeCell ref="A228:A235"/>
    <mergeCell ref="B228:B235"/>
    <mergeCell ref="A236:A243"/>
    <mergeCell ref="B236:B243"/>
    <mergeCell ref="A244:A251"/>
    <mergeCell ref="B244:B251"/>
    <mergeCell ref="A252:A259"/>
    <mergeCell ref="B252:B259"/>
    <mergeCell ref="A260:A267"/>
    <mergeCell ref="B260:B267"/>
    <mergeCell ref="A268:A275"/>
    <mergeCell ref="B268:B275"/>
    <mergeCell ref="A276:A283"/>
    <mergeCell ref="B276:B283"/>
    <mergeCell ref="A284:A291"/>
    <mergeCell ref="B284:B291"/>
    <mergeCell ref="A292:A299"/>
    <mergeCell ref="B292:B299"/>
    <mergeCell ref="A300:A307"/>
    <mergeCell ref="B300:B307"/>
    <mergeCell ref="A308:A315"/>
    <mergeCell ref="B308:B315"/>
    <mergeCell ref="A316:A323"/>
    <mergeCell ref="B316:B323"/>
    <mergeCell ref="A324:A331"/>
    <mergeCell ref="B324:B331"/>
    <mergeCell ref="A332:A339"/>
    <mergeCell ref="B332:B339"/>
    <mergeCell ref="A340:A347"/>
    <mergeCell ref="B340:B347"/>
    <mergeCell ref="A348:A355"/>
    <mergeCell ref="B348:B355"/>
    <mergeCell ref="A356:A363"/>
    <mergeCell ref="B356:B363"/>
    <mergeCell ref="A364:A371"/>
    <mergeCell ref="B364:B371"/>
    <mergeCell ref="A372:A379"/>
    <mergeCell ref="B372:B379"/>
    <mergeCell ref="A380:A387"/>
    <mergeCell ref="B380:B387"/>
    <mergeCell ref="A396:A403"/>
    <mergeCell ref="B396:B403"/>
    <mergeCell ref="A404:A413"/>
    <mergeCell ref="B404:B413"/>
    <mergeCell ref="A414:A421"/>
    <mergeCell ref="B414:B421"/>
    <mergeCell ref="B388:B395"/>
    <mergeCell ref="A388:A395"/>
    <mergeCell ref="A422:A429"/>
    <mergeCell ref="B422:B429"/>
    <mergeCell ref="A430:A437"/>
    <mergeCell ref="B430:B437"/>
    <mergeCell ref="A438:A445"/>
    <mergeCell ref="B438:B445"/>
    <mergeCell ref="A446:A453"/>
    <mergeCell ref="B446:B453"/>
    <mergeCell ref="A454:A461"/>
    <mergeCell ref="B454:B461"/>
    <mergeCell ref="A462:A469"/>
    <mergeCell ref="B462:B469"/>
    <mergeCell ref="A470:A477"/>
    <mergeCell ref="B470:B477"/>
    <mergeCell ref="A478:A485"/>
    <mergeCell ref="B478:B485"/>
    <mergeCell ref="A486:A493"/>
    <mergeCell ref="B486:B493"/>
    <mergeCell ref="A494:A501"/>
    <mergeCell ref="B494:B501"/>
    <mergeCell ref="A502:A509"/>
    <mergeCell ref="B502:B509"/>
    <mergeCell ref="A510:A517"/>
    <mergeCell ref="B510:B517"/>
    <mergeCell ref="A518:A525"/>
    <mergeCell ref="B518:B525"/>
    <mergeCell ref="A526:A533"/>
    <mergeCell ref="B526:B533"/>
    <mergeCell ref="A534:A541"/>
    <mergeCell ref="B534:B541"/>
    <mergeCell ref="A542:A549"/>
    <mergeCell ref="B542:B549"/>
    <mergeCell ref="A550:A557"/>
    <mergeCell ref="B550:B557"/>
    <mergeCell ref="A558:A565"/>
    <mergeCell ref="B558:B565"/>
    <mergeCell ref="A566:A573"/>
    <mergeCell ref="B566:B573"/>
    <mergeCell ref="A574:A581"/>
    <mergeCell ref="B574:B581"/>
    <mergeCell ref="A582:A589"/>
    <mergeCell ref="B582:B589"/>
    <mergeCell ref="A590:A597"/>
    <mergeCell ref="B590:B597"/>
    <mergeCell ref="A598:A605"/>
    <mergeCell ref="B598:B605"/>
    <mergeCell ref="A606:A613"/>
    <mergeCell ref="B606:B613"/>
    <mergeCell ref="A614:A621"/>
    <mergeCell ref="B614:B621"/>
    <mergeCell ref="A622:A629"/>
    <mergeCell ref="B622:B629"/>
    <mergeCell ref="A630:A637"/>
    <mergeCell ref="B630:B637"/>
    <mergeCell ref="A638:A645"/>
    <mergeCell ref="B638:B645"/>
    <mergeCell ref="A646:A653"/>
    <mergeCell ref="B646:B653"/>
    <mergeCell ref="A654:A661"/>
    <mergeCell ref="B654:B661"/>
    <mergeCell ref="A662:A669"/>
    <mergeCell ref="B662:B669"/>
    <mergeCell ref="A670:A677"/>
    <mergeCell ref="B670:B677"/>
    <mergeCell ref="A678:A685"/>
    <mergeCell ref="B678:B685"/>
    <mergeCell ref="A686:A693"/>
    <mergeCell ref="B686:B693"/>
    <mergeCell ref="A694:A701"/>
    <mergeCell ref="B694:B701"/>
    <mergeCell ref="A702:A709"/>
    <mergeCell ref="B702:B709"/>
    <mergeCell ref="A710:A717"/>
    <mergeCell ref="B710:B717"/>
    <mergeCell ref="A718:A725"/>
    <mergeCell ref="B718:B725"/>
    <mergeCell ref="A726:A733"/>
    <mergeCell ref="B726:B733"/>
    <mergeCell ref="A734:A741"/>
    <mergeCell ref="B734:B741"/>
    <mergeCell ref="A742:A749"/>
    <mergeCell ref="B742:B749"/>
    <mergeCell ref="A750:A757"/>
    <mergeCell ref="B750:B757"/>
    <mergeCell ref="A758:A765"/>
    <mergeCell ref="B758:B765"/>
    <mergeCell ref="A766:A773"/>
    <mergeCell ref="B766:B773"/>
    <mergeCell ref="A774:A781"/>
    <mergeCell ref="B774:B781"/>
    <mergeCell ref="A782:A789"/>
    <mergeCell ref="B782:B789"/>
    <mergeCell ref="A790:A797"/>
    <mergeCell ref="B790:B797"/>
    <mergeCell ref="A798:A805"/>
    <mergeCell ref="B798:B805"/>
    <mergeCell ref="A806:A813"/>
    <mergeCell ref="B806:B813"/>
    <mergeCell ref="A814:A821"/>
    <mergeCell ref="B814:B821"/>
    <mergeCell ref="A822:A829"/>
    <mergeCell ref="B822:B829"/>
    <mergeCell ref="A830:A837"/>
    <mergeCell ref="B830:B837"/>
    <mergeCell ref="A838:A845"/>
    <mergeCell ref="B838:B845"/>
    <mergeCell ref="A846:A853"/>
    <mergeCell ref="B846:B853"/>
    <mergeCell ref="A854:A863"/>
    <mergeCell ref="B854:B863"/>
    <mergeCell ref="C856:C858"/>
    <mergeCell ref="A864:A873"/>
    <mergeCell ref="B864:B873"/>
    <mergeCell ref="C866:C868"/>
    <mergeCell ref="A874:A881"/>
    <mergeCell ref="B874:B881"/>
    <mergeCell ref="A882:A889"/>
    <mergeCell ref="B882:B889"/>
    <mergeCell ref="A890:A899"/>
    <mergeCell ref="B890:B899"/>
    <mergeCell ref="A900:A909"/>
    <mergeCell ref="B900:B909"/>
    <mergeCell ref="A910:A919"/>
    <mergeCell ref="B910:B919"/>
    <mergeCell ref="A920:A927"/>
    <mergeCell ref="B920:B927"/>
    <mergeCell ref="B968:B975"/>
    <mergeCell ref="A928:A935"/>
    <mergeCell ref="B928:B935"/>
    <mergeCell ref="A936:A943"/>
    <mergeCell ref="B936:B943"/>
    <mergeCell ref="A944:A951"/>
    <mergeCell ref="B944:B951"/>
    <mergeCell ref="A976:A983"/>
    <mergeCell ref="B976:B983"/>
    <mergeCell ref="A984:A991"/>
    <mergeCell ref="B984:B991"/>
    <mergeCell ref="A992:J992"/>
    <mergeCell ref="A952:A959"/>
    <mergeCell ref="B952:B959"/>
    <mergeCell ref="A960:A967"/>
    <mergeCell ref="B960:B967"/>
    <mergeCell ref="A968:A975"/>
  </mergeCells>
  <printOptions/>
  <pageMargins left="0.31496062992125984" right="0.31496062992125984" top="0.7874015748031497" bottom="0.31496062992125984" header="0" footer="0"/>
  <pageSetup fitToHeight="0" fitToWidth="1" horizontalDpi="600" verticalDpi="600" orientation="landscape" paperSize="9" scale="46" r:id="rId3"/>
  <rowBreaks count="2" manualBreakCount="2">
    <brk id="469" max="16" man="1"/>
    <brk id="62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Шкирьянова Алена Владимировна</cp:lastModifiedBy>
  <cp:lastPrinted>2021-05-24T03:33:45Z</cp:lastPrinted>
  <dcterms:created xsi:type="dcterms:W3CDTF">1996-10-08T23:32:33Z</dcterms:created>
  <dcterms:modified xsi:type="dcterms:W3CDTF">2021-10-22T03:36:47Z</dcterms:modified>
  <cp:category/>
  <cp:version/>
  <cp:contentType/>
  <cp:contentStatus/>
</cp:coreProperties>
</file>