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12225" tabRatio="694" activeTab="0"/>
  </bookViews>
  <sheets>
    <sheet name="таблица 10" sheetId="1" r:id="rId1"/>
    <sheet name="таблица 11" sheetId="2" r:id="rId2"/>
    <sheet name="таблица 12" sheetId="3" r:id="rId3"/>
    <sheet name="Таблица 15" sheetId="4" r:id="rId4"/>
    <sheet name="15 внебюджет" sheetId="5" state="hidden" r:id="rId5"/>
  </sheets>
  <definedNames>
    <definedName name="_xlnm.Print_Area" localSheetId="0">'таблица 10'!$A$1:$I$201</definedName>
    <definedName name="_xlnm.Print_Area" localSheetId="1">'таблица 11'!$A$1:$G$55</definedName>
    <definedName name="_xlnm.Print_Area" localSheetId="2">'таблица 12'!$A$1:$J$89</definedName>
    <definedName name="_xlnm.Print_Area" localSheetId="3">'Таблица 15'!$A$1:$J$96</definedName>
  </definedNames>
  <calcPr fullCalcOnLoad="1"/>
</workbook>
</file>

<file path=xl/sharedStrings.xml><?xml version="1.0" encoding="utf-8"?>
<sst xmlns="http://schemas.openxmlformats.org/spreadsheetml/2006/main" count="1478" uniqueCount="542">
  <si>
    <t>Подпрограмма 1</t>
  </si>
  <si>
    <t>ГРБС</t>
  </si>
  <si>
    <t>федеральный бюджет</t>
  </si>
  <si>
    <t>Подпрограмма 2</t>
  </si>
  <si>
    <t>1.1.</t>
  </si>
  <si>
    <t>краевой бюджет</t>
  </si>
  <si>
    <t>местные бюджеты</t>
  </si>
  <si>
    <t>Таблица 10</t>
  </si>
  <si>
    <t>Таблица 12</t>
  </si>
  <si>
    <t>Сведения о достижении значений показателей (индикаторов)</t>
  </si>
  <si>
    <t>№ 
п/п</t>
  </si>
  <si>
    <t>Ед. измерения</t>
  </si>
  <si>
    <t>Обоснование отклонений значений показателя (индикатора) на конец отчетного года (при наличии)</t>
  </si>
  <si>
    <t>отчетный год</t>
  </si>
  <si>
    <t>план</t>
  </si>
  <si>
    <t>факт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</si>
  <si>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Приводится фактическое значение индикатора или показателя за год, предшествующий отчетному.</t>
    </r>
  </si>
  <si>
    <t>начала реализации</t>
  </si>
  <si>
    <t>Результаты</t>
  </si>
  <si>
    <t>Фактический срок</t>
  </si>
  <si>
    <t>Плановый срок</t>
  </si>
  <si>
    <t>Ответственный исполнитель</t>
  </si>
  <si>
    <t>основных мероприятий подпрограмм государственной программы</t>
  </si>
  <si>
    <t>о степени выполнения ведомственных целевых программ,</t>
  </si>
  <si>
    <t xml:space="preserve">Сведения </t>
  </si>
  <si>
    <t xml:space="preserve">Код бюджетной классификации </t>
  </si>
  <si>
    <t>Примечание</t>
  </si>
  <si>
    <t xml:space="preserve">предусмотрено </t>
  </si>
  <si>
    <t>Значения показателей (индикаторов) государственной программы, подпрограммы государственной программы</t>
  </si>
  <si>
    <t xml:space="preserve">Форма мониторинга реализации государственной программы </t>
  </si>
  <si>
    <t>за счет средств федерального бюджета</t>
  </si>
  <si>
    <t>за счет средств краевого бюджета</t>
  </si>
  <si>
    <t>за счет средств местных бюджетов</t>
  </si>
  <si>
    <t>1.</t>
  </si>
  <si>
    <t>Наименование государственной программы / подпрограммы / мероприятия</t>
  </si>
  <si>
    <t>№ п/п</t>
  </si>
  <si>
    <t>1.2.</t>
  </si>
  <si>
    <t>Таблица 11</t>
  </si>
  <si>
    <t xml:space="preserve">предусмотрено на отчетную дату </t>
  </si>
  <si>
    <t>освоено</t>
  </si>
  <si>
    <t>профинансировано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</si>
  <si>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</si>
  <si>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</si>
  <si>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</si>
  <si>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</si>
  <si>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</si>
  <si>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</si>
  <si>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</si>
  <si>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</si>
  <si>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</si>
  <si>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</si>
  <si>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</si>
  <si>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</si>
  <si>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</si>
  <si>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</si>
  <si>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</si>
  <si>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</si>
  <si>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</si>
  <si>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</si>
  <si>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Всего, в том числе:</t>
  </si>
  <si>
    <t>Информация об использовании бюджетных и внебюджетных средств государственной программы</t>
  </si>
  <si>
    <t xml:space="preserve">освоено </t>
  </si>
  <si>
    <t>Министерство транспорта и дорожного строительства Камчатского края</t>
  </si>
  <si>
    <t>2.1.</t>
  </si>
  <si>
    <t>3.1.</t>
  </si>
  <si>
    <t>км</t>
  </si>
  <si>
    <t>ед</t>
  </si>
  <si>
    <t>%</t>
  </si>
  <si>
    <t>2.</t>
  </si>
  <si>
    <t>2.2.</t>
  </si>
  <si>
    <t>2.3.</t>
  </si>
  <si>
    <t>2.4.</t>
  </si>
  <si>
    <t>3.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</si>
  <si>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</si>
  <si>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</si>
  <si>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</si>
  <si>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</si>
  <si>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</si>
  <si>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</si>
  <si>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</si>
  <si>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</si>
  <si>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</si>
  <si>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r>
      <t xml:space="preserve">Ответственный исполнитель: </t>
    </r>
    <r>
      <rPr>
        <i/>
        <sz val="11"/>
        <rFont val="Times New Roman"/>
        <family val="1"/>
      </rPr>
      <t>Министерство транспорта и дорожного строительства Камчатского края</t>
    </r>
  </si>
  <si>
    <t>ПОДПРОГРАММА I "РАЗВИТИЕ ДОРОЖНОГО ХОЗЯЙСТВА"</t>
  </si>
  <si>
    <t>х</t>
  </si>
  <si>
    <t>5.</t>
  </si>
  <si>
    <t>5.1.</t>
  </si>
  <si>
    <t>5.2.</t>
  </si>
  <si>
    <t>6.</t>
  </si>
  <si>
    <t>6.1.</t>
  </si>
  <si>
    <t>ПОДПРОГРАММА II "РАЗВИТИЕ ПАССАЖИРСКОГО АВТОМОБИЛЬНОГО ТРАНСПОРТА"</t>
  </si>
  <si>
    <t>ПОДПРОГРАММА III "РАЗВИТИЕ ВОДНОГО ТРАНСПОРТА"</t>
  </si>
  <si>
    <t>ПОДПРОГРАММА IV "РАЗВИТИЕ ВОЗДУШНОГО ТРАНСПОРТА"</t>
  </si>
  <si>
    <t>ПОДПРОГРАММА V "ОБЕСПЕЧЕНИЕ РЕАЛИЗАЦИИ ПРОГРАММЫ"</t>
  </si>
  <si>
    <t>ВСЕГО:</t>
  </si>
  <si>
    <t>ПОДПРОГРАММА 1 "РАЗВИТИЕ ДОРОЖНОГО ХОЗЯЙСТВА"</t>
  </si>
  <si>
    <t>ПОДПРОГРАММА 2 "РАЗВИТИЕ ПАССАЖИРСКОГО АВТОМОБИЛЬНОГО ТРАНСПОРТА"</t>
  </si>
  <si>
    <t>Количество автовокзалов и автостанций в Камчатском крае</t>
  </si>
  <si>
    <t>ПОДПРОГРАММА 3 "РАЗВИТИЕ ВОДНОГО ТРАНСПОРТА"</t>
  </si>
  <si>
    <t>тыс. чел</t>
  </si>
  <si>
    <t>ПОДПРОГРАММА 4 "РАЗВИТИЕ ВОЗДУШНОГО ТРАНСПОРТА"</t>
  </si>
  <si>
    <r>
      <t xml:space="preserve">год, предшествующий отчетному </t>
    </r>
    <r>
      <rPr>
        <b/>
        <vertAlign val="superscript"/>
        <sz val="10"/>
        <rFont val="Times New Roman"/>
        <family val="1"/>
      </rPr>
      <t>1</t>
    </r>
  </si>
  <si>
    <t>Показатель (индикатор) (наименование)</t>
  </si>
  <si>
    <t xml:space="preserve">окончания реализации </t>
  </si>
  <si>
    <t>запланированные</t>
  </si>
  <si>
    <t>достигнутые</t>
  </si>
  <si>
    <t>Проблемы, возникшие в ходе реализации мероприятия</t>
  </si>
  <si>
    <t>№
п/п</t>
  </si>
  <si>
    <t>тыс. рублей</t>
  </si>
  <si>
    <t>КЦСР*</t>
  </si>
  <si>
    <t>1.3.</t>
  </si>
  <si>
    <t>1.4.</t>
  </si>
  <si>
    <t>Расходы</t>
  </si>
  <si>
    <t>I</t>
  </si>
  <si>
    <t>1.5.</t>
  </si>
  <si>
    <t>1.6.</t>
  </si>
  <si>
    <t>Наименование КВЦП, основного мероприятия, мероприятия, контрольного события программы, объекта закупки, субсидии</t>
  </si>
  <si>
    <t>Фактическая дата начала реализации мероприятия</t>
  </si>
  <si>
    <t>Фактические: дата окончания реализации мероприятия; дата наступления контрольного события</t>
  </si>
  <si>
    <t>X</t>
  </si>
  <si>
    <t>ПОДПРОГРАММА 5 "ОБЕСПЕЧЕНИЕ РЕАЛИЗАЦИИ ПРОГРАММЫ"</t>
  </si>
  <si>
    <t>ИТОГО:</t>
  </si>
  <si>
    <t>Средний возраст пассажирских транспортных средств общего пользования</t>
  </si>
  <si>
    <t>Показатели результативности предоставления субсидий местным бюджетам</t>
  </si>
  <si>
    <t>Показатель(индикатор)
(наименование)</t>
  </si>
  <si>
    <t>км.</t>
  </si>
  <si>
    <t>Петропавловск-Камчатский городской округ</t>
  </si>
  <si>
    <t>Паратунское сельское поселение</t>
  </si>
  <si>
    <t>Елизовское городское поселение</t>
  </si>
  <si>
    <t>Николаевское сельское поселение</t>
  </si>
  <si>
    <t>ед.</t>
  </si>
  <si>
    <t>Мильковский муниципальный район</t>
  </si>
  <si>
    <t>Олюторский муниципальный район</t>
  </si>
  <si>
    <t>Пенжинский муниципальный район</t>
  </si>
  <si>
    <t>x</t>
  </si>
  <si>
    <r>
      <t xml:space="preserve">Количество перевезенных пассажиров на внутримуниципальных маршрутах, </t>
    </r>
    <r>
      <rPr>
        <b/>
        <i/>
        <sz val="10"/>
        <rFont val="Times New Roman"/>
        <family val="1"/>
      </rPr>
      <t xml:space="preserve">в </t>
    </r>
    <r>
      <rPr>
        <i/>
        <sz val="10"/>
        <rFont val="Times New Roman"/>
        <family val="1"/>
      </rPr>
      <t>том числе:</t>
    </r>
  </si>
  <si>
    <r>
      <t>Количество запроектированных, построенных, реконструированных, капитально отремонтированных объектов дорожного сервиса регионального значения,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числе:</t>
    </r>
  </si>
  <si>
    <r>
      <t xml:space="preserve">Количество приобретенных транспортных средств общего пользования для организаций пассажирского транспорта, </t>
    </r>
    <r>
      <rPr>
        <i/>
        <sz val="10"/>
        <rFont val="Times New Roman"/>
        <family val="1"/>
      </rPr>
      <t>в том числе:</t>
    </r>
  </si>
  <si>
    <r>
      <t xml:space="preserve">Увеличение протяженности  автомобильных дорог местного значения, </t>
    </r>
    <r>
      <rPr>
        <i/>
        <sz val="10"/>
        <rFont val="Times New Roman"/>
        <family val="1"/>
      </rPr>
      <t>в том числе:</t>
    </r>
  </si>
  <si>
    <t>ССуз = Зф / Зп</t>
  </si>
  <si>
    <t>7.</t>
  </si>
  <si>
    <t>7.1.</t>
  </si>
  <si>
    <t>7.2.</t>
  </si>
  <si>
    <t>7.4.</t>
  </si>
  <si>
    <t>7.5.</t>
  </si>
  <si>
    <t>7.6.</t>
  </si>
  <si>
    <t>февраль 2017 года</t>
  </si>
  <si>
    <t>3.8.</t>
  </si>
  <si>
    <t>3.9.</t>
  </si>
  <si>
    <t>Прирост протяженности автомобильных дорог общего пользования местного значения</t>
  </si>
  <si>
    <t>Прирост протяженности автомобильных дорог общего пользования регионального значения</t>
  </si>
  <si>
    <t>на межмуниципальных маршрутах</t>
  </si>
  <si>
    <t>на внутримуниципальных маршрутах</t>
  </si>
  <si>
    <t>Количество груза, перевезённого судами ГУП "Камчаттрансфлот"</t>
  </si>
  <si>
    <t>Грузооборот Петропавловск-Камчатского морского порта</t>
  </si>
  <si>
    <t>тыс. тон</t>
  </si>
  <si>
    <t>млн. тон</t>
  </si>
  <si>
    <t>тыс.человек</t>
  </si>
  <si>
    <t>нет</t>
  </si>
  <si>
    <t>ноябрь 2017 года</t>
  </si>
  <si>
    <t>апрель 2017 года</t>
  </si>
  <si>
    <t>2017 год</t>
  </si>
  <si>
    <t>август 2017 года</t>
  </si>
  <si>
    <t>1.7.</t>
  </si>
  <si>
    <t xml:space="preserve">Количество субсидируемых рейсов в межрегиональном сообщении  </t>
  </si>
  <si>
    <t xml:space="preserve">ненадлежащее исполнение подрядной организацией обязательств по контракту </t>
  </si>
  <si>
    <r>
      <t xml:space="preserve">Наименование государственной программы: </t>
    </r>
    <r>
      <rPr>
        <i/>
        <sz val="11"/>
        <rFont val="Times New Roman"/>
        <family val="1"/>
      </rPr>
      <t>"Развитие транспортной системы в Камчатском крае"</t>
    </r>
  </si>
  <si>
    <t>ГОСУДАРСТВЕННАЯ ПРОГРАММА КАМЧАТСКОГО КРАЯ «РАЗВИТИЕ ТРАНСПОРТНОЙ СИСТЕМЫ В КАМЧАТСКОМ КРАЕ»</t>
  </si>
  <si>
    <t>16.11.2015</t>
  </si>
  <si>
    <r>
      <t xml:space="preserve">Контрольное событие 1.5.1. 
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231 - км 249» – устройство земляного полотна с искусственными сооружениями</t>
    </r>
  </si>
  <si>
    <t>9 км март 2017 года</t>
  </si>
  <si>
    <t>выполнено: устройство земляного полотна с искусственными сооружениями 9 км</t>
  </si>
  <si>
    <t>9 км июнь 2017 года</t>
  </si>
  <si>
    <r>
      <t xml:space="preserve">Контрольное событие 1.5.3. 
</t>
    </r>
    <r>
      <rPr>
        <sz val="10"/>
        <rFont val="Times New Roman"/>
        <family val="1"/>
      </rPr>
      <t>Ввод объекта «Реконструкция автомобильной дороги «Петропавловск-Камчатский – Мильково» на участке км 231 - км 249» в эксплуатацию</t>
    </r>
  </si>
  <si>
    <t>декабрь 2017 года</t>
  </si>
  <si>
    <t>20.09.2016</t>
  </si>
  <si>
    <t>2,0 км июнь 2017 года</t>
  </si>
  <si>
    <t>выполнено: устройство земляного полотна с искусственными сооружениями 2,0 км</t>
  </si>
  <si>
    <t>15.09.2016</t>
  </si>
  <si>
    <t>28.09.2016</t>
  </si>
  <si>
    <t>14.09.2015</t>
  </si>
  <si>
    <t>06.06.2016</t>
  </si>
  <si>
    <r>
      <rPr>
        <b/>
        <sz val="10"/>
        <rFont val="Times New Roman"/>
        <family val="1"/>
      </rPr>
      <t xml:space="preserve">Контрольное событие 1.10.1. </t>
    </r>
    <r>
      <rPr>
        <sz val="10"/>
        <rFont val="Times New Roman"/>
        <family val="1"/>
      </rPr>
      <t xml:space="preserve">
Выполнение строительно-монтажных работ на объекте «Строительство линии наружного освещения автомобильной дороги «Петропавловск-Камчатский – Мильково» на участке км 12 - км 24»</t>
    </r>
  </si>
  <si>
    <t>4,0 км март 2017 года</t>
  </si>
  <si>
    <t>выполнено: строительно-монтажные работы 4,0 км</t>
  </si>
  <si>
    <t>4,0 км июнь 2017 года</t>
  </si>
  <si>
    <t>4,0 км август 2017 года</t>
  </si>
  <si>
    <r>
      <rPr>
        <b/>
        <sz val="10"/>
        <rFont val="Times New Roman"/>
        <family val="1"/>
      </rPr>
      <t xml:space="preserve">Контрольное событие 1.10.2. </t>
    </r>
    <r>
      <rPr>
        <sz val="10"/>
        <rFont val="Times New Roman"/>
        <family val="1"/>
      </rPr>
      <t xml:space="preserve">
Ввод объекта «Строительство линии наружного освещения автомобильной дороги «Петропавловск-Камчатский – Мильково» на участке км 12 - км 24» в эксплуатацию</t>
    </r>
  </si>
  <si>
    <t>сентябрь 2017 года</t>
  </si>
  <si>
    <t>14.08.2014</t>
  </si>
  <si>
    <t>25.08.2016</t>
  </si>
  <si>
    <t>22.06.2016</t>
  </si>
  <si>
    <t>3.10.</t>
  </si>
  <si>
    <t>МК от 10.04.2017 № 05УПР-17</t>
  </si>
  <si>
    <t>январь 2017 года</t>
  </si>
  <si>
    <r>
      <rPr>
        <b/>
        <sz val="9"/>
        <rFont val="Times New Roman"/>
        <family val="1"/>
      </rPr>
      <t xml:space="preserve">Контрольное событие 1.1.1. </t>
    </r>
    <r>
      <rPr>
        <sz val="9"/>
        <rFont val="Times New Roman"/>
        <family val="1"/>
      </rPr>
      <t xml:space="preserve">
Заключение государственного контракта на выполнение строительно-монтажных работ, получение разрешения на строительство объекта «Строительство автомобильной дороги «Подъезд к агропарку» площадка № 3 «Зеленовские озерки» </t>
    </r>
  </si>
  <si>
    <t>Заключен контракт с ООО "Устой-М"</t>
  </si>
  <si>
    <r>
      <rPr>
        <b/>
        <sz val="9"/>
        <rFont val="Times New Roman"/>
        <family val="1"/>
      </rPr>
      <t xml:space="preserve">Контрольное событие 1.1.2. </t>
    </r>
    <r>
      <rPr>
        <sz val="9"/>
        <rFont val="Times New Roman"/>
        <family val="1"/>
      </rPr>
      <t xml:space="preserve">
Выполнение работ на объекте «Строительство автомобильной дороги «Подъезд к агропарку» площадка № 3 «Зеленовские озерки» – расчистка полосы отвода</t>
    </r>
  </si>
  <si>
    <t>0,5 км март 2017 года</t>
  </si>
  <si>
    <t>выполнено: расчистка полосы отвода - 0,5 км</t>
  </si>
  <si>
    <t>0,5 км апрель 2017 года</t>
  </si>
  <si>
    <r>
      <rPr>
        <b/>
        <sz val="9"/>
        <rFont val="Times New Roman"/>
        <family val="1"/>
      </rPr>
      <t xml:space="preserve">Контрольное событие 1.1.3. </t>
    </r>
    <r>
      <rPr>
        <sz val="9"/>
        <rFont val="Times New Roman"/>
        <family val="1"/>
      </rPr>
      <t xml:space="preserve">
Выполнение работ на объекте «Строительство автомо-бильной дороги «Подъезд к агропарку» площадка № 3 «Зеленовские озерки» – устройство нижних слоев дорожной одежды</t>
    </r>
  </si>
  <si>
    <t>1,0 км август 2017 года</t>
  </si>
  <si>
    <t>выполнено: устройство нижних слоев дорожной одежды - 1,0 км</t>
  </si>
  <si>
    <r>
      <rPr>
        <b/>
        <sz val="9"/>
        <rFont val="Times New Roman"/>
        <family val="1"/>
      </rPr>
      <t xml:space="preserve">Контрольное событие 1.1.4. </t>
    </r>
    <r>
      <rPr>
        <sz val="9"/>
        <rFont val="Times New Roman"/>
        <family val="1"/>
      </rPr>
      <t xml:space="preserve">
Выполнение работ на объекте «Строительство автомо-бильной дороги «Подъезд к агропарку» площадка № 3 «Зеленовские озерки» – устройство асфальтобетонного покрытия</t>
    </r>
  </si>
  <si>
    <t>1,0 км октябрь 2017 года</t>
  </si>
  <si>
    <t>выполнено: устройство асфальтобетонного покрытия 1,0 км</t>
  </si>
  <si>
    <r>
      <rPr>
        <b/>
        <sz val="9"/>
        <rFont val="Times New Roman"/>
        <family val="1"/>
      </rPr>
      <t xml:space="preserve">Контрольное событие 1.1.5. </t>
    </r>
    <r>
      <rPr>
        <sz val="9"/>
        <rFont val="Times New Roman"/>
        <family val="1"/>
      </rPr>
      <t xml:space="preserve">
Ввод объекта «Строительство автомобильной дороги «Подъезд к агропарку» площадка № 3 «Зеленовские озерки» в эксплуатацию</t>
    </r>
  </si>
  <si>
    <r>
      <t xml:space="preserve">Контрольное событие 1.2.1. 
</t>
    </r>
    <r>
      <rPr>
        <sz val="9"/>
        <rFont val="Times New Roman"/>
        <family val="1"/>
      </rPr>
      <t>Заключение государственного контракта на выполнение строительно-монтажных работ, получение разрешения на строительство объекта «Строительство автомобильной дороги «Подъезд к б/о «Зеленовские озерки» площадка № 3 «Зеленовские озерки»</t>
    </r>
  </si>
  <si>
    <r>
      <t xml:space="preserve">Контрольное событие 1.2.2. 
</t>
    </r>
    <r>
      <rPr>
        <sz val="9"/>
        <rFont val="Times New Roman"/>
        <family val="1"/>
      </rPr>
      <t>Выполнение работ на объекте «Строительство автомобильной дороги «Подъезд к б/о «Зеленовские озерки» площадка № 3 «Зеленовские озерки» – расчистка полосы отвода (с двух сторон)</t>
    </r>
  </si>
  <si>
    <t>0,85 км март 2017 года</t>
  </si>
  <si>
    <t>выполнено: расчистка полосы отвода - 0,85 км</t>
  </si>
  <si>
    <t>0,85 км апрель 2017 года</t>
  </si>
  <si>
    <r>
      <t xml:space="preserve">Контрольное событие 1.2.3. 
</t>
    </r>
    <r>
      <rPr>
        <sz val="9"/>
        <rFont val="Times New Roman"/>
        <family val="1"/>
      </rPr>
      <t>Выполнение работ на объекте «Строительство автомобильной дороги «Подъезд к б/о «Зеленовские озерки» площадка № 3 «Зеленовские озерки» – устройство нижних слоев дорожной одежды</t>
    </r>
  </si>
  <si>
    <t>1,7 км август 2017 года</t>
  </si>
  <si>
    <t>выполнено: устройство нижних слоев дорожной одежды - 1,7 км</t>
  </si>
  <si>
    <t>оплата кредиторcкой задолженности 2016 года</t>
  </si>
  <si>
    <t xml:space="preserve">оплата кредиторcкой задолженности 2016 года. </t>
  </si>
  <si>
    <t>28.06.2016</t>
  </si>
  <si>
    <r>
      <rPr>
        <b/>
        <sz val="10"/>
        <rFont val="Times New Roman"/>
        <family val="1"/>
      </rPr>
      <t xml:space="preserve">Контрольное событие 2.1.1. </t>
    </r>
    <r>
      <rPr>
        <sz val="10"/>
        <rFont val="Times New Roman"/>
        <family val="1"/>
      </rPr>
      <t xml:space="preserve">
Ввод объекта «Строительство автостанции в с. Мильково Камчатского края» в эксплуатацию</t>
    </r>
  </si>
  <si>
    <t>октябрь 2017 года</t>
  </si>
  <si>
    <t>Исп.</t>
  </si>
  <si>
    <t>Алексей Юрьевич Гемаксон</t>
  </si>
  <si>
    <t>тел. 42-73-63</t>
  </si>
  <si>
    <t>Объект, протяженностью участка автодороги 2,2 км, длина моста 129,8 м., введен в эксплуатацию. Разрешение на ввод объекта в эксплуатацию от 11.12.2017 № 41-000-04-2017.
Экономия по затратам заказчика составляет 0,69 руб.</t>
  </si>
  <si>
    <t>Выполнено - 100%</t>
  </si>
  <si>
    <t xml:space="preserve">Произведена оплата аванса </t>
  </si>
  <si>
    <t>Контракт от 29.11.2017 № 0138200003117000004_238775 ООО "Ховеркрафт"</t>
  </si>
  <si>
    <t xml:space="preserve">Контракт от 01.12.2017 № 0138200001217000020_238775 ООО "Ливадийский ремонтно-судостроительный завод" </t>
  </si>
  <si>
    <r>
      <t xml:space="preserve">Отчетный период: </t>
    </r>
    <r>
      <rPr>
        <i/>
        <sz val="10"/>
        <rFont val="Times New Roman"/>
        <family val="1"/>
      </rPr>
      <t>на 01.01.2018 года</t>
    </r>
  </si>
  <si>
    <t>январь 2014 года</t>
  </si>
  <si>
    <t>декабрь 2025 года</t>
  </si>
  <si>
    <t>декабрь 2019 года</t>
  </si>
  <si>
    <r>
      <t xml:space="preserve">Основное мероприятие 1.1: Капитальный ремонт, ремонт, содержание автомобильных дорог общего пользования регионального и межмуниципального значения, </t>
    </r>
    <r>
      <rPr>
        <i/>
        <sz val="10"/>
        <rFont val="Times New Roman"/>
        <family val="1"/>
      </rPr>
      <t>в том числе:</t>
    </r>
  </si>
  <si>
    <r>
      <rPr>
        <b/>
        <sz val="10"/>
        <rFont val="Times New Roman"/>
        <family val="1"/>
      </rPr>
      <t xml:space="preserve">Мероприятие 1.1.1: </t>
    </r>
    <r>
      <rPr>
        <i/>
        <sz val="10"/>
        <rFont val="Times New Roman"/>
        <family val="1"/>
      </rPr>
      <t>Капитальный ремонт автомобильных дорог общего пользования регионального и межмуниципального значения</t>
    </r>
  </si>
  <si>
    <r>
      <rPr>
        <b/>
        <sz val="10"/>
        <rFont val="Times New Roman"/>
        <family val="1"/>
      </rPr>
      <t xml:space="preserve">Мероприятие 1.1.2: </t>
    </r>
    <r>
      <rPr>
        <i/>
        <sz val="10"/>
        <rFont val="Times New Roman"/>
        <family val="1"/>
      </rPr>
      <t>Ремонт автомобильных дорог общего пользования регионального и межмуниципального значения</t>
    </r>
  </si>
  <si>
    <r>
      <rPr>
        <b/>
        <sz val="10"/>
        <rFont val="Times New Roman"/>
        <family val="1"/>
      </rPr>
      <t xml:space="preserve">Мероприятие 1.1.3: </t>
    </r>
    <r>
      <rPr>
        <i/>
        <sz val="10"/>
        <rFont val="Times New Roman"/>
        <family val="1"/>
      </rPr>
      <t>Содержание автомобильных дорог общего пользования регионального и межмуниципального значения</t>
    </r>
  </si>
  <si>
    <r>
      <t xml:space="preserve">Основное мероприятие 1.2: Строительство и реконструкция автомобильных дорог регионального и межмуниципального значения, предусматривающие софинансирование из федерального бюджета, </t>
    </r>
    <r>
      <rPr>
        <i/>
        <sz val="10"/>
        <rFont val="Times New Roman"/>
        <family val="1"/>
      </rPr>
      <t>в том числе по объектам:</t>
    </r>
  </si>
  <si>
    <r>
      <rPr>
        <b/>
        <sz val="10"/>
        <rFont val="Times New Roman"/>
        <family val="1"/>
      </rPr>
      <t xml:space="preserve">Мероприятие 1.2.1.5: </t>
    </r>
    <r>
      <rPr>
        <i/>
        <sz val="10"/>
        <rFont val="Times New Roman"/>
        <family val="1"/>
      </rPr>
      <t>Реконструкция автомобильной дороги Петропавловск-Камчатский - Мильково на участке км 231 - км 249</t>
    </r>
  </si>
  <si>
    <r>
      <t>Основное мероприятие 1.3: Проектирование, строительство и реконструкция автомобильных дорог регионального и межмуниципального значения,</t>
    </r>
    <r>
      <rPr>
        <i/>
        <sz val="10"/>
        <rFont val="Times New Roman"/>
        <family val="1"/>
      </rPr>
      <t xml:space="preserve"> в том числе по объектам:</t>
    </r>
  </si>
  <si>
    <r>
      <t xml:space="preserve">Основное мероприятие 1.5: Содержание автомобильных дорог общего пользования местного значения, </t>
    </r>
    <r>
      <rPr>
        <i/>
        <sz val="10"/>
        <rFont val="Times New Roman"/>
        <family val="1"/>
      </rPr>
      <t xml:space="preserve"> в том числе по объектам: </t>
    </r>
  </si>
  <si>
    <r>
      <rPr>
        <b/>
        <sz val="10"/>
        <rFont val="Times New Roman"/>
        <family val="1"/>
      </rPr>
      <t xml:space="preserve">Мероприятие 1.5.3: </t>
    </r>
    <r>
      <rPr>
        <i/>
        <sz val="10"/>
        <rFont val="Times New Roman"/>
        <family val="1"/>
      </rPr>
      <t>На содержание автомобильной дороги  Тиличики - Корф Олюторского муниципального района</t>
    </r>
  </si>
  <si>
    <r>
      <rPr>
        <b/>
        <sz val="10"/>
        <rFont val="Times New Roman"/>
        <family val="1"/>
      </rPr>
      <t xml:space="preserve">Мероприятие 1.5.4: </t>
    </r>
    <r>
      <rPr>
        <i/>
        <sz val="10"/>
        <rFont val="Times New Roman"/>
        <family val="1"/>
      </rPr>
      <t>На содержание участка автомобильной дороги "Оссора - Карага" в границах п. Оссора (субсидии п. Оссора)</t>
    </r>
  </si>
  <si>
    <r>
      <rPr>
        <b/>
        <sz val="10"/>
        <rFont val="Times New Roman"/>
        <family val="1"/>
      </rPr>
      <t xml:space="preserve">Основное мероприятие 1.7: Развитие транспортной инфраструктуры ТОР «Камчатка», </t>
    </r>
    <r>
      <rPr>
        <i/>
        <sz val="10"/>
        <rFont val="Times New Roman"/>
        <family val="1"/>
      </rPr>
      <t xml:space="preserve">в том числе по объектам: </t>
    </r>
  </si>
  <si>
    <t>Основное мероприятие 2.2: Обновление парка транспортных средств организаций пассажирского транспорта</t>
  </si>
  <si>
    <r>
      <rPr>
        <b/>
        <sz val="10"/>
        <rFont val="Times New Roman"/>
        <family val="1"/>
      </rPr>
      <t>Основное мероприятие 2.3: Проектирование, строительство, реконструкция и капитальный ремонт объектов дорожного сервиса регионального значения,</t>
    </r>
    <r>
      <rPr>
        <i/>
        <sz val="10"/>
        <rFont val="Times New Roman"/>
        <family val="1"/>
      </rPr>
      <t xml:space="preserve"> в том числе:</t>
    </r>
  </si>
  <si>
    <r>
      <rPr>
        <b/>
        <sz val="10"/>
        <rFont val="Times New Roman"/>
        <family val="1"/>
      </rPr>
      <t xml:space="preserve">Мероприятие 2.3.2: </t>
    </r>
    <r>
      <rPr>
        <i/>
        <sz val="10"/>
        <rFont val="Times New Roman"/>
        <family val="1"/>
      </rPr>
      <t>Строительство автостанции в с. Мильково</t>
    </r>
  </si>
  <si>
    <t>Основное мероприятие 3.1: Государственная поддержка организаций осуществляющих деятельность в сфере перевозок пассажиров водным транспортом на межмуниципальных маршрутах</t>
  </si>
  <si>
    <t>Основное мероприятие 3.2: Организация перевозок пассажиров водным транспортом на внутримуниципальных маршрутах по сниженным тарифам (субсидии местным бюджетам)</t>
  </si>
  <si>
    <r>
      <t xml:space="preserve">Основное мероприятие 3.3: Обновление парка транспортных средств организаций водного транспорта, </t>
    </r>
    <r>
      <rPr>
        <i/>
        <sz val="10"/>
        <rFont val="Times New Roman"/>
        <family val="1"/>
      </rPr>
      <t>в том числе:</t>
    </r>
  </si>
  <si>
    <t>Основное мероприятие 4.1: Государственная поддержка организаций осуществляющих деятельность в сфере воздушных межмуниципальных перевозок населения</t>
  </si>
  <si>
    <t>Разрешение на ввод объекта в эксплуатацию от 06.12.2017 № 41-RU41501102-11-2017-МВР</t>
  </si>
  <si>
    <t>Разрешение на ввод объекта в эксплуатацию от 06.12.2017 № 41-RU41501102-10-2017-МВР</t>
  </si>
  <si>
    <r>
      <t xml:space="preserve">Основное мероприятие 1.1: </t>
    </r>
    <r>
      <rPr>
        <sz val="10"/>
        <color indexed="8"/>
        <rFont val="Times New Roman"/>
        <family val="1"/>
      </rPr>
      <t>Капитальный ремонт, ремонт, содержание автомобильных дорог общего пользования регионального и межмуниципального значения</t>
    </r>
  </si>
  <si>
    <r>
      <t xml:space="preserve">Основное мероприятие 1.3: </t>
    </r>
    <r>
      <rPr>
        <sz val="10"/>
        <color indexed="8"/>
        <rFont val="Times New Roman"/>
        <family val="1"/>
      </rPr>
      <t>Проектирование, строительство и реконструкция автомобильных дорог регионального и межмуниципального значения</t>
    </r>
  </si>
  <si>
    <r>
      <t xml:space="preserve">Основное мероприятие 1.4: </t>
    </r>
    <r>
      <rPr>
        <sz val="10"/>
        <color indexed="8"/>
        <rFont val="Times New Roman"/>
        <family val="1"/>
      </rPr>
      <t>Строительство и реконструкция автомобильных дорог, транспортных развязок и мостовых переходов на автомобильных дорогах местного значения, предусматривающие софинансирование из краевого бюджета</t>
    </r>
  </si>
  <si>
    <r>
      <t xml:space="preserve">Основное мероприятие 1.5: </t>
    </r>
    <r>
      <rPr>
        <sz val="10"/>
        <color indexed="8"/>
        <rFont val="Times New Roman"/>
        <family val="1"/>
      </rPr>
      <t>Содержание автомобильных дорог общего пользования местного значения</t>
    </r>
  </si>
  <si>
    <r>
      <t xml:space="preserve">Основное мероприятие 1.6: </t>
    </r>
    <r>
      <rPr>
        <sz val="10"/>
        <color indexed="8"/>
        <rFont val="Times New Roman"/>
        <family val="1"/>
      </rPr>
      <t xml:space="preserve">Финансовая поддержка муниципальным образованиям направленная на развитие дорожного хозяйства </t>
    </r>
  </si>
  <si>
    <r>
      <t xml:space="preserve">Основное мероприятие 2.2: </t>
    </r>
    <r>
      <rPr>
        <sz val="10"/>
        <color indexed="8"/>
        <rFont val="Times New Roman"/>
        <family val="1"/>
      </rPr>
      <t>Обновление парка транспортных средств организаций пассажирского транспорта</t>
    </r>
  </si>
  <si>
    <t>1220240060</t>
  </si>
  <si>
    <t>1220340070</t>
  </si>
  <si>
    <t>1210740070</t>
  </si>
  <si>
    <t>1210640030</t>
  </si>
  <si>
    <t>1210540060</t>
  </si>
  <si>
    <t>1210440070</t>
  </si>
  <si>
    <t>1210310130</t>
  </si>
  <si>
    <t>12102R1150</t>
  </si>
  <si>
    <t>1210353900</t>
  </si>
  <si>
    <t>1210153900</t>
  </si>
  <si>
    <t>1210109990</t>
  </si>
  <si>
    <r>
      <t>Основное мероприятие 3.1:</t>
    </r>
    <r>
      <rPr>
        <sz val="10"/>
        <color indexed="8"/>
        <rFont val="Times New Roman"/>
        <family val="1"/>
      </rPr>
      <t xml:space="preserve"> Государственная поддержка организаций, осуществляющих деятельность в сфере перевозок пассажиров водным транспортом на межмуниципальных маршрутах</t>
    </r>
  </si>
  <si>
    <r>
      <t xml:space="preserve">Основное мероприятие 3.2: </t>
    </r>
    <r>
      <rPr>
        <sz val="10"/>
        <color indexed="8"/>
        <rFont val="Times New Roman"/>
        <family val="1"/>
      </rPr>
      <t>Организация перевозок пассажиров водным транспортом на внутримуниципальных маршрутах по сниженным тарифам (субсидии местным бюджетам)</t>
    </r>
  </si>
  <si>
    <r>
      <t xml:space="preserve">Основное мероприятие 3.3: </t>
    </r>
    <r>
      <rPr>
        <sz val="10"/>
        <color indexed="8"/>
        <rFont val="Times New Roman"/>
        <family val="1"/>
      </rPr>
      <t>Обновление парка транспортных средств организаций водного транспорта</t>
    </r>
  </si>
  <si>
    <t>1230109990</t>
  </si>
  <si>
    <t>1230240060</t>
  </si>
  <si>
    <t>1230309990</t>
  </si>
  <si>
    <r>
      <t xml:space="preserve">Основное мероприятие 4.1: </t>
    </r>
    <r>
      <rPr>
        <sz val="10"/>
        <color indexed="8"/>
        <rFont val="Times New Roman"/>
        <family val="1"/>
      </rPr>
      <t>Государственная поддержка организаций, осуществляющих деятельность в сфере воздушных межмуниципальных перевозок населения</t>
    </r>
  </si>
  <si>
    <r>
      <t xml:space="preserve">Основное мероприятие 4.3: </t>
    </r>
    <r>
      <rPr>
        <sz val="10"/>
        <color indexed="8"/>
        <rFont val="Times New Roman"/>
        <family val="1"/>
      </rPr>
      <t>Государственная поддержка организаций, осуществляющих деятельность в сфере воздушных межрегиональных перевозок населения</t>
    </r>
  </si>
  <si>
    <t>1240309990</t>
  </si>
  <si>
    <t>1240109990</t>
  </si>
  <si>
    <r>
      <t xml:space="preserve">Основное мероприятие 5.1: </t>
    </r>
    <r>
      <rPr>
        <i/>
        <sz val="10"/>
        <color indexed="8"/>
        <rFont val="Times New Roman"/>
        <family val="1"/>
      </rPr>
      <t>Управление реализацией Программы</t>
    </r>
  </si>
  <si>
    <t>1250110140, 1250110010</t>
  </si>
  <si>
    <r>
      <t xml:space="preserve">Основное мероприятие 1.7: </t>
    </r>
    <r>
      <rPr>
        <sz val="10"/>
        <color indexed="8"/>
        <rFont val="Times New Roman"/>
        <family val="1"/>
      </rPr>
      <t>Развитие транспортной инфраструктуры ТОР «Камчатка»</t>
    </r>
  </si>
  <si>
    <r>
      <t>Основное мероприятие 2.3:</t>
    </r>
    <r>
      <rPr>
        <sz val="10"/>
        <color indexed="8"/>
        <rFont val="Times New Roman"/>
        <family val="1"/>
      </rPr>
      <t xml:space="preserve"> Проектирование, строительство, реконструкция и капитальный ремонт объектов дорожного сервиса регионального значения</t>
    </r>
  </si>
  <si>
    <t>предусмотрено на 1 января (в редакции от 26.01.17 № 29-П)</t>
  </si>
  <si>
    <t>Акт приемки комиссией законченного строительством объекта "Строительство линии наружного освещения на участке автомобильной дороги "Подъезд к базе отдыха "Зеленовские озерки", площадка № 3 "Зеленовские озерки" от 01.12.2017 года</t>
  </si>
  <si>
    <t>Общий объем пассажирских перевозок воздушным транспортом</t>
  </si>
  <si>
    <t>Количество пассажиров, перевезенных воздушным транспортом по субсидированным тарифам на межмуниципальных маршрутах</t>
  </si>
  <si>
    <r>
      <t xml:space="preserve">Количество пассажиров, перевезенных водным транспортом по субсидированным тарифам, </t>
    </r>
    <r>
      <rPr>
        <i/>
        <sz val="10"/>
        <rFont val="Times New Roman"/>
        <family val="1"/>
      </rPr>
      <t xml:space="preserve">в том числе: </t>
    </r>
  </si>
  <si>
    <t>Елизовский муниципальный район</t>
  </si>
  <si>
    <t>Вилючинский городской округ</t>
  </si>
  <si>
    <t>Усть-Камчатский муниципальный район</t>
  </si>
  <si>
    <t xml:space="preserve">Заключен контракт с ООО "Устой-М" от 16.02.2017 № 34105037728 17 000004 </t>
  </si>
  <si>
    <t>март  2017 года</t>
  </si>
  <si>
    <t>расчистка полосы отвода</t>
  </si>
  <si>
    <t>выполнена расчистка полосы отвода (с двух сторон) - 0,5 км</t>
  </si>
  <si>
    <t>устройство нижних слоев дорожной одежды</t>
  </si>
  <si>
    <t xml:space="preserve">выполнено устройство нижних слоев дорожной одежды - 1,0 км </t>
  </si>
  <si>
    <t>устройство асфальтобетонного покрытия</t>
  </si>
  <si>
    <t xml:space="preserve">выполнено устройство асфальтобетонного покрытия - 1,0 км </t>
  </si>
  <si>
    <t>в вод объекта в эксплуатацию</t>
  </si>
  <si>
    <r>
      <rPr>
        <b/>
        <sz val="10"/>
        <rFont val="Times New Roman"/>
        <family val="1"/>
      </rPr>
      <t>Контрольное событие 1.1.5.</t>
    </r>
    <r>
      <rPr>
        <sz val="10"/>
        <rFont val="Times New Roman"/>
        <family val="1"/>
      </rPr>
      <t xml:space="preserve"> Ввод объекта «Строительство автомобильной дороги «Подъезд к агропарку» площадка № 3 «Зеленовские озерки» в эксплуатацию</t>
    </r>
  </si>
  <si>
    <r>
      <rPr>
        <b/>
        <sz val="10"/>
        <rFont val="Times New Roman"/>
        <family val="1"/>
      </rPr>
      <t>Контрольное событие 1.1.4.</t>
    </r>
    <r>
      <rPr>
        <sz val="10"/>
        <rFont val="Times New Roman"/>
        <family val="1"/>
      </rPr>
      <t xml:space="preserve"> Выполнение работ на объекте «Строительство автомобильной дороги «Подъезд к агропарку» площадка № 3 «Зеленовские озерки» – устройство асфальтобетонного покрытия</t>
    </r>
  </si>
  <si>
    <r>
      <rPr>
        <b/>
        <sz val="10"/>
        <rFont val="Times New Roman"/>
        <family val="1"/>
      </rPr>
      <t xml:space="preserve">Контрольное событие 1.1.3. </t>
    </r>
    <r>
      <rPr>
        <sz val="10"/>
        <rFont val="Times New Roman"/>
        <family val="1"/>
      </rPr>
      <t>Выполнение работ на объекте «Строительство автомобильной дороги «Подъезд к агропарку» площадка № 3 «Зеленовские озерки» – устройство нижних слоев дорожной одежды</t>
    </r>
  </si>
  <si>
    <r>
      <rPr>
        <b/>
        <sz val="10"/>
        <rFont val="Times New Roman"/>
        <family val="1"/>
      </rPr>
      <t>Контрольное событие 1.1.2.</t>
    </r>
    <r>
      <rPr>
        <sz val="10"/>
        <rFont val="Times New Roman"/>
        <family val="1"/>
      </rPr>
      <t xml:space="preserve"> Выполнение работ на объекте «Строительство автомобильной дороги «Подъезд к агропарку» площадка № 3 «Зеленовские озерки» – расчистка полосы отвода</t>
    </r>
  </si>
  <si>
    <r>
      <rPr>
        <b/>
        <sz val="10"/>
        <rFont val="Times New Roman"/>
        <family val="1"/>
      </rPr>
      <t xml:space="preserve">Контрольное событие 1.1.1. </t>
    </r>
    <r>
      <rPr>
        <sz val="10"/>
        <rFont val="Times New Roman"/>
        <family val="1"/>
      </rPr>
      <t>Заключение государственного контракта на выполнение строительно-монтажных работ, получение разрешения на строительство объекта «Строительство автомобильной дороги «Подъезд к агропарку» площадка № 3 «Зеленовские озерки»</t>
    </r>
  </si>
  <si>
    <r>
      <rPr>
        <b/>
        <sz val="10"/>
        <rFont val="Times New Roman"/>
        <family val="1"/>
      </rPr>
      <t xml:space="preserve">Контрольное событие: 1.2.1. </t>
    </r>
    <r>
      <rPr>
        <sz val="10"/>
        <rFont val="Times New Roman"/>
        <family val="1"/>
      </rPr>
      <t>Заключение государственного контракта на выполнение строительно-монтажных работ, получение разрешения на строительство объекта «Строительство автомобильной дороги «Подъезд к б/о «Зеленовские озерки» площадка № 3 «Зеленовские озерки»</t>
    </r>
  </si>
  <si>
    <t xml:space="preserve">Заключен контракт с ООО "Устой-М" от 16.02.2017 № 34105037728 17 000003 </t>
  </si>
  <si>
    <t>март 2017 года</t>
  </si>
  <si>
    <t>выполнена расчистка полосы отвода (с двух сторон) - 0,85 км</t>
  </si>
  <si>
    <t>расчистка полосы отвода (с двух сторон)</t>
  </si>
  <si>
    <t xml:space="preserve">выполнено устройство нижних слоев дорожной одежды - 1,7 км </t>
  </si>
  <si>
    <r>
      <rPr>
        <b/>
        <sz val="10"/>
        <rFont val="Times New Roman"/>
        <family val="1"/>
      </rPr>
      <t xml:space="preserve">Контрольное событие 1.5.1. 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231 - км 249» – устройство земляного полотна с искусственными сооружениями.</t>
    </r>
  </si>
  <si>
    <r>
      <rPr>
        <b/>
        <sz val="10"/>
        <rFont val="Times New Roman"/>
        <family val="1"/>
      </rPr>
      <t xml:space="preserve">Контрольное событие 1.5.2. 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231 - км 249» – устройство асфальтобетонного покрытия</t>
    </r>
  </si>
  <si>
    <r>
      <rPr>
        <b/>
        <sz val="10"/>
        <rFont val="Times New Roman"/>
        <family val="1"/>
      </rPr>
      <t xml:space="preserve">Контрольное событие 1.5.3. </t>
    </r>
    <r>
      <rPr>
        <sz val="10"/>
        <rFont val="Times New Roman"/>
        <family val="1"/>
      </rPr>
      <t>Ввод объекта «Реконструкция автомобильной дороги «Петропавловск-Камчатский – Мильково» на участке км 231 - км 249» в эксплуатацию</t>
    </r>
  </si>
  <si>
    <t>9,0 км март 2017 года</t>
  </si>
  <si>
    <t>9,0 км июнь 2017 года</t>
  </si>
  <si>
    <t>9,0 км сентябрь 2017 года</t>
  </si>
  <si>
    <t>9,0 км октябрь 2017 года</t>
  </si>
  <si>
    <t>июнь 2017 года</t>
  </si>
  <si>
    <t xml:space="preserve">сентябрь 2017 года </t>
  </si>
  <si>
    <t>Разрешение на ввод объекта в эксплуатацию от 12.12.2017 № 41-000-05-2017</t>
  </si>
  <si>
    <t>устройство земляного полотна с искусственными сооружениями.</t>
  </si>
  <si>
    <t>выполнено 9 км земляного полотна с искусственными сооружениями</t>
  </si>
  <si>
    <t>выполнено 9 км асфальтобетонного покрытия</t>
  </si>
  <si>
    <r>
      <t xml:space="preserve">Контрольное событие 1.6.1. 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171 - км 181» – устройство земляного полотна с искусственными сооружениями</t>
    </r>
  </si>
  <si>
    <t>устройство земляного полотна с искусственными сооружениями</t>
  </si>
  <si>
    <t>выполнено 2,0 км земляного полотна с искусственными сооружениями</t>
  </si>
  <si>
    <r>
      <t xml:space="preserve">Контрольное событие 1.7.1. 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208 - км 219» – устройство земляного полотна с искусственными сооружениями</t>
    </r>
  </si>
  <si>
    <r>
      <rPr>
        <b/>
        <sz val="10"/>
        <rFont val="Times New Roman"/>
        <family val="1"/>
      </rPr>
      <t xml:space="preserve">Контрольное событие 1.8.1. 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220 - км 230» – устройство земляного полотна с искусственными сооружениями</t>
    </r>
  </si>
  <si>
    <r>
      <t xml:space="preserve">Контрольное событие 1.9.1. </t>
    </r>
    <r>
      <rPr>
        <sz val="10"/>
        <rFont val="Times New Roman"/>
        <family val="1"/>
      </rPr>
      <t>Выполнение работ на объекте «Строительство автозимника продленного действия «Анавгай – Палана» на участке км 0 - км 16» – устройство земляного полотна и искусственных сооружений</t>
    </r>
  </si>
  <si>
    <t>устройство земляного полотна и искусственных сооружений</t>
  </si>
  <si>
    <r>
      <rPr>
        <b/>
        <sz val="10"/>
        <rFont val="Times New Roman"/>
        <family val="1"/>
      </rPr>
      <t xml:space="preserve">Контрольное событие 1.10.1. </t>
    </r>
    <r>
      <rPr>
        <sz val="10"/>
        <rFont val="Times New Roman"/>
        <family val="1"/>
      </rPr>
      <t>Выполнение строительно-монтажных работ на объекте «Строительство линии наружного освещения автомобильной дороги «Петропавловск-Камчатский – Мильково» на участке км 12 - км 24»</t>
    </r>
  </si>
  <si>
    <r>
      <t xml:space="preserve">Контрольное событие 1.10.2. </t>
    </r>
    <r>
      <rPr>
        <sz val="10"/>
        <rFont val="Times New Roman"/>
        <family val="1"/>
      </rPr>
      <t>Ввод объекта «Строительство линии наружного освещения автомобильной дороги «Петропавловск-Камчатский – Мильково» на участке км 12 - км 24» в эксплуатацию</t>
    </r>
  </si>
  <si>
    <t xml:space="preserve">выполнено 4,0 км строительно-монтажных работ </t>
  </si>
  <si>
    <t>объект в веден в эксплуатацию. 1) Акт приемочной комиссии о готовности к приемке в эксплуатацию от 05.09.2017 (утвержден Минтрансом).
2) Заключение от 27.09.2017 № 19 о соответствии построенного объекта капитального строительства требованиям технических регламентов, иных нормативных правовых актов и проектной документации (выдано инспекцией государственного строительного надзора). 
3) Разрешение на ввод объекта в эксплуатацию от 09.10.2017 № 41-000-03-2017 (выдано Министерством строительства Камчатского края).</t>
  </si>
  <si>
    <t>выполнение строительно-монтажных работ</t>
  </si>
  <si>
    <r>
      <t xml:space="preserve">Контрольное событие 2.1.1. </t>
    </r>
    <r>
      <rPr>
        <sz val="10"/>
        <rFont val="Times New Roman"/>
        <family val="1"/>
      </rPr>
      <t>Ввод объекта «Строительство автостанции в с. Мильково Камчатского края» в эксплуатацию</t>
    </r>
  </si>
  <si>
    <t xml:space="preserve"> Акт приемки объекта капитального строительства от 14.12.2017 № 1</t>
  </si>
  <si>
    <r>
      <t xml:space="preserve">«Строительство автомобильной дороги «Подъезд к агропарку» площадка № 3 «Зеленовские озерки» (в том числе разработка проектной документации, прохождение государственной экспертизы)» – </t>
    </r>
    <r>
      <rPr>
        <b/>
        <sz val="10"/>
        <rFont val="Times New Roman"/>
        <family val="1"/>
      </rPr>
      <t>1,0 км</t>
    </r>
    <r>
      <rPr>
        <sz val="10"/>
        <rFont val="Times New Roman"/>
        <family val="1"/>
      </rPr>
      <t xml:space="preserve">; «Строительство автомобильной дороги «Подъезд к б/о «Зеленовские озерки» площадка № 3 «Зеленовские озерки» (в том числе разработка проектной документации, прохождение государственной экспертизы)» – </t>
    </r>
    <r>
      <rPr>
        <b/>
        <sz val="10"/>
        <rFont val="Times New Roman"/>
        <family val="1"/>
      </rPr>
      <t xml:space="preserve">1,54 км </t>
    </r>
  </si>
  <si>
    <t>ассигнования по мероприятию "Государственная поддержка организаций, осуществляющих деятельность в сфере воздушных межрегиональных перевозок населения" перераспределены на другие мероприятия</t>
  </si>
  <si>
    <t>В связи с погодными условиями в декабре 2017 года, торжетсвенное открытие Автостанции перенестли на январь 2018 года</t>
  </si>
  <si>
    <r>
      <rPr>
        <b/>
        <sz val="10"/>
        <rFont val="Times New Roman"/>
        <family val="1"/>
      </rPr>
      <t xml:space="preserve">Мероприятие 1.2.1.5: </t>
    </r>
    <r>
      <rPr>
        <i/>
        <sz val="10"/>
        <rFont val="Times New Roman"/>
        <family val="1"/>
      </rPr>
      <t>«Реконструкция автомобильной дороги «Петропавловск-Камчатский – Мильково» на участке км 231 - км 249»</t>
    </r>
  </si>
  <si>
    <t>2.1.1.</t>
  </si>
  <si>
    <t>2.1.2.</t>
  </si>
  <si>
    <t>Основное мероприятие 1.2.1: Осуществление крупных особо важных для социально-экономического развития Российской Федерации проектов, в том числе по объектам:</t>
  </si>
  <si>
    <t>Министерство транспорта и дорожного строительства Камчатского края;
КГКУ «Камчатуправтодор»</t>
  </si>
  <si>
    <r>
      <rPr>
        <b/>
        <sz val="10"/>
        <rFont val="Times New Roman"/>
        <family val="1"/>
      </rPr>
      <t xml:space="preserve">Мероприятие 1.3.1: </t>
    </r>
    <r>
      <rPr>
        <sz val="10"/>
        <rFont val="Times New Roman"/>
        <family val="1"/>
      </rPr>
      <t>Реконструкция автомобильной дороги подъезд к совхозу Петропавловский на участке км 0 - км 4 (проектные работы)</t>
    </r>
  </si>
  <si>
    <r>
      <rPr>
        <b/>
        <sz val="10"/>
        <rFont val="Times New Roman"/>
        <family val="1"/>
      </rPr>
      <t xml:space="preserve">Мероприятие 1.3.3: </t>
    </r>
    <r>
      <rPr>
        <sz val="10"/>
        <rFont val="Times New Roman"/>
        <family val="1"/>
      </rPr>
      <t>Реконструкция автомобильной дороги Петропавловск-Камчатский - Мильково на участке км 12 - км 17 (проектные работы)</t>
    </r>
  </si>
  <si>
    <r>
      <rPr>
        <b/>
        <sz val="10"/>
        <rFont val="Times New Roman"/>
        <family val="1"/>
      </rPr>
      <t xml:space="preserve">Мероприятие 1.3.7: </t>
    </r>
    <r>
      <rPr>
        <sz val="10"/>
        <rFont val="Times New Roman"/>
        <family val="1"/>
      </rPr>
      <t>Реконструкция автомобильной дороги Петропавловск-Камчатский - Мильково на участке км 181 - 195  (проектные работы)</t>
    </r>
  </si>
  <si>
    <r>
      <rPr>
        <b/>
        <sz val="10"/>
        <rFont val="Times New Roman"/>
        <family val="1"/>
      </rPr>
      <t xml:space="preserve">Мероприятие 1.3.15: </t>
    </r>
    <r>
      <rPr>
        <i/>
        <sz val="10"/>
        <rFont val="Times New Roman"/>
        <family val="1"/>
      </rPr>
      <t>Реконструкция автомобильной дороги Елизово - Паратунка на участке мостового перехода через реку Половинка</t>
    </r>
  </si>
  <si>
    <r>
      <rPr>
        <b/>
        <sz val="10"/>
        <rFont val="Times New Roman"/>
        <family val="1"/>
      </rPr>
      <t xml:space="preserve">Мероприятие 1.3.17: </t>
    </r>
    <r>
      <rPr>
        <i/>
        <sz val="10"/>
        <rFont val="Times New Roman"/>
        <family val="1"/>
      </rPr>
      <t>Строительство линий наружного освещения на автомобильной дороге Петропавловск-Камчатский - Мильково на участке км 12 - км 24</t>
    </r>
  </si>
  <si>
    <r>
      <rPr>
        <b/>
        <sz val="10"/>
        <rFont val="Times New Roman"/>
        <family val="1"/>
      </rPr>
      <t xml:space="preserve">Мероприятие 1.3.21: </t>
    </r>
    <r>
      <rPr>
        <sz val="10"/>
        <rFont val="Times New Roman"/>
        <family val="1"/>
      </rPr>
      <t>Реконструкция автомобильной дороги Петропавловск-Камчатский - Мильково 40 км - Пиначево с подъездом к п.Раздольный и к базе с/х Заречный на участке км 1  - км 16.4 (проектные работы)</t>
    </r>
  </si>
  <si>
    <r>
      <rPr>
        <b/>
        <sz val="10"/>
        <rFont val="Times New Roman"/>
        <family val="1"/>
      </rPr>
      <t xml:space="preserve">Мероприятие 1.3.25: </t>
    </r>
    <r>
      <rPr>
        <sz val="10"/>
        <rFont val="Times New Roman"/>
        <family val="1"/>
      </rPr>
      <t>Строительство мостового перехода через р.Тигиль на 224 км  автомобильной дороги Анавгай - Палана  (проектные работы)</t>
    </r>
  </si>
  <si>
    <r>
      <rPr>
        <b/>
        <sz val="10"/>
        <rFont val="Times New Roman"/>
        <family val="1"/>
      </rPr>
      <t xml:space="preserve">Мероприятие 1.3.33: </t>
    </r>
    <r>
      <rPr>
        <sz val="10"/>
        <rFont val="Times New Roman"/>
        <family val="1"/>
      </rPr>
      <t>Строительство причальных сооружений через протоку Озерная в Усть-Камчатском районе Камчатского края  (проектные работы)</t>
    </r>
  </si>
  <si>
    <r>
      <rPr>
        <b/>
        <sz val="10"/>
        <rFont val="Times New Roman"/>
        <family val="1"/>
      </rPr>
      <t xml:space="preserve">Мероприятие 1.3.29: </t>
    </r>
    <r>
      <rPr>
        <i/>
        <sz val="10"/>
        <rFont val="Times New Roman"/>
        <family val="1"/>
      </rPr>
      <t>Строительство автозимника продленного действия  Анавгай - Палана на участке км 0 - км 16</t>
    </r>
  </si>
  <si>
    <t>3.11.</t>
  </si>
  <si>
    <t>3.12.</t>
  </si>
  <si>
    <t>3.13.</t>
  </si>
  <si>
    <t>3.14.</t>
  </si>
  <si>
    <t>Разрешение на ввод объекта в эксплуатацию от 09.10.2017 № 41-000-03-2017 (выдано Министерством строительства Камчатского края).</t>
  </si>
  <si>
    <r>
      <t xml:space="preserve">Основное мероприятие 1.6: Финансовая поддержка муниципальным образованиям направленная на развитие дорожного хозяйства, </t>
    </r>
    <r>
      <rPr>
        <i/>
        <sz val="10"/>
        <rFont val="Times New Roman"/>
        <family val="1"/>
      </rPr>
      <t>в том числе:</t>
    </r>
  </si>
  <si>
    <r>
      <rPr>
        <b/>
        <sz val="10"/>
        <rFont val="Times New Roman"/>
        <family val="1"/>
      </rPr>
      <t xml:space="preserve">Мероприятие 1.6.1: </t>
    </r>
    <r>
      <rPr>
        <i/>
        <sz val="10"/>
        <rFont val="Times New Roman"/>
        <family val="1"/>
      </rPr>
      <t>Иные дотации на поддержку мер по обеспечению сбалансированности бюджета Петропавловск-Камчатского городского округа</t>
    </r>
  </si>
  <si>
    <t>Расходы на реализацию государственной программы (тыс. рублей)</t>
  </si>
  <si>
    <r>
      <t>Мероприятие 1.3.1:</t>
    </r>
    <r>
      <rPr>
        <sz val="10"/>
        <rFont val="Times New Roman"/>
        <family val="1"/>
      </rPr>
      <t xml:space="preserve"> Реконструкция автомобильной дороги подъезд к совхозу Петропавловский на участке км 0 - км 4 (проектные работы)</t>
    </r>
  </si>
  <si>
    <r>
      <t xml:space="preserve">Мероприятие 1.3.3: </t>
    </r>
    <r>
      <rPr>
        <sz val="10"/>
        <rFont val="Times New Roman"/>
        <family val="1"/>
      </rPr>
      <t>Реконструкция автомобильной дороги Петропавловск-Камчатский - Мильково на участке км 12 - км 17 (проектные работы)</t>
    </r>
  </si>
  <si>
    <r>
      <rPr>
        <b/>
        <sz val="10"/>
        <rFont val="Times New Roman"/>
        <family val="1"/>
      </rPr>
      <t xml:space="preserve">Мероприятие 1.3.6: </t>
    </r>
    <r>
      <rPr>
        <i/>
        <sz val="10"/>
        <rFont val="Times New Roman"/>
        <family val="1"/>
      </rPr>
      <t>«Реконструкция автомобильной дороги «Петропавловск-Камчатский – Мильково» на участке км 171 - км 181»</t>
    </r>
  </si>
  <si>
    <r>
      <t xml:space="preserve">Мероприятие 1.3.7: </t>
    </r>
    <r>
      <rPr>
        <sz val="10"/>
        <rFont val="Times New Roman"/>
        <family val="1"/>
      </rPr>
      <t>Реконструкция автомобильной дороги Петропавловск-Камчатский - Мильково на участке км 181 - 195  (проектные работы)</t>
    </r>
  </si>
  <si>
    <r>
      <t xml:space="preserve">Мероприятие 1.3.9: </t>
    </r>
    <r>
      <rPr>
        <sz val="10"/>
        <rFont val="Times New Roman"/>
        <family val="1"/>
      </rPr>
      <t>Реконструкция автомобильной дороги Петропавловск-Камчатский - Мильково на участке км 195 - км 208  (проектные работы)</t>
    </r>
  </si>
  <si>
    <r>
      <rPr>
        <b/>
        <sz val="10"/>
        <rFont val="Times New Roman"/>
        <family val="1"/>
      </rPr>
      <t xml:space="preserve">Мероприятие 1.3.12: </t>
    </r>
    <r>
      <rPr>
        <i/>
        <sz val="10"/>
        <rFont val="Times New Roman"/>
        <family val="1"/>
      </rPr>
      <t>«Реконструкция автомобильной дороги «Петропавловск-Камчатский – Мильково» на участке км 220 - км 230»</t>
    </r>
  </si>
  <si>
    <r>
      <rPr>
        <b/>
        <sz val="10"/>
        <rFont val="Times New Roman"/>
        <family val="1"/>
      </rPr>
      <t xml:space="preserve">Мероприятие 1.3.14: </t>
    </r>
    <r>
      <rPr>
        <i/>
        <sz val="10"/>
        <rFont val="Times New Roman"/>
        <family val="1"/>
      </rPr>
      <t>«Реконструкция автомобильной дороги «Петропавловск-Камчатский – Мильково» на участке км 208 – км 219»</t>
    </r>
  </si>
  <si>
    <r>
      <rPr>
        <b/>
        <sz val="10"/>
        <rFont val="Times New Roman"/>
        <family val="1"/>
      </rPr>
      <t xml:space="preserve">Мероприятие 1.3.15. </t>
    </r>
    <r>
      <rPr>
        <i/>
        <sz val="10"/>
        <rFont val="Times New Roman"/>
        <family val="1"/>
      </rPr>
      <t>Реконструкция автомобильной дороги Елизово - Паратунка на участке мостового перехода через реку Половинка</t>
    </r>
  </si>
  <si>
    <r>
      <rPr>
        <b/>
        <sz val="10"/>
        <rFont val="Times New Roman"/>
        <family val="1"/>
      </rPr>
      <t xml:space="preserve">Мероприятие 1.3.17: </t>
    </r>
    <r>
      <rPr>
        <i/>
        <sz val="10"/>
        <rFont val="Times New Roman"/>
        <family val="1"/>
      </rPr>
      <t>«Строительство линии наружного освещения автомобильной дороги «Петропавловск-Камчатский – Мильково» на участке км 12 - км 24»</t>
    </r>
  </si>
  <si>
    <r>
      <t>Мероприятие 1.3.21:</t>
    </r>
    <r>
      <rPr>
        <sz val="10"/>
        <rFont val="Times New Roman"/>
        <family val="1"/>
      </rPr>
      <t xml:space="preserve"> Реконструкция автомобильной дороги Петропавловск-Камчатский - Мильково 40 км - Пиначево с подъездом к п.Раздольный и к базе с/х Заречный на участке км 1  - км 16.4 (проектные работы)</t>
    </r>
  </si>
  <si>
    <r>
      <t>Мероприятие 1.3.25:</t>
    </r>
    <r>
      <rPr>
        <sz val="10"/>
        <rFont val="Times New Roman"/>
        <family val="1"/>
      </rPr>
      <t xml:space="preserve"> Строительство мостового перехода через р.Тигиль на 224 км  автомобильной дороги Анавгай - Палана  (проектные работы)</t>
    </r>
  </si>
  <si>
    <r>
      <rPr>
        <b/>
        <sz val="10"/>
        <rFont val="Times New Roman"/>
        <family val="1"/>
      </rPr>
      <t xml:space="preserve">Мероприятие 1.3.29: </t>
    </r>
    <r>
      <rPr>
        <sz val="10"/>
        <rFont val="Times New Roman"/>
        <family val="1"/>
      </rPr>
      <t>«Строительство автозимника продленного действия «Анавгай – Палана» на участке км 0 - км 16»</t>
    </r>
  </si>
  <si>
    <r>
      <t xml:space="preserve">Мероприятие 1.3.33: </t>
    </r>
    <r>
      <rPr>
        <sz val="10"/>
        <rFont val="Times New Roman"/>
        <family val="1"/>
      </rPr>
      <t>Строительство причальных сооружений через протоку Озерная в Усть-Камчатском районе Камчатского края  (проектные работы)</t>
    </r>
  </si>
  <si>
    <r>
      <rPr>
        <b/>
        <sz val="10"/>
        <rFont val="Times New Roman"/>
        <family val="1"/>
      </rPr>
      <t xml:space="preserve">Мероприятие 1.5.3: </t>
    </r>
    <r>
      <rPr>
        <sz val="10"/>
        <rFont val="Times New Roman"/>
        <family val="1"/>
      </rPr>
      <t>На содержание автомобильной дороги  Тиличики - Корф Олюторского муниципального района</t>
    </r>
  </si>
  <si>
    <r>
      <rPr>
        <b/>
        <sz val="10"/>
        <rFont val="Times New Roman"/>
        <family val="1"/>
      </rPr>
      <t xml:space="preserve">Мероприятие 1.5.4: </t>
    </r>
    <r>
      <rPr>
        <sz val="10"/>
        <rFont val="Times New Roman"/>
        <family val="1"/>
      </rPr>
      <t>На содержание участка автомобильной дороги "Оссора - Карага" в границах п. Оссора (субсидии п. Оссора)</t>
    </r>
  </si>
  <si>
    <r>
      <rPr>
        <b/>
        <sz val="10"/>
        <rFont val="Times New Roman"/>
        <family val="1"/>
      </rPr>
      <t xml:space="preserve">Мероприятие 1.7.1: </t>
    </r>
    <r>
      <rPr>
        <i/>
        <sz val="10"/>
        <rFont val="Times New Roman"/>
        <family val="1"/>
      </rPr>
  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  </r>
  </si>
  <si>
    <r>
      <rPr>
        <b/>
        <sz val="10"/>
        <rFont val="Times New Roman"/>
        <family val="1"/>
      </rPr>
      <t xml:space="preserve">Мероприятие 1.7.2: </t>
    </r>
    <r>
      <rPr>
        <i/>
        <sz val="10"/>
        <rFont val="Times New Roman"/>
        <family val="1"/>
      </rPr>
      <t>Строительство автомобильной дороги "Подъезд к б/о "Зеленовские озерки" площадка № 3 "Зеленовские озерки" (в том числе разработка проектной документации, прохождение государственной экспертизы)</t>
    </r>
  </si>
  <si>
    <r>
      <rPr>
        <b/>
        <sz val="10"/>
        <rFont val="Times New Roman"/>
        <family val="1"/>
      </rPr>
      <t xml:space="preserve">Мероприятие 1.7.5: </t>
    </r>
    <r>
      <rPr>
        <i/>
        <sz val="10"/>
        <rFont val="Times New Roman"/>
        <family val="1"/>
      </rPr>
      <t>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  </r>
  </si>
  <si>
    <r>
      <rPr>
        <b/>
        <sz val="10"/>
        <rFont val="Times New Roman"/>
        <family val="1"/>
      </rPr>
      <t xml:space="preserve">Мероприятие 1.7.6: </t>
    </r>
    <r>
      <rPr>
        <i/>
        <sz val="10"/>
        <rFont val="Times New Roman"/>
        <family val="1"/>
      </rPr>
  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  </r>
  </si>
  <si>
    <r>
      <rPr>
        <b/>
        <sz val="10"/>
        <rFont val="Times New Roman"/>
        <family val="1"/>
      </rPr>
      <t xml:space="preserve">Мероприятие 1.7.7: </t>
    </r>
    <r>
      <rPr>
        <i/>
        <sz val="10"/>
        <rFont val="Times New Roman"/>
        <family val="1"/>
      </rPr>
      <t>Строительство линии наружного освещения автомобильной дороги "Подъезд к гостинице "Авача" (в том числе разработка проектной документации)</t>
    </r>
  </si>
  <si>
    <r>
      <t>Мероприятие 1.7.5:</t>
    </r>
    <r>
      <rPr>
        <sz val="10"/>
        <rFont val="Times New Roman"/>
        <family val="1"/>
      </rPr>
      <t xml:space="preserve"> Строительство линии наружного освещения автомобильной дороги "Подъезд к агропарку" площадка № 3 "Зеленовские озерки" (в том числе разработка проектной документации)</t>
    </r>
  </si>
  <si>
    <r>
      <t xml:space="preserve">Мероприятие 1.7.6: </t>
    </r>
    <r>
      <rPr>
        <sz val="10"/>
        <rFont val="Times New Roman"/>
        <family val="1"/>
      </rPr>
      <t>Строительство линии наружного освещения автомобильной дороги "Подъезд к б/о "Зеленовские озерки" площадка № 3 "Зеленовские озерки" (в том числе разработка проектной документации)</t>
    </r>
  </si>
  <si>
    <r>
      <t xml:space="preserve">Мероприятие 1.7.7: </t>
    </r>
    <r>
      <rPr>
        <sz val="10"/>
        <rFont val="Times New Roman"/>
        <family val="1"/>
      </rPr>
      <t>Строительство линии наружного освещения автомобильной дороги "Подъезд к гостинице "Авача" (в том числе разработка проектной документации)</t>
    </r>
  </si>
  <si>
    <t>Основное мероприятие 3.3: Обновление парка транспортных средств организаций водного транспорта</t>
  </si>
  <si>
    <t>Для Усть-Камчатского муниципального района приобретены два транспортных средства общего пользования и одно для Вилючинского городского округа</t>
  </si>
  <si>
    <t>ПСД отправлена на доработку в связи с оотсутствием согласований по инженерным сетям.</t>
  </si>
  <si>
    <t>ГК заключен 20.09.2016 № 69.  Подрядчик ООО «Устой – М». Подготовка территории строительства: очистка полосы отвода, демонтаж существующего обустройства; Устройство земляного полотна 100%; демонтаж существующих труб 100%; Строительство объездных дорог и водопропускных МГТ 100%; демонтажные работы по мостам 100%, разборка проезжей части моста 100%. Бетонные работы на опорах мостов Киргуроп, Кижиченок. Устройство дополнительного основания дорожной одежды из С-5- 80%.</t>
  </si>
  <si>
    <t>Получено заключение эксп.тех. части 1 этапа от 22.09.2017 № 41-1-1-3-0064-17, 2 этапа от 19.09.2017 № 41-1-1-3-0074-17. Получено заключение достоверности сметной стоимости 1 этапа от 11.12.2017 № 2-1-6-0104-17, 2 этапа от 14.12.2017 № 2-1-6-0105-17. В 2018 году осталось выполнить кадастровые работы.</t>
  </si>
  <si>
    <t>Получено заключение эксп.тех. части 1 этапа от 16.10.2017 № 41-1-1-3-0077-17, 2 этапа от 16.10.2017 № 41-1-1-3-0072-17. Получено заключение достоверности сметной стоимости 1 этапа от 19.12.2017 № 2-1-6-0107-17, 2 этапа от 06.12.2017 № 2-1-6-0103-17. В 2018 году осталось выполнить кадастровые работы.</t>
  </si>
  <si>
    <t>Объект разделен на этапы работ, в соответствии с Протоколом Минтранса КК от 20.04.2017 года и соглашением № 1 к Контракту от 06.06.2017 № 23. Получено заключение эксп.тех. части 1 этапа от 28.11.2017 № 41-1-1-3-0089-17, 2 этапа от 22.10.2017 № 41-1-1-3-0085-17. Получено заключение достоверности сметной стоимости по 1 этапу от 27.12.2017 № 41-1-0118-17, по 2 этапу от 27.12.2017 № 41-1-0117-17</t>
  </si>
  <si>
    <t>Получено положительное заключение технической части от 23.05.2017 № 41-1-1-3-0033-17. Получено заключение достоверности сметной стоимости от 29.09.2017 № 1-1-6-0073-17. В 2018 году осталось выполнить кадастровые работы.</t>
  </si>
  <si>
    <t>Получено положительное заключение технической части от 16.11.2017 № 41-1-1-3-0083-17. Получено заключение достоверности сметной стоимости от 28.12.2017 № 41-1-0120-17. В 2018 году осталось выполнить кадастровые работы.</t>
  </si>
  <si>
    <t>ГК заключен 28.09.2016 № 73.  Подрядчик ГУП КК «ДРСУ». Подготовка территории строительства: устройство просеки 0 - 16 км, вывозка порубочных остатков, ремонт временного объезда км 1 - км 9, поставка элементов МГТ 32 шт., сборка МГТ 6 шт., устройство МГТ 1 шт. Устройство земляного полотна и разработка выемок 0 - 8 км.</t>
  </si>
  <si>
    <t>СТУ согласованы в МИНСТРОЕ РОССИИ. ПСД комплектуется для сдачи на проверку.</t>
  </si>
  <si>
    <r>
      <t xml:space="preserve">Основное мероприятие 1.2: </t>
    </r>
    <r>
      <rPr>
        <b/>
        <sz val="10"/>
        <color indexed="8"/>
        <rFont val="Times New Roman"/>
        <family val="1"/>
      </rPr>
      <t>С</t>
    </r>
    <r>
      <rPr>
        <sz val="10"/>
        <color indexed="8"/>
        <rFont val="Times New Roman"/>
        <family val="1"/>
      </rPr>
      <t>троительство и реконструкция автомобильных дорог регионального и межмуниципального значения, предусматривающие федеральное софинансирование</t>
    </r>
  </si>
  <si>
    <t>объект в веден в эксплуатацию в декабре 2017 года. Разрешение на ввод объекта в эксплуатацию от 12.12.2017 № 41-000-05-2017.</t>
  </si>
  <si>
    <t>Объект, протяженностью участка автодороги 18,0128 км, длина моста 146,380 м., введен в эксплуатацию. Экономия по затратам заказчика составляет 24 260,70009 тыс.руб.</t>
  </si>
  <si>
    <t>объект в веден в эксплуатацию в декабре 2017 года. Разрешение на ввод объекта в эксплуатацию от 06.12.2017 № 41-RU41501102-11-2017-МВР</t>
  </si>
  <si>
    <t>3 ГК, в т.ч. 
1 ГК на подрядные работы, 
2 ГК на ПИР</t>
  </si>
  <si>
    <t>48 ГК, в т.ч.,
20 ГК на подрядные работы,
28 ГК на ПИР, возмещение ущерба ихтиофауне</t>
  </si>
  <si>
    <t>75 ГК, в т.ч.,
38 ГК на подрядные работы,
37 ГК на ПИР, кадастровые, геодезические работы, проекты освоения лесов</t>
  </si>
  <si>
    <t>126 ГК</t>
  </si>
  <si>
    <t>выполнено: устройство асфальтобетонного покрытия 18 км</t>
  </si>
  <si>
    <t>19.06.2015</t>
  </si>
  <si>
    <t>18 км сентябрь 2017 года</t>
  </si>
  <si>
    <t>18 км октябрь 2017 года</t>
  </si>
  <si>
    <t>2.1.3.</t>
  </si>
  <si>
    <t>11.12.2017</t>
  </si>
  <si>
    <t>Объект, протяженностью 11,8275 км, введен в эксплуатацию.</t>
  </si>
  <si>
    <t>Доля автомобильных дорог общего пользования регионального или межмуниципального значения, соответствующих нормативным требованиям к транспортно-эксплуатационным показателям</t>
  </si>
  <si>
    <t>протяженность обслуживаемых а/д 1843,6088 км  (в том числе автозимников – 427,742 км), установка недостающих секций барьерного ограждения (0,41 км); нанесено разметки 364,66 км / 96,38 тыс.м2</t>
  </si>
  <si>
    <t xml:space="preserve">Подрядные работы ведутся с отставанием от календарного графика. </t>
  </si>
  <si>
    <t>Т.к.предполагаемая стоимость реконструкции более 1,5 млрд.руб, необходимо включение в ФЦП отдельным мероприятием, а также прохождение федеральной экспертизы</t>
  </si>
  <si>
    <t xml:space="preserve">Отсутствие федерального финансирования для ввода объекта 2018 году </t>
  </si>
  <si>
    <t>остались невыполненными кадастровые работы.</t>
  </si>
  <si>
    <t>Тех.готовность 98,5%
Получено заключение эксп.тех.части 1 этапа №41-1-1-3-0077-17 от 16.10.2017, 2 этапа №41-1-1-3-0072-17 от 16.10.2017. Получено заключение достоверности сметной стоимости 1 этапа № 2-1-6-0107-17 от 19.12.17г., 2 этапа № 2-1-6-0103-17 от 06.12.17г.</t>
  </si>
  <si>
    <t>Тех.готовность 96 %
ГК на стадии исполнения</t>
  </si>
  <si>
    <t>Отсутствие федерального финансирования для ввода объекта в 2017, 2018 годах</t>
  </si>
  <si>
    <t xml:space="preserve">МК от 30.11.2016 №0338300035316000111-0277157-02; от 10.04.2017 №0338300035317000013-0277157-01  </t>
  </si>
  <si>
    <t xml:space="preserve">от 25.01.2017 № 01/2017 
</t>
  </si>
  <si>
    <t xml:space="preserve">от 25.01.2017 № 02/2017 </t>
  </si>
  <si>
    <t>от 25.01.2017 № 02-1/2017</t>
  </si>
  <si>
    <t>Акт приемки объекта капитального строительства от 14.12.2017 № 1</t>
  </si>
  <si>
    <t>МК от 05.06.2017 №0138300003717000054-0210507-01; МК от 05.07.2017 № 05-17ЭА</t>
  </si>
  <si>
    <t>заключение контракта</t>
  </si>
  <si>
    <t>Источник финансирования</t>
  </si>
  <si>
    <t>январь 2017 год</t>
  </si>
  <si>
    <t>Заключено контрактов на отчетную дату (кол-во тыс. рублей)</t>
  </si>
  <si>
    <r>
      <t>Основное мероприятие 2.5:</t>
    </r>
    <r>
      <rPr>
        <sz val="10"/>
        <color indexed="8"/>
        <rFont val="Times New Roman"/>
        <family val="1"/>
      </rPr>
      <t xml:space="preserve"> Внедрение системы управления пассажирским автомобильным транспортом</t>
    </r>
  </si>
  <si>
    <r>
      <t>Основное мероприятие 1.6: Финансовая поддержка муниципальным образованиям направленная на развитие дорожного хозяйства,</t>
    </r>
    <r>
      <rPr>
        <i/>
        <sz val="10"/>
        <rFont val="Times New Roman"/>
        <family val="1"/>
      </rPr>
      <t xml:space="preserve"> в том числе: </t>
    </r>
  </si>
  <si>
    <r>
      <t xml:space="preserve">Мероприятие 1.7.1: </t>
    </r>
    <r>
      <rPr>
        <sz val="10"/>
        <rFont val="Times New Roman"/>
        <family val="1"/>
      </rPr>
      <t>Строительство автомобильной дороги "Подъезд к агропарку" площадка № 3 "Зеленовские озерки" (в том числе разработка проектной документации, прохождение государственной экспертизы)</t>
    </r>
  </si>
  <si>
    <r>
      <rPr>
        <b/>
        <sz val="10"/>
        <rFont val="Times New Roman"/>
        <family val="1"/>
      </rPr>
      <t xml:space="preserve">Мероприятие 1.7.2: </t>
    </r>
    <r>
      <rPr>
        <sz val="10"/>
        <rFont val="Times New Roman"/>
        <family val="1"/>
      </rPr>
      <t>Строительство автомобильной дороги "Подъезд к б/о "Зеленовские озерки" площадка № 3 "Зеленовские озерки" (в том числе разработка проектной документации, прохождение государственной экспертизы)</t>
    </r>
  </si>
  <si>
    <r>
      <rPr>
        <b/>
        <sz val="10"/>
        <rFont val="Times New Roman"/>
        <family val="1"/>
      </rPr>
      <t xml:space="preserve">Мероприятие 5.1.1: </t>
    </r>
    <r>
      <rPr>
        <sz val="10"/>
        <rFont val="Times New Roman"/>
        <family val="1"/>
      </rPr>
      <t>Обеспечение деятельности Министерства транспорта и дорожного строительства Камчатского края</t>
    </r>
  </si>
  <si>
    <r>
      <t xml:space="preserve">Мероприятие 5.1.2: </t>
    </r>
    <r>
      <rPr>
        <sz val="10"/>
        <rFont val="Times New Roman"/>
        <family val="1"/>
      </rPr>
      <t>Обеспечение деятельности подведомственного Министерству транспорта и дорожного строительства Камчатского края краевого государственного учреждения</t>
    </r>
  </si>
  <si>
    <r>
      <rPr>
        <b/>
        <sz val="10"/>
        <rFont val="Times New Roman"/>
        <family val="1"/>
      </rPr>
      <t xml:space="preserve">Мероприятие 1.3.6: </t>
    </r>
    <r>
      <rPr>
        <i/>
        <sz val="10"/>
        <rFont val="Times New Roman"/>
        <family val="1"/>
      </rPr>
      <t>Реконструкция автомобильной дороги Петропавловск-Камчатский - Мильково на участке км 171 - км 181</t>
    </r>
  </si>
  <si>
    <r>
      <rPr>
        <b/>
        <sz val="10"/>
        <rFont val="Times New Roman"/>
        <family val="1"/>
      </rPr>
      <t xml:space="preserve">Мероприятие 1.3.14: </t>
    </r>
    <r>
      <rPr>
        <i/>
        <sz val="10"/>
        <rFont val="Times New Roman"/>
        <family val="1"/>
      </rPr>
      <t>Реконструкция автомобильной дороги Петропавловск-Камчатский - Мильково на участке км 208 - км 219</t>
    </r>
  </si>
  <si>
    <r>
      <rPr>
        <b/>
        <sz val="10"/>
        <rFont val="Times New Roman"/>
        <family val="1"/>
      </rPr>
      <t xml:space="preserve">Мероприятие 1.3.12: </t>
    </r>
    <r>
      <rPr>
        <i/>
        <sz val="10"/>
        <rFont val="Times New Roman"/>
        <family val="1"/>
      </rPr>
      <t>Реконструкция автомобильной дороги Петропавловск-Камчатский - Мильково на участке км 220 - км 230</t>
    </r>
  </si>
  <si>
    <r>
      <rPr>
        <b/>
        <sz val="10"/>
        <rFont val="Times New Roman"/>
        <family val="1"/>
      </rPr>
      <t xml:space="preserve">Мероприятие 1.3.23: </t>
    </r>
    <r>
      <rPr>
        <sz val="10"/>
        <rFont val="Times New Roman"/>
        <family val="1"/>
      </rPr>
      <t>Строительство автомобильной дороги Анавгай - Палана на участке км 225 - км 231 (проектные работы)</t>
    </r>
  </si>
  <si>
    <r>
      <rPr>
        <b/>
        <sz val="10"/>
        <rFont val="Times New Roman"/>
        <family val="1"/>
      </rPr>
      <t xml:space="preserve">Мероприятие 3.3.2: </t>
    </r>
    <r>
      <rPr>
        <i/>
        <sz val="10"/>
        <rFont val="Times New Roman"/>
        <family val="1"/>
      </rPr>
      <t>Приобретение грузопассажирской баржи грузоподъёмностью 40 тонн.</t>
    </r>
  </si>
  <si>
    <r>
      <rPr>
        <b/>
        <sz val="10"/>
        <rFont val="Times New Roman"/>
        <family val="1"/>
      </rPr>
      <t>Мероприятие 3.3.4:</t>
    </r>
    <r>
      <rPr>
        <i/>
        <sz val="10"/>
        <rFont val="Times New Roman"/>
        <family val="1"/>
      </rPr>
      <t xml:space="preserve"> Приобретение судна на воздушной подушке</t>
    </r>
  </si>
  <si>
    <t>Основное мероприятие 5.1: Управление реализацией Программы</t>
  </si>
  <si>
    <r>
      <rPr>
        <b/>
        <sz val="10"/>
        <rFont val="Times New Roman"/>
        <family val="1"/>
      </rPr>
      <t xml:space="preserve">Мероприятие 5.1.2: </t>
    </r>
    <r>
      <rPr>
        <sz val="10"/>
        <rFont val="Times New Roman"/>
        <family val="1"/>
      </rPr>
      <t>Обеспечение деятельности подведомственного Министерству транспорта и дорожного строительства Камчатского края краевого государственного учреждения</t>
    </r>
  </si>
  <si>
    <r>
      <rPr>
        <b/>
        <sz val="10"/>
        <rFont val="Times New Roman"/>
        <family val="1"/>
      </rPr>
      <t xml:space="preserve">Мероприятие 1.2.1.8: </t>
    </r>
    <r>
      <rPr>
        <i/>
        <sz val="10"/>
        <rFont val="Times New Roman"/>
        <family val="1"/>
      </rPr>
      <t>Строительство мостового перехода через р. Кирганик на 16 км автомобильной дороги Мильково - Ключи - Усть-Камчатск</t>
    </r>
  </si>
  <si>
    <r>
      <rPr>
        <b/>
        <sz val="10"/>
        <rFont val="Times New Roman"/>
        <family val="1"/>
      </rPr>
      <t xml:space="preserve">Мероприятие 1.3.9: </t>
    </r>
    <r>
      <rPr>
        <sz val="10"/>
        <rFont val="Times New Roman"/>
        <family val="1"/>
      </rPr>
      <t>Реконструкция автомобильной дороги Петропавловск-Камчатский - Мильково на участке км 195 - км 208 (проектные работы)</t>
    </r>
  </si>
  <si>
    <t xml:space="preserve">Обеспечение круглогодичного функционирования сети автомобильных дорог, ликвидация "недоремонтов" дорожной сети </t>
  </si>
  <si>
    <t>Произведен капитальный ремонт а/д «Елизово – Паратунка на участке км 13+000 – км 13+700» (0,42 км / 4,77 тыс.м2)</t>
  </si>
  <si>
    <t>Отремонтировано а/д с твердым покрытием – 38,53 км / 391,44 тыс.м2;</t>
  </si>
  <si>
    <t xml:space="preserve">Министерство транспорта и дорожного строительства Камчатского края </t>
  </si>
  <si>
    <t>Приведение технических параметров дорог общего пользования регионального и межмуниципального значения, в соответствие с существующей и прогнозной интенсивностью движения</t>
  </si>
  <si>
    <t xml:space="preserve">Приведение технических параметров дорог общего пользования регионального и межмуниципального значения, в соответствие с существующей и прогнозной интенсивностью движения </t>
  </si>
  <si>
    <t>ввод объекта в эксплуатацию</t>
  </si>
  <si>
    <r>
      <rPr>
        <b/>
        <sz val="10"/>
        <rFont val="Times New Roman"/>
        <family val="1"/>
      </rPr>
      <t>Мероприятие 1.2.1.8</t>
    </r>
    <r>
      <rPr>
        <sz val="10"/>
        <rFont val="Times New Roman"/>
        <family val="1"/>
      </rPr>
      <t>: Строительство мостового перехода через р. Кирганик на 16 км автомобильной дороги Мильково - Ключи - Усть-Камчатск</t>
    </r>
  </si>
  <si>
    <t>Объект введен в эксплуатацию. Разрешение на ввод объекта в эксплуатацию от 11.12.2017 № 41-000-04-2017.</t>
  </si>
  <si>
    <t>получение проекта</t>
  </si>
  <si>
    <t>деабрь 2017 года</t>
  </si>
  <si>
    <t>1 этап – получено Положительное заключение тех.части от 03.03.2017 года и достоверности – от 29.05.2017 года. По 2 этапу – получено Положительное заключение тех.части от 14.03.2017 года, достоверность от 31.08.2017 года.  3-й этап – выполнены основные технические решения. Выполняется вариантное проектирование транспортных узлов.</t>
  </si>
  <si>
    <t>декабрь 2018 года</t>
  </si>
  <si>
    <t>Получено заключение эксп.тех.части 1 этапа № 41-1-1-3-0064-17 от 22.09.2017, 2 этапа № 41-1-1-3-0074-17 от 19.09.2017 года. Получено заключение достоверности сметной стоимости 1 этапа № 2-1-6-0104-17 от 11.12.2017 года, 2 этапа № 2-1-6-0105-17 от 14.12.2017 года.</t>
  </si>
  <si>
    <t>остались невыполненными кадастровые работы</t>
  </si>
  <si>
    <t>декабрь  2017 года</t>
  </si>
  <si>
    <t>январь 2016 года</t>
  </si>
  <si>
    <t xml:space="preserve">Получено заключение эксп.тех.части 1 этапа - № 41-1-1-3-0089-17 от 28.11.2017 года, 2 - этапа № 41-1-1-3-0085-17 от 22.10.2017 года. Получено заключение достоверности сметной стоимости по 1 этапу № 41-1-0118-17 от 27.12.2017 года, по 2 этапу № 41-1-0117-17 от 27.12.2017 года </t>
  </si>
  <si>
    <r>
      <t xml:space="preserve">Мероприятие 1.3.23: </t>
    </r>
    <r>
      <rPr>
        <sz val="10"/>
        <rFont val="Times New Roman"/>
        <family val="1"/>
      </rPr>
      <t>Строительство автомобильной дороги Анавгай - Палана на участке км 225 - км 231 (проектные работы)</t>
    </r>
  </si>
  <si>
    <t>Получено положительное заключение технической части № 41-1-1-3-0033-17 от 23.05.2017 года. Получено заключение достоверности сметной стоимости № 1-1-6-0073-17 от 29.09.2017 года.</t>
  </si>
  <si>
    <t>Получено положительное заключение технической части № 41-1-1-3-0083-17 от 16.11.2017 года. Получено заключение достоверности сметной стоимости № 41-1-0120-17 от 28.12.2017 года.</t>
  </si>
  <si>
    <t>Реализация мероприятий по развитию дорожного хозяйства</t>
  </si>
  <si>
    <t>Развитие опорной сети автомобильных дорог общего пользования регионального и межмуниципального значения Камчатского края</t>
  </si>
  <si>
    <t>Основное мероприятие реализовано</t>
  </si>
  <si>
    <t>Обеспечение объектов ТОР "Камчатка" транспортной инфраструктурой</t>
  </si>
  <si>
    <r>
      <t xml:space="preserve">Контрольное событие 1.2.2. </t>
    </r>
    <r>
      <rPr>
        <sz val="10"/>
        <rFont val="Times New Roman"/>
        <family val="1"/>
      </rPr>
      <t>Выполнение работ на объекте «Строительство автомобильной дороги «Подъезд к б/о «Зеленовские озерки» пло-щадка № 3 «Зеленовские озерки» – расчистка полосы отвода (с двух сторон)</t>
    </r>
  </si>
  <si>
    <t>Заключение государственного контракта</t>
  </si>
  <si>
    <r>
      <t xml:space="preserve">Контрольное событие 1.2.3. </t>
    </r>
    <r>
      <rPr>
        <sz val="10"/>
        <rFont val="Times New Roman"/>
        <family val="1"/>
      </rPr>
      <t>Выполнение работ на объекте «Строительство автомобильной дороги «Подъезд к б/о «Зеленовские озерки» площадка № 3 «Зеленовские озерки» – устройство нижних слоев дорожной одежды</t>
    </r>
  </si>
  <si>
    <t>Повышение безопасности перевозки пассажиров при пользовании транспортом общего пользования</t>
  </si>
  <si>
    <t>3.2.1.</t>
  </si>
  <si>
    <t>Повышение транспортной доступности для населения, снижение транспортных издержек при доставке товаров первой необходимости в районы полуострова и расширение возможностей для развития туристской деятельности</t>
  </si>
  <si>
    <t>Обеспечение возможности развития пассажирского водного транспорта, альтернативного авиационному</t>
  </si>
  <si>
    <r>
      <rPr>
        <b/>
        <sz val="10"/>
        <rFont val="Times New Roman"/>
        <family val="1"/>
      </rPr>
      <t>Мероприятие 3.3.2:</t>
    </r>
    <r>
      <rPr>
        <sz val="10"/>
        <rFont val="Times New Roman"/>
        <family val="1"/>
      </rPr>
      <t xml:space="preserve"> Приобретение грузопассажирской баржи грузоподъёмностью 40 тонн.</t>
    </r>
  </si>
  <si>
    <r>
      <rPr>
        <b/>
        <sz val="10"/>
        <rFont val="Times New Roman"/>
        <family val="1"/>
      </rPr>
      <t>Мероприятие 3.3.4:</t>
    </r>
    <r>
      <rPr>
        <sz val="10"/>
        <rFont val="Times New Roman"/>
        <family val="1"/>
      </rPr>
      <t xml:space="preserve"> Приобретение судна на воздушной подушке</t>
    </r>
  </si>
  <si>
    <t xml:space="preserve">Повышение доступности услуг воздушного транспорта, рост объемов перевозок, соблюдение высоких норм и стандартов безопасности и обеспечение устойчивого функционирования транспортной системы </t>
  </si>
  <si>
    <t>Повышение доступности услуг воздушного транспорта, рост объемов перевозок в районах Крайнего Севера</t>
  </si>
  <si>
    <t>Создание условий для реализации Программы, обеспечение выполнения полномочий в рамках реализации Программы</t>
  </si>
  <si>
    <t>Основное мероприятие 5.1: Управление реализацией Программы,</t>
  </si>
  <si>
    <r>
      <rPr>
        <b/>
        <sz val="10"/>
        <rFont val="Times New Roman"/>
        <family val="1"/>
      </rPr>
      <t>Основное мероприятие 1.2.1: Осуществление крупных особо важных для социально-экономического развития Российской Федерации проектов,</t>
    </r>
    <r>
      <rPr>
        <b/>
        <i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в том числе по объектам:</t>
    </r>
  </si>
  <si>
    <t>ГК от 11.07.2017 № 41 на 81 025,813 тыс.руб.,
6 ГК по затратам заказчика</t>
  </si>
  <si>
    <t>2 ГК на подрядные работы 
ГК от 19.06.2015 № 32 на 343 789,164 тыс.руб.</t>
  </si>
  <si>
    <t>1 ГК на подрядные работы 
ГК от 16.11.2015 № 74 на 2 199 202,547 тыс.руб.
9 ГК по затратам заказчика</t>
  </si>
  <si>
    <t>1 ГК на ПИР 
ГК от 14.08.2014 № 61 на 60 900,00 тыс.руб.,
1 ГК на экспертизу ПИР</t>
  </si>
  <si>
    <t>1 ГК на ПИР
ГК от 06.06.2016 № 26 на 11 441,525 тыс.руб.</t>
  </si>
  <si>
    <t>1 ГК на подрядные работы 
ГК от 20.09.2016 № 69 на 1 216 743,444 тыс.руб.,
3 ГК по затратам заказчика</t>
  </si>
  <si>
    <t>1 ГК на ПИР 
ГК от 06.06.2016 № 21 на 10 101,00 тыс.руб., 
5 ГК на экспертизу ПИР</t>
  </si>
  <si>
    <t>1 ГК на ПИР 
ГК от 06.06.2016 № 22 на 9 969,00 тыс.руб.,
5 ГК на экспертизу ПИР</t>
  </si>
  <si>
    <t>1 ГК на подрядные работы
ГК от 15.09.2016 № 68 на 1 302 781,934 тыс.руб.,
3 ГК по затратам заказчика</t>
  </si>
  <si>
    <t>1 ГК на подрядные работы
ГК от 15.09.2016 № 67 на 1 110 895,274 тыс.руб.,
3 ГК по затратам заказчика</t>
  </si>
  <si>
    <t>2 ГК на подрядные работы
ГК от 02.06.2017 № 35 на 204 184,294 тыс.руб.,
ГК от 14.09.2015 № 51 на 373 915,046 тыс.руб.,
22 ГК по затратам заказчика</t>
  </si>
  <si>
    <t>1 ГК на ПИР
ГК от 22.06.2016 № 23 на 6 819,00 тыс.руб.,
5 ГК на экспертизу ПИР</t>
  </si>
  <si>
    <t>1 ГК на ПИР
ГК от 06.06.2016 № 24 на 8 700,00 тыс.руб.,
2 ГК на экспертизу ПИР</t>
  </si>
  <si>
    <t>1 ГК на ПИР
ГК от 06.06.2016 № 25 на 18 800,00 тыс.руб.,
2 ГК на экспертизу ПИР</t>
  </si>
  <si>
    <t>1 ГК на подрядные работы
ГК от 28.09.2016 № 73 на 822 843,661 тыс.руб.,
4 ГК по затратам заказчика</t>
  </si>
  <si>
    <t>1 ГК на подрядные работы
ГК от 06.06.2016 № 20 на 82 643,120 тыс.руб.,
8 ГК по затратам заказчика</t>
  </si>
  <si>
    <t>1 ГК на ПИР
ГК от 25.08.2016 № 57 на 10 000,00 тыс.руб.</t>
  </si>
  <si>
    <t>МК от 16.02.2017 №34105037728 17 000004 на 93 799,27 тыс.руб.</t>
  </si>
  <si>
    <t>МК от 16.02.2017 №34105037728 17 000003 на 179 782,79 тыс.руб.</t>
  </si>
  <si>
    <t xml:space="preserve">МК от 19.08.2016 №0138300000116000146 на 511,39 тыс.руб. </t>
  </si>
  <si>
    <t>МК от 29.08.2017 №0138300000117000138 на 16 553,79 тыс.руб.</t>
  </si>
  <si>
    <t>МК от 24.08.2016 №0138300000116000147 на 724,71 тыс.руб.</t>
  </si>
  <si>
    <t>МК от 28.06.2016 №0138300007216000107-0210550-01 на 88 652,867 тыс.руб.</t>
  </si>
  <si>
    <t>Контракт от 01.12.2017 №0138200001217000020_238775 на 143 000,00 тыс.руб.</t>
  </si>
  <si>
    <t>Контракт от 29.11.2017 №0138200003117000004_238775 на 10 000,00 тыс.руб.</t>
  </si>
  <si>
    <t>Превышение за счет увеличения кол-ва перевезенных пассажиров в Олюторском муниципальном районе</t>
  </si>
  <si>
    <t>за счёт увеличения пассажиропотока через аэропорт Тиличики в п.Корф, а также частых отмен авиарейсов в осенний период по метеоусловиям</t>
  </si>
  <si>
    <t>ГК заключен 15.09.2016 № 68.  Подрядчик ООО «Устой-М». Подготовка территории строительства: очистка полосы отвода, демонтаж существующего обустройства; Устройство земляного полотна, рабочего слоя земляного полотна; устройство объездных дорог 3 шт., водопропускные трубы 3 шт., строительство временного моста через р. Кашкан.</t>
  </si>
  <si>
    <t>ГК заключен 15.09.2016 № 67.  Подрядчик ООО «Устой-М». Подготовка территории строительства: очистка полосы отвода, демонтаж существующего обустройства; Устройство объездных дорог – 80%, строительство водопропускных труб – 11 шт., строительство объездного моста через р. Правая Камчатка. Отсыпка земляного полотна – 80%.</t>
  </si>
  <si>
    <t xml:space="preserve">Подрядчик ООО "Устой+М", ГК от 02.06.17 № 35, срок ввода февраль 2018 года, открытие движения по мосту октябрь 2017 года.                                                                                                                                  </t>
  </si>
  <si>
    <t>уменьшение пассажиропотока за счёт ремонта вал линий и главных двигателей судна «Василий Завойко», а также высокой штормовой нагрузке в период осенней навигации 2017 года</t>
  </si>
  <si>
    <t>значительное увеличение грузооборота связано с возросшим грузопотоком на паромной переправе в Усть-Камчатском муниципальном районе, работа которой обеспечивалась судами «Капитан Драбкин» и «Сосновка-1»</t>
  </si>
  <si>
    <t>увеличение грузооборота порта связано с реализацией государственного контракта по строительству аэропорта в п. Оссора, а также капитального ремонта причальных сооружений ФГУП «Нацрыбресурсы» и завоза значительного объёма строительного оборудования и грузов</t>
  </si>
  <si>
    <t>акт приемки объекта капитального строительства "Автостанция в с. Мильково" от 14.12.2017 № 1</t>
  </si>
  <si>
    <t>низкий показатель перевозки пассажиров связан, с долгим ремонтом вездехода на воздушной подушке «Арктика-2ДК»</t>
  </si>
  <si>
    <r>
      <t xml:space="preserve">увеличение на 1,54 км. т.к. Министерством не планировалось в 2017 году ввод в эксплуатацию объекта «Строительство автомобильной дороги «Подъезд к б/о «Зеленовские озерки» площадка № 3 «Зеленовские озерки» (в том числе разработка проектной документации, прохождение государственной экспертизы)» протяженностью – 1,54 км, в связи с регулярным не освоением средств краевого бюджета Муниципальными образованиями. </t>
    </r>
    <r>
      <rPr>
        <b/>
        <sz val="10"/>
        <rFont val="Times New Roman"/>
        <family val="1"/>
      </rPr>
      <t xml:space="preserve"> </t>
    </r>
  </si>
  <si>
    <r>
      <t xml:space="preserve">«Строительство мостового перехода через р. Кирганик на 16 км автомобильной дороги Мильково – Ключи – Усть-Камчатск» – </t>
    </r>
    <r>
      <rPr>
        <b/>
        <sz val="10"/>
        <rFont val="Times New Roman"/>
        <family val="1"/>
      </rPr>
      <t>2,20 км</t>
    </r>
    <r>
      <rPr>
        <sz val="10"/>
        <rFont val="Times New Roman"/>
        <family val="1"/>
      </rPr>
      <t xml:space="preserve">; «Реконструкция автомобильной дороги Петропавловск-Камчатский – Мильково на участке км 231 - км 249» – </t>
    </r>
    <r>
      <rPr>
        <b/>
        <sz val="10"/>
        <rFont val="Times New Roman"/>
        <family val="1"/>
      </rPr>
      <t>18,01 км</t>
    </r>
  </si>
  <si>
    <r>
      <t xml:space="preserve">Контрольное событие 1.5.2. 
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231 - км 249» – устройство асфальтобетонного покрытия</t>
    </r>
  </si>
  <si>
    <r>
      <t xml:space="preserve">Контрольное событие 1.6.1. 
</t>
    </r>
    <r>
      <rPr>
        <sz val="10"/>
        <rFont val="Times New Roman"/>
        <family val="1"/>
      </rPr>
      <t>Выполнение работ на объекте «Реконструкция автомобильной дороги «Петропавловск-Камчатский – Мильково» на участке км 171 - км 181» – устройство земляного полотна с искусственными сооружениями</t>
    </r>
  </si>
  <si>
    <r>
      <rPr>
        <b/>
        <sz val="10"/>
        <rFont val="Times New Roman"/>
        <family val="1"/>
      </rPr>
      <t xml:space="preserve">Контрольное событие 1.8.1. </t>
    </r>
    <r>
      <rPr>
        <sz val="10"/>
        <rFont val="Times New Roman"/>
        <family val="1"/>
      </rPr>
      <t xml:space="preserve">
Выполнение работ на объекте «Реконструкция автомобильной дороги «Петропавловск-Камчатский – Мильково» на участке км 220 - км 230» – устройство земляного полотна с искусственными сооружениями</t>
    </r>
  </si>
  <si>
    <r>
      <rPr>
        <b/>
        <sz val="10"/>
        <rFont val="Times New Roman"/>
        <family val="1"/>
      </rPr>
      <t xml:space="preserve">Контрольное событие 1.7.1. </t>
    </r>
    <r>
      <rPr>
        <sz val="10"/>
        <rFont val="Times New Roman"/>
        <family val="1"/>
      </rPr>
      <t xml:space="preserve">
Выполнение работ на объекте «Реконструкция автомо-бильной дороги «Петропавловск-Камчатский – Мильково» на участке км 208 - км 219» – устройство земляного полотна с искусственными сооружениями</t>
    </r>
  </si>
  <si>
    <r>
      <rPr>
        <b/>
        <sz val="10"/>
        <rFont val="Times New Roman"/>
        <family val="1"/>
      </rPr>
      <t xml:space="preserve">Контрольное событие 1.9.1. </t>
    </r>
    <r>
      <rPr>
        <sz val="10"/>
        <rFont val="Times New Roman"/>
        <family val="1"/>
      </rPr>
      <t xml:space="preserve">
Выполнение работ на объекте «Строительство автозимника продленного действия «Анавгай – Палана» на участке км 0 - км 16» – устройство земляного полотна и искусственных сооружений</t>
    </r>
  </si>
  <si>
    <t xml:space="preserve">в связи с увеличением пассажиропотока </t>
  </si>
  <si>
    <r>
      <t xml:space="preserve">Мероприятие 1.7.4: </t>
    </r>
    <r>
      <rPr>
        <i/>
        <sz val="10"/>
        <rFont val="Times New Roman"/>
        <family val="1"/>
      </rPr>
      <t>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  </r>
  </si>
  <si>
    <t>7.3.</t>
  </si>
  <si>
    <t>выполнение проектных работ, прохождение государственной экспертизы</t>
  </si>
  <si>
    <t>выполнено: в июле 2017 года ПСД передана на Госэкспертизу. Но с учетом замечаний Госэкспертизы, возвращена для устранения замечаний. Положительное заключение Госэкспертизы - 1 кв. 2018 года</t>
  </si>
  <si>
    <t>№ 0138300001716000004 от 04.07.2016 года</t>
  </si>
  <si>
    <t>июль 2017 года</t>
  </si>
  <si>
    <t xml:space="preserve">ассигнования перераспределены </t>
  </si>
  <si>
    <r>
      <rPr>
        <b/>
        <sz val="9"/>
        <rFont val="Times New Roman"/>
        <family val="1"/>
      </rPr>
      <t>Контрольное событие 1.4.1.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Выполнение проектных работ, прохождение государственной экспертизы на объект «Строительство основной дороги туристско-рекреационного кластера «Паратунка», съезды к участкам».</t>
    </r>
  </si>
  <si>
    <r>
      <t xml:space="preserve">Контрольное событие 1.4.1. </t>
    </r>
    <r>
      <rPr>
        <sz val="10"/>
        <rFont val="Times New Roman"/>
        <family val="1"/>
      </rPr>
      <t>Выполнение проектных работ, прохождение государственной экспертизы на объект «Строительство основной дороги туристско-рекреационного кластера «Паратунка», съезды к участкам».</t>
    </r>
  </si>
  <si>
    <r>
      <t>Мероприятие 1.7.3:</t>
    </r>
    <r>
      <rPr>
        <sz val="10"/>
        <rFont val="Times New Roman"/>
        <family val="1"/>
      </rPr>
      <t xml:space="preserve"> Строительство основной дороги туристическо-рекреационного комплекса "Паратунка" (3 км), съездов к участкам (в том числе разработка проектной документации, прохождение государственной экспертизы)</t>
    </r>
  </si>
  <si>
    <t>ПСД с замечаниями Госэкспертизы возвращена для устранения замечаний. Положительное заключение Госэкспертизы - 1 кв. 2018 года</t>
  </si>
  <si>
    <t xml:space="preserve">в июле 2017 года ПСД передана на Госэкспертизу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</si>
</sst>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#,##0.0000"/>
    <numFmt numFmtId="175" formatCode="[$-FC19]d\ mmmm\ yyyy\ &quot;г.&quot;"/>
    <numFmt numFmtId="176" formatCode="0.0"/>
    <numFmt numFmtId="177" formatCode="0.000"/>
    <numFmt numFmtId="178" formatCode="0.0000"/>
    <numFmt numFmtId="179" formatCode="0.00000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0.0%"/>
    <numFmt numFmtId="187" formatCode="0.00000000"/>
    <numFmt numFmtId="188" formatCode="0.0000000"/>
    <numFmt numFmtId="189" formatCode="0.000000"/>
    <numFmt numFmtId="190" formatCode="#,##0.0000000"/>
  </numFmts>
  <fonts count="9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8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hair"/>
      <top style="medium"/>
      <bottom style="thin"/>
    </border>
    <border>
      <left style="medium"/>
      <right style="thin"/>
      <top style="thin"/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58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9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8" fillId="0" borderId="0" xfId="53" applyAlignment="1">
      <alignment vertical="top" wrapText="1"/>
      <protection/>
    </xf>
    <xf numFmtId="0" fontId="58" fillId="0" borderId="0" xfId="53">
      <alignment/>
      <protection/>
    </xf>
    <xf numFmtId="0" fontId="77" fillId="0" borderId="0" xfId="53" applyFont="1" applyBorder="1" applyAlignment="1">
      <alignment horizontal="center" vertical="center" wrapText="1"/>
      <protection/>
    </xf>
    <xf numFmtId="0" fontId="77" fillId="0" borderId="0" xfId="53" applyFont="1" applyBorder="1" applyAlignment="1">
      <alignment horizontal="right" vertical="center" wrapText="1"/>
      <protection/>
    </xf>
    <xf numFmtId="0" fontId="77" fillId="0" borderId="10" xfId="53" applyFont="1" applyBorder="1" applyAlignment="1">
      <alignment vertical="top" wrapText="1"/>
      <protection/>
    </xf>
    <xf numFmtId="0" fontId="77" fillId="0" borderId="11" xfId="53" applyFont="1" applyBorder="1" applyAlignment="1">
      <alignment vertical="top" wrapText="1"/>
      <protection/>
    </xf>
    <xf numFmtId="0" fontId="77" fillId="0" borderId="12" xfId="53" applyFont="1" applyBorder="1" applyAlignment="1">
      <alignment vertical="top" wrapText="1"/>
      <protection/>
    </xf>
    <xf numFmtId="0" fontId="67" fillId="0" borderId="10" xfId="53" applyFont="1" applyBorder="1" applyAlignment="1">
      <alignment vertical="top" wrapText="1"/>
      <protection/>
    </xf>
    <xf numFmtId="0" fontId="58" fillId="0" borderId="11" xfId="53" applyBorder="1" applyAlignment="1">
      <alignment vertical="top" wrapText="1"/>
      <protection/>
    </xf>
    <xf numFmtId="0" fontId="58" fillId="0" borderId="12" xfId="53" applyBorder="1" applyAlignment="1">
      <alignment vertical="top" wrapText="1"/>
      <protection/>
    </xf>
    <xf numFmtId="0" fontId="67" fillId="0" borderId="13" xfId="53" applyFont="1" applyBorder="1" applyAlignment="1">
      <alignment vertical="top" wrapText="1"/>
      <protection/>
    </xf>
    <xf numFmtId="0" fontId="58" fillId="0" borderId="14" xfId="53" applyBorder="1" applyAlignment="1">
      <alignment vertical="top" wrapText="1"/>
      <protection/>
    </xf>
    <xf numFmtId="0" fontId="58" fillId="0" borderId="15" xfId="53" applyBorder="1" applyAlignment="1">
      <alignment vertical="top" wrapText="1"/>
      <protection/>
    </xf>
    <xf numFmtId="0" fontId="77" fillId="0" borderId="16" xfId="53" applyFont="1" applyBorder="1" applyAlignment="1">
      <alignment vertical="top" wrapText="1"/>
      <protection/>
    </xf>
    <xf numFmtId="0" fontId="77" fillId="0" borderId="17" xfId="53" applyFont="1" applyBorder="1" applyAlignment="1">
      <alignment vertical="top" wrapText="1"/>
      <protection/>
    </xf>
    <xf numFmtId="0" fontId="77" fillId="0" borderId="18" xfId="53" applyFont="1" applyBorder="1" applyAlignment="1">
      <alignment vertical="top" wrapText="1"/>
      <protection/>
    </xf>
    <xf numFmtId="0" fontId="77" fillId="0" borderId="19" xfId="53" applyFont="1" applyBorder="1" applyAlignment="1">
      <alignment horizontal="center" vertical="center" wrapText="1"/>
      <protection/>
    </xf>
    <xf numFmtId="0" fontId="77" fillId="0" borderId="20" xfId="53" applyFont="1" applyBorder="1" applyAlignment="1">
      <alignment horizontal="center" vertical="center" wrapText="1"/>
      <protection/>
    </xf>
    <xf numFmtId="0" fontId="77" fillId="0" borderId="21" xfId="53" applyFont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4" fontId="13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justify" vertical="center" wrapText="1"/>
    </xf>
    <xf numFmtId="0" fontId="8" fillId="33" borderId="22" xfId="0" applyFont="1" applyFill="1" applyBorder="1" applyAlignment="1">
      <alignment horizontal="justify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33" borderId="22" xfId="0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73" fontId="16" fillId="0" borderId="11" xfId="0" applyNumberFormat="1" applyFont="1" applyFill="1" applyBorder="1" applyAlignment="1">
      <alignment horizontal="right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right" vertical="center"/>
    </xf>
    <xf numFmtId="4" fontId="17" fillId="0" borderId="27" xfId="0" applyNumberFormat="1" applyFont="1" applyFill="1" applyBorder="1" applyAlignment="1">
      <alignment horizontal="right" vertical="center"/>
    </xf>
    <xf numFmtId="4" fontId="18" fillId="0" borderId="11" xfId="0" applyNumberFormat="1" applyFont="1" applyFill="1" applyBorder="1" applyAlignment="1">
      <alignment horizontal="right" vertical="center"/>
    </xf>
    <xf numFmtId="4" fontId="18" fillId="0" borderId="27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4" fontId="18" fillId="0" borderId="2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4" fontId="17" fillId="0" borderId="11" xfId="0" applyNumberFormat="1" applyFont="1" applyFill="1" applyBorder="1" applyAlignment="1">
      <alignment horizontal="right" vertical="center" wrapText="1"/>
    </xf>
    <xf numFmtId="4" fontId="17" fillId="0" borderId="14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4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 wrapText="1"/>
    </xf>
    <xf numFmtId="4" fontId="18" fillId="0" borderId="30" xfId="0" applyNumberFormat="1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justify" vertical="center" wrapText="1"/>
    </xf>
    <xf numFmtId="4" fontId="18" fillId="0" borderId="25" xfId="0" applyNumberFormat="1" applyFont="1" applyFill="1" applyBorder="1" applyAlignment="1">
      <alignment vertical="center" wrapText="1"/>
    </xf>
    <xf numFmtId="49" fontId="13" fillId="0" borderId="32" xfId="0" applyNumberFormat="1" applyFont="1" applyFill="1" applyBorder="1" applyAlignment="1">
      <alignment horizontal="justify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justify" vertical="center" wrapText="1"/>
    </xf>
    <xf numFmtId="49" fontId="18" fillId="0" borderId="34" xfId="0" applyNumberFormat="1" applyFont="1" applyFill="1" applyBorder="1" applyAlignment="1">
      <alignment vertical="center" wrapText="1"/>
    </xf>
    <xf numFmtId="4" fontId="18" fillId="0" borderId="28" xfId="0" applyNumberFormat="1" applyFont="1" applyFill="1" applyBorder="1" applyAlignment="1">
      <alignment horizontal="right" vertical="center" wrapText="1"/>
    </xf>
    <xf numFmtId="4" fontId="17" fillId="0" borderId="28" xfId="0" applyNumberFormat="1" applyFont="1" applyFill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center" vertical="center"/>
    </xf>
    <xf numFmtId="4" fontId="18" fillId="0" borderId="28" xfId="0" applyNumberFormat="1" applyFont="1" applyFill="1" applyBorder="1" applyAlignment="1">
      <alignment vertical="center"/>
    </xf>
    <xf numFmtId="4" fontId="17" fillId="0" borderId="28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0" fontId="13" fillId="0" borderId="32" xfId="0" applyFont="1" applyFill="1" applyBorder="1" applyAlignment="1">
      <alignment horizontal="justify" vertical="center" wrapText="1"/>
    </xf>
    <xf numFmtId="0" fontId="13" fillId="0" borderId="35" xfId="0" applyFont="1" applyFill="1" applyBorder="1" applyAlignment="1">
      <alignment horizontal="justify" vertical="center" wrapText="1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justify" vertical="center" wrapText="1"/>
    </xf>
    <xf numFmtId="4" fontId="18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justify" vertical="center" wrapText="1"/>
    </xf>
    <xf numFmtId="49" fontId="1" fillId="0" borderId="37" xfId="0" applyNumberFormat="1" applyFont="1" applyFill="1" applyBorder="1" applyAlignment="1">
      <alignment horizontal="right" vertical="center" wrapText="1"/>
    </xf>
    <xf numFmtId="49" fontId="8" fillId="0" borderId="22" xfId="0" applyNumberFormat="1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" fillId="0" borderId="37" xfId="0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right" vertical="center"/>
    </xf>
    <xf numFmtId="49" fontId="13" fillId="0" borderId="39" xfId="0" applyNumberFormat="1" applyFont="1" applyFill="1" applyBorder="1" applyAlignment="1">
      <alignment horizontal="justify" vertical="center" wrapText="1"/>
    </xf>
    <xf numFmtId="49" fontId="13" fillId="0" borderId="40" xfId="0" applyNumberFormat="1" applyFont="1" applyFill="1" applyBorder="1" applyAlignment="1">
      <alignment horizontal="justify" vertical="center" wrapText="1"/>
    </xf>
    <xf numFmtId="49" fontId="1" fillId="0" borderId="41" xfId="0" applyNumberFormat="1" applyFont="1" applyFill="1" applyBorder="1" applyAlignment="1">
      <alignment horizontal="right" vertical="center" wrapText="1"/>
    </xf>
    <xf numFmtId="49" fontId="13" fillId="0" borderId="42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right" vertical="center" wrapText="1"/>
    </xf>
    <xf numFmtId="0" fontId="11" fillId="0" borderId="41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justify" vertical="center" wrapText="1"/>
    </xf>
    <xf numFmtId="49" fontId="13" fillId="0" borderId="43" xfId="0" applyNumberFormat="1" applyFont="1" applyFill="1" applyBorder="1" applyAlignment="1">
      <alignment horizontal="justify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justify" vertical="center" wrapText="1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45" xfId="0" applyNumberFormat="1" applyFont="1" applyFill="1" applyBorder="1" applyAlignment="1">
      <alignment horizontal="justify" vertical="center" wrapText="1"/>
    </xf>
    <xf numFmtId="49" fontId="1" fillId="0" borderId="42" xfId="0" applyNumberFormat="1" applyFont="1" applyFill="1" applyBorder="1" applyAlignment="1">
      <alignment horizontal="right" vertical="center" wrapText="1"/>
    </xf>
    <xf numFmtId="49" fontId="13" fillId="0" borderId="46" xfId="0" applyNumberFormat="1" applyFont="1" applyFill="1" applyBorder="1" applyAlignment="1">
      <alignment horizontal="center" vertical="center" wrapText="1"/>
    </xf>
    <xf numFmtId="49" fontId="13" fillId="0" borderId="47" xfId="0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justify" vertical="center"/>
    </xf>
    <xf numFmtId="0" fontId="11" fillId="0" borderId="48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4" fontId="11" fillId="0" borderId="22" xfId="0" applyNumberFormat="1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4" fontId="11" fillId="0" borderId="39" xfId="0" applyNumberFormat="1" applyFont="1" applyFill="1" applyBorder="1" applyAlignment="1">
      <alignment horizontal="center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22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4" fontId="11" fillId="0" borderId="43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 wrapText="1"/>
    </xf>
    <xf numFmtId="4" fontId="18" fillId="0" borderId="51" xfId="0" applyNumberFormat="1" applyFont="1" applyFill="1" applyBorder="1" applyAlignment="1">
      <alignment horizontal="right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4" fontId="18" fillId="0" borderId="52" xfId="0" applyNumberFormat="1" applyFont="1" applyFill="1" applyBorder="1" applyAlignment="1">
      <alignment horizontal="right" vertical="center" wrapText="1"/>
    </xf>
    <xf numFmtId="0" fontId="78" fillId="0" borderId="22" xfId="0" applyFont="1" applyFill="1" applyBorder="1" applyAlignment="1">
      <alignment horizontal="center" vertical="center" wrapText="1"/>
    </xf>
    <xf numFmtId="173" fontId="13" fillId="0" borderId="17" xfId="0" applyNumberFormat="1" applyFont="1" applyFill="1" applyBorder="1" applyAlignment="1">
      <alignment horizontal="center" vertical="center"/>
    </xf>
    <xf numFmtId="173" fontId="13" fillId="0" borderId="5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3" fontId="0" fillId="0" borderId="0" xfId="0" applyNumberFormat="1" applyFill="1" applyBorder="1" applyAlignment="1">
      <alignment/>
    </xf>
    <xf numFmtId="0" fontId="1" fillId="0" borderId="0" xfId="0" applyFont="1" applyFill="1" applyAlignment="1">
      <alignment horizontal="right" vertical="center"/>
    </xf>
    <xf numFmtId="0" fontId="7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80" fillId="0" borderId="22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left" vertical="center" wrapText="1"/>
    </xf>
    <xf numFmtId="173" fontId="81" fillId="0" borderId="22" xfId="0" applyNumberFormat="1" applyFont="1" applyFill="1" applyBorder="1" applyAlignment="1">
      <alignment horizontal="right" vertical="center" wrapText="1"/>
    </xf>
    <xf numFmtId="173" fontId="16" fillId="0" borderId="22" xfId="0" applyNumberFormat="1" applyFont="1" applyFill="1" applyBorder="1" applyAlignment="1">
      <alignment vertical="center"/>
    </xf>
    <xf numFmtId="0" fontId="82" fillId="0" borderId="22" xfId="0" applyFont="1" applyFill="1" applyBorder="1" applyAlignment="1">
      <alignment horizontal="center" vertical="center" wrapText="1"/>
    </xf>
    <xf numFmtId="0" fontId="78" fillId="0" borderId="22" xfId="0" applyFont="1" applyFill="1" applyBorder="1" applyAlignment="1">
      <alignment horizontal="left" vertical="center" wrapText="1"/>
    </xf>
    <xf numFmtId="173" fontId="83" fillId="0" borderId="22" xfId="0" applyNumberFormat="1" applyFont="1" applyFill="1" applyBorder="1" applyAlignment="1">
      <alignment horizontal="right" vertical="center" wrapText="1"/>
    </xf>
    <xf numFmtId="173" fontId="18" fillId="0" borderId="22" xfId="0" applyNumberFormat="1" applyFont="1" applyFill="1" applyBorder="1" applyAlignment="1">
      <alignment vertical="center" wrapText="1"/>
    </xf>
    <xf numFmtId="173" fontId="18" fillId="0" borderId="22" xfId="0" applyNumberFormat="1" applyFont="1" applyFill="1" applyBorder="1" applyAlignment="1">
      <alignment horizontal="right" vertical="center" wrapText="1"/>
    </xf>
    <xf numFmtId="173" fontId="78" fillId="0" borderId="22" xfId="0" applyNumberFormat="1" applyFont="1" applyFill="1" applyBorder="1" applyAlignment="1">
      <alignment horizontal="right" vertical="center" wrapText="1"/>
    </xf>
    <xf numFmtId="173" fontId="6" fillId="0" borderId="22" xfId="0" applyNumberFormat="1" applyFont="1" applyFill="1" applyBorder="1" applyAlignment="1">
      <alignment vertical="center" wrapText="1"/>
    </xf>
    <xf numFmtId="0" fontId="80" fillId="0" borderId="22" xfId="0" applyFont="1" applyFill="1" applyBorder="1" applyAlignment="1">
      <alignment horizontal="left" vertical="center" wrapText="1"/>
    </xf>
    <xf numFmtId="173" fontId="80" fillId="0" borderId="22" xfId="0" applyNumberFormat="1" applyFont="1" applyFill="1" applyBorder="1" applyAlignment="1">
      <alignment horizontal="right" vertical="center" wrapText="1"/>
    </xf>
    <xf numFmtId="0" fontId="6" fillId="0" borderId="54" xfId="53" applyFont="1" applyFill="1" applyBorder="1" applyAlignment="1">
      <alignment horizontal="justify" vertical="center" wrapText="1"/>
      <protection/>
    </xf>
    <xf numFmtId="0" fontId="81" fillId="0" borderId="22" xfId="0" applyFont="1" applyFill="1" applyBorder="1" applyAlignment="1">
      <alignment horizontal="justify" vertical="center" wrapText="1"/>
    </xf>
    <xf numFmtId="0" fontId="81" fillId="0" borderId="40" xfId="0" applyFont="1" applyFill="1" applyBorder="1" applyAlignment="1">
      <alignment horizontal="justify" vertical="center" wrapText="1"/>
    </xf>
    <xf numFmtId="0" fontId="12" fillId="0" borderId="0" xfId="0" applyFont="1" applyAlignment="1">
      <alignment horizontal="right"/>
    </xf>
    <xf numFmtId="2" fontId="15" fillId="0" borderId="50" xfId="0" applyNumberFormat="1" applyFont="1" applyFill="1" applyBorder="1" applyAlignment="1">
      <alignment horizontal="center" vertical="center"/>
    </xf>
    <xf numFmtId="2" fontId="15" fillId="0" borderId="50" xfId="0" applyNumberFormat="1" applyFont="1" applyFill="1" applyBorder="1" applyAlignment="1">
      <alignment horizontal="right" vertical="center"/>
    </xf>
    <xf numFmtId="2" fontId="11" fillId="0" borderId="50" xfId="0" applyNumberFormat="1" applyFont="1" applyFill="1" applyBorder="1" applyAlignment="1">
      <alignment horizontal="right" vertical="center"/>
    </xf>
    <xf numFmtId="2" fontId="11" fillId="0" borderId="50" xfId="0" applyNumberFormat="1" applyFont="1" applyFill="1" applyBorder="1" applyAlignment="1">
      <alignment horizontal="center" vertical="center"/>
    </xf>
    <xf numFmtId="2" fontId="81" fillId="0" borderId="50" xfId="0" applyNumberFormat="1" applyFont="1" applyFill="1" applyBorder="1" applyAlignment="1">
      <alignment horizontal="right" vertical="center" wrapText="1"/>
    </xf>
    <xf numFmtId="0" fontId="78" fillId="0" borderId="43" xfId="0" applyFont="1" applyFill="1" applyBorder="1" applyAlignment="1">
      <alignment horizontal="left" vertical="center" wrapText="1"/>
    </xf>
    <xf numFmtId="0" fontId="78" fillId="0" borderId="43" xfId="0" applyFont="1" applyFill="1" applyBorder="1" applyAlignment="1">
      <alignment horizontal="center" vertical="center" wrapText="1"/>
    </xf>
    <xf numFmtId="173" fontId="83" fillId="0" borderId="43" xfId="0" applyNumberFormat="1" applyFont="1" applyFill="1" applyBorder="1" applyAlignment="1">
      <alignment horizontal="right" vertical="center" wrapText="1"/>
    </xf>
    <xf numFmtId="173" fontId="18" fillId="0" borderId="43" xfId="0" applyNumberFormat="1" applyFont="1" applyFill="1" applyBorder="1" applyAlignment="1">
      <alignment vertical="center" wrapText="1"/>
    </xf>
    <xf numFmtId="2" fontId="11" fillId="0" borderId="55" xfId="0" applyNumberFormat="1" applyFont="1" applyFill="1" applyBorder="1" applyAlignment="1">
      <alignment horizontal="center" vertical="center"/>
    </xf>
    <xf numFmtId="0" fontId="81" fillId="0" borderId="4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84" fillId="0" borderId="56" xfId="0" applyFont="1" applyFill="1" applyBorder="1" applyAlignment="1">
      <alignment horizontal="center" vertical="center"/>
    </xf>
    <xf numFmtId="0" fontId="84" fillId="0" borderId="57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 vertical="center"/>
    </xf>
    <xf numFmtId="0" fontId="85" fillId="0" borderId="59" xfId="0" applyFont="1" applyFill="1" applyBorder="1" applyAlignment="1">
      <alignment horizontal="justify" vertical="center" wrapText="1"/>
    </xf>
    <xf numFmtId="0" fontId="80" fillId="0" borderId="59" xfId="0" applyFont="1" applyFill="1" applyBorder="1" applyAlignment="1">
      <alignment horizontal="center" vertical="center" wrapText="1"/>
    </xf>
    <xf numFmtId="173" fontId="81" fillId="0" borderId="59" xfId="0" applyNumberFormat="1" applyFont="1" applyFill="1" applyBorder="1" applyAlignment="1">
      <alignment horizontal="center" vertical="center" wrapText="1"/>
    </xf>
    <xf numFmtId="2" fontId="15" fillId="0" borderId="60" xfId="0" applyNumberFormat="1" applyFont="1" applyFill="1" applyBorder="1" applyAlignment="1">
      <alignment horizontal="center" vertical="center"/>
    </xf>
    <xf numFmtId="0" fontId="81" fillId="0" borderId="43" xfId="0" applyFont="1" applyFill="1" applyBorder="1" applyAlignment="1">
      <alignment horizontal="left" vertical="center" wrapText="1"/>
    </xf>
    <xf numFmtId="0" fontId="80" fillId="0" borderId="43" xfId="0" applyFont="1" applyFill="1" applyBorder="1" applyAlignment="1">
      <alignment horizontal="center" vertical="center" wrapText="1"/>
    </xf>
    <xf numFmtId="173" fontId="81" fillId="0" borderId="43" xfId="0" applyNumberFormat="1" applyFont="1" applyFill="1" applyBorder="1" applyAlignment="1">
      <alignment horizontal="right" vertical="center" wrapText="1"/>
    </xf>
    <xf numFmtId="2" fontId="15" fillId="0" borderId="55" xfId="0" applyNumberFormat="1" applyFont="1" applyFill="1" applyBorder="1" applyAlignment="1">
      <alignment horizontal="right" vertical="center"/>
    </xf>
    <xf numFmtId="0" fontId="82" fillId="0" borderId="40" xfId="0" applyFont="1" applyFill="1" applyBorder="1" applyAlignment="1">
      <alignment horizontal="center" vertical="center" wrapText="1"/>
    </xf>
    <xf numFmtId="173" fontId="16" fillId="0" borderId="43" xfId="0" applyNumberFormat="1" applyFont="1" applyFill="1" applyBorder="1" applyAlignment="1">
      <alignment vertical="center"/>
    </xf>
    <xf numFmtId="0" fontId="78" fillId="0" borderId="39" xfId="0" applyFont="1" applyFill="1" applyBorder="1" applyAlignment="1">
      <alignment horizontal="left" vertical="center" wrapText="1"/>
    </xf>
    <xf numFmtId="0" fontId="78" fillId="0" borderId="39" xfId="0" applyFont="1" applyFill="1" applyBorder="1" applyAlignment="1">
      <alignment horizontal="center" vertical="center" wrapText="1"/>
    </xf>
    <xf numFmtId="173" fontId="83" fillId="0" borderId="39" xfId="0" applyNumberFormat="1" applyFont="1" applyFill="1" applyBorder="1" applyAlignment="1">
      <alignment horizontal="right" vertical="center" wrapText="1"/>
    </xf>
    <xf numFmtId="173" fontId="18" fillId="0" borderId="39" xfId="0" applyNumberFormat="1" applyFont="1" applyFill="1" applyBorder="1" applyAlignment="1">
      <alignment vertical="center" wrapText="1"/>
    </xf>
    <xf numFmtId="2" fontId="11" fillId="0" borderId="48" xfId="0" applyNumberFormat="1" applyFont="1" applyFill="1" applyBorder="1" applyAlignment="1">
      <alignment horizontal="center" vertical="center"/>
    </xf>
    <xf numFmtId="0" fontId="78" fillId="0" borderId="40" xfId="0" applyFont="1" applyFill="1" applyBorder="1" applyAlignment="1">
      <alignment horizontal="center" vertical="center" wrapText="1"/>
    </xf>
    <xf numFmtId="0" fontId="81" fillId="0" borderId="59" xfId="0" applyFont="1" applyFill="1" applyBorder="1" applyAlignment="1">
      <alignment horizontal="justify" vertical="center" wrapText="1"/>
    </xf>
    <xf numFmtId="0" fontId="80" fillId="0" borderId="43" xfId="0" applyFont="1" applyFill="1" applyBorder="1" applyAlignment="1">
      <alignment horizontal="left" vertical="center" wrapText="1"/>
    </xf>
    <xf numFmtId="173" fontId="80" fillId="0" borderId="43" xfId="0" applyNumberFormat="1" applyFont="1" applyFill="1" applyBorder="1" applyAlignment="1">
      <alignment horizontal="right" vertical="center" wrapText="1"/>
    </xf>
    <xf numFmtId="2" fontId="11" fillId="0" borderId="48" xfId="0" applyNumberFormat="1" applyFont="1" applyFill="1" applyBorder="1" applyAlignment="1">
      <alignment horizontal="right" vertical="center"/>
    </xf>
    <xf numFmtId="0" fontId="80" fillId="0" borderId="3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49" fontId="6" fillId="0" borderId="14" xfId="53" applyNumberFormat="1" applyFont="1" applyFill="1" applyBorder="1" applyAlignment="1">
      <alignment horizontal="center" vertical="center" wrapText="1"/>
      <protection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49" fontId="1" fillId="0" borderId="0" xfId="53" applyNumberFormat="1" applyFont="1" applyFill="1" applyBorder="1" applyAlignment="1">
      <alignment horizontal="right" vertical="center"/>
      <protection/>
    </xf>
    <xf numFmtId="4" fontId="17" fillId="0" borderId="65" xfId="0" applyNumberFormat="1" applyFont="1" applyFill="1" applyBorder="1" applyAlignment="1">
      <alignment horizontal="right" vertical="center"/>
    </xf>
    <xf numFmtId="0" fontId="6" fillId="0" borderId="36" xfId="53" applyFont="1" applyFill="1" applyBorder="1" applyAlignment="1">
      <alignment horizontal="justify" vertical="center" wrapText="1"/>
      <protection/>
    </xf>
    <xf numFmtId="0" fontId="6" fillId="0" borderId="31" xfId="53" applyFont="1" applyFill="1" applyBorder="1" applyAlignment="1">
      <alignment horizontal="justify" vertical="center" wrapText="1"/>
      <protection/>
    </xf>
    <xf numFmtId="49" fontId="6" fillId="0" borderId="66" xfId="0" applyNumberFormat="1" applyFont="1" applyFill="1" applyBorder="1" applyAlignment="1">
      <alignment horizontal="center" vertical="center" wrapText="1"/>
    </xf>
    <xf numFmtId="0" fontId="6" fillId="0" borderId="67" xfId="53" applyFont="1" applyFill="1" applyBorder="1" applyAlignment="1">
      <alignment horizontal="justify" vertical="center" wrapText="1"/>
      <protection/>
    </xf>
    <xf numFmtId="4" fontId="18" fillId="0" borderId="68" xfId="0" applyNumberFormat="1" applyFont="1" applyFill="1" applyBorder="1" applyAlignment="1">
      <alignment horizontal="right" vertical="center" wrapText="1"/>
    </xf>
    <xf numFmtId="49" fontId="8" fillId="0" borderId="32" xfId="0" applyNumberFormat="1" applyFont="1" applyFill="1" applyBorder="1" applyAlignment="1">
      <alignment horizontal="justify" vertical="center" wrapText="1"/>
    </xf>
    <xf numFmtId="0" fontId="26" fillId="0" borderId="0" xfId="0" applyFont="1" applyFill="1" applyAlignment="1">
      <alignment vertical="top"/>
    </xf>
    <xf numFmtId="14" fontId="6" fillId="0" borderId="64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justify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49" fontId="1" fillId="0" borderId="69" xfId="0" applyNumberFormat="1" applyFont="1" applyFill="1" applyBorder="1" applyAlignment="1">
      <alignment horizontal="justify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49" fontId="6" fillId="0" borderId="69" xfId="0" applyNumberFormat="1" applyFont="1" applyFill="1" applyBorder="1" applyAlignment="1">
      <alignment horizontal="center" vertical="center" wrapText="1"/>
    </xf>
    <xf numFmtId="49" fontId="1" fillId="0" borderId="71" xfId="0" applyNumberFormat="1" applyFont="1" applyFill="1" applyBorder="1" applyAlignment="1">
      <alignment horizontal="justify" vertical="center" wrapText="1"/>
    </xf>
    <xf numFmtId="14" fontId="6" fillId="0" borderId="61" xfId="0" applyNumberFormat="1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justify" vertical="center" wrapText="1"/>
    </xf>
    <xf numFmtId="49" fontId="6" fillId="0" borderId="20" xfId="53" applyNumberFormat="1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justify" vertical="center" wrapText="1"/>
      <protection/>
    </xf>
    <xf numFmtId="49" fontId="6" fillId="0" borderId="64" xfId="53" applyNumberFormat="1" applyFont="1" applyFill="1" applyBorder="1" applyAlignment="1">
      <alignment horizontal="center" vertical="center" wrapText="1"/>
      <protection/>
    </xf>
    <xf numFmtId="49" fontId="6" fillId="0" borderId="72" xfId="53" applyNumberFormat="1" applyFont="1" applyFill="1" applyBorder="1" applyAlignment="1">
      <alignment horizontal="center" vertical="center" wrapText="1"/>
      <protection/>
    </xf>
    <xf numFmtId="49" fontId="16" fillId="0" borderId="72" xfId="53" applyNumberFormat="1" applyFont="1" applyFill="1" applyBorder="1" applyAlignment="1">
      <alignment horizontal="center" vertical="center" wrapText="1"/>
      <protection/>
    </xf>
    <xf numFmtId="0" fontId="6" fillId="0" borderId="73" xfId="53" applyFont="1" applyFill="1" applyBorder="1" applyAlignment="1">
      <alignment horizontal="justify" vertical="center" wrapText="1"/>
      <protection/>
    </xf>
    <xf numFmtId="49" fontId="13" fillId="0" borderId="74" xfId="0" applyNumberFormat="1" applyFont="1" applyFill="1" applyBorder="1" applyAlignment="1">
      <alignment vertical="center" wrapText="1"/>
    </xf>
    <xf numFmtId="49" fontId="8" fillId="0" borderId="74" xfId="0" applyNumberFormat="1" applyFont="1" applyFill="1" applyBorder="1" applyAlignment="1">
      <alignment vertical="center" wrapText="1"/>
    </xf>
    <xf numFmtId="49" fontId="8" fillId="0" borderId="75" xfId="0" applyNumberFormat="1" applyFont="1" applyFill="1" applyBorder="1" applyAlignment="1">
      <alignment vertical="center" wrapText="1"/>
    </xf>
    <xf numFmtId="49" fontId="6" fillId="0" borderId="62" xfId="53" applyNumberFormat="1" applyFont="1" applyFill="1" applyBorder="1" applyAlignment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/>
    </xf>
    <xf numFmtId="4" fontId="1" fillId="0" borderId="76" xfId="0" applyNumberFormat="1" applyFont="1" applyFill="1" applyBorder="1" applyAlignment="1">
      <alignment horizontal="right" vertical="center"/>
    </xf>
    <xf numFmtId="0" fontId="7" fillId="0" borderId="76" xfId="0" applyFont="1" applyFill="1" applyBorder="1" applyAlignment="1">
      <alignment vertical="top"/>
    </xf>
    <xf numFmtId="0" fontId="1" fillId="0" borderId="77" xfId="0" applyFont="1" applyFill="1" applyBorder="1" applyAlignment="1">
      <alignment horizontal="justify" vertical="center" wrapText="1"/>
    </xf>
    <xf numFmtId="0" fontId="1" fillId="0" borderId="78" xfId="0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0" fontId="7" fillId="0" borderId="30" xfId="0" applyFont="1" applyFill="1" applyBorder="1" applyAlignment="1">
      <alignment vertical="top"/>
    </xf>
    <xf numFmtId="4" fontId="18" fillId="0" borderId="17" xfId="0" applyNumberFormat="1" applyFont="1" applyFill="1" applyBorder="1" applyAlignment="1">
      <alignment vertical="center"/>
    </xf>
    <xf numFmtId="0" fontId="81" fillId="0" borderId="40" xfId="0" applyFont="1" applyFill="1" applyBorder="1" applyAlignment="1">
      <alignment horizontal="justify" vertical="center" wrapText="1"/>
    </xf>
    <xf numFmtId="0" fontId="81" fillId="0" borderId="59" xfId="0" applyFont="1" applyFill="1" applyBorder="1" applyAlignment="1">
      <alignment horizontal="justify" vertical="center" wrapText="1"/>
    </xf>
    <xf numFmtId="0" fontId="81" fillId="0" borderId="43" xfId="0" applyFont="1" applyFill="1" applyBorder="1" applyAlignment="1">
      <alignment horizontal="center" vertical="center" wrapText="1"/>
    </xf>
    <xf numFmtId="49" fontId="1" fillId="0" borderId="76" xfId="0" applyNumberFormat="1" applyFont="1" applyFill="1" applyBorder="1" applyAlignment="1">
      <alignment horizontal="center" vertical="center" wrapText="1"/>
    </xf>
    <xf numFmtId="172" fontId="17" fillId="0" borderId="11" xfId="0" applyNumberFormat="1" applyFont="1" applyFill="1" applyBorder="1" applyAlignment="1">
      <alignment horizontal="right" vertical="center"/>
    </xf>
    <xf numFmtId="0" fontId="6" fillId="0" borderId="76" xfId="0" applyFont="1" applyFill="1" applyBorder="1" applyAlignment="1">
      <alignment horizontal="center" vertical="center"/>
    </xf>
    <xf numFmtId="0" fontId="11" fillId="0" borderId="39" xfId="53" applyFont="1" applyFill="1" applyBorder="1" applyAlignment="1">
      <alignment horizontal="center" vertical="center" wrapText="1"/>
      <protection/>
    </xf>
    <xf numFmtId="0" fontId="11" fillId="0" borderId="7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4" fontId="13" fillId="0" borderId="22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justify" vertical="center"/>
    </xf>
    <xf numFmtId="0" fontId="6" fillId="0" borderId="30" xfId="0" applyFont="1" applyFill="1" applyBorder="1" applyAlignment="1">
      <alignment horizontal="center" vertical="center" wrapText="1"/>
    </xf>
    <xf numFmtId="49" fontId="6" fillId="0" borderId="52" xfId="0" applyNumberFormat="1" applyFont="1" applyFill="1" applyBorder="1" applyAlignment="1">
      <alignment horizontal="center" vertical="center" wrapText="1"/>
    </xf>
    <xf numFmtId="49" fontId="1" fillId="0" borderId="80" xfId="0" applyNumberFormat="1" applyFont="1" applyFill="1" applyBorder="1" applyAlignment="1">
      <alignment horizontal="justify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center" vertical="center" wrapText="1"/>
    </xf>
    <xf numFmtId="49" fontId="1" fillId="0" borderId="81" xfId="0" applyNumberFormat="1" applyFont="1" applyFill="1" applyBorder="1" applyAlignment="1">
      <alignment horizontal="right" vertical="center" wrapText="1"/>
    </xf>
    <xf numFmtId="0" fontId="11" fillId="0" borderId="8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9" fontId="13" fillId="0" borderId="59" xfId="0" applyNumberFormat="1" applyFont="1" applyFill="1" applyBorder="1" applyAlignment="1">
      <alignment horizontal="justify" vertical="center" wrapText="1"/>
    </xf>
    <xf numFmtId="49" fontId="1" fillId="0" borderId="39" xfId="0" applyNumberFormat="1" applyFont="1" applyFill="1" applyBorder="1" applyAlignment="1">
      <alignment horizontal="justify" vertical="center" wrapText="1"/>
    </xf>
    <xf numFmtId="49" fontId="1" fillId="0" borderId="40" xfId="0" applyNumberFormat="1" applyFont="1" applyFill="1" applyBorder="1" applyAlignment="1">
      <alignment horizontal="justify" vertical="center" wrapText="1"/>
    </xf>
    <xf numFmtId="49" fontId="1" fillId="0" borderId="43" xfId="0" applyNumberFormat="1" applyFont="1" applyFill="1" applyBorder="1" applyAlignment="1">
      <alignment horizontal="justify" vertical="center" wrapText="1"/>
    </xf>
    <xf numFmtId="0" fontId="1" fillId="0" borderId="23" xfId="0" applyFont="1" applyFill="1" applyBorder="1" applyAlignment="1">
      <alignment horizontal="justify" vertical="center"/>
    </xf>
    <xf numFmtId="0" fontId="6" fillId="0" borderId="23" xfId="0" applyFont="1" applyFill="1" applyBorder="1" applyAlignment="1">
      <alignment horizontal="justify" vertical="center" wrapText="1"/>
    </xf>
    <xf numFmtId="0" fontId="11" fillId="0" borderId="36" xfId="0" applyFont="1" applyFill="1" applyBorder="1" applyAlignment="1">
      <alignment horizontal="justify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13" fillId="0" borderId="74" xfId="0" applyNumberFormat="1" applyFont="1" applyFill="1" applyBorder="1" applyAlignment="1">
      <alignment horizontal="justify" vertical="center" wrapText="1"/>
    </xf>
    <xf numFmtId="49" fontId="18" fillId="0" borderId="74" xfId="0" applyNumberFormat="1" applyFont="1" applyFill="1" applyBorder="1" applyAlignment="1">
      <alignment vertical="center" wrapText="1"/>
    </xf>
    <xf numFmtId="49" fontId="18" fillId="0" borderId="68" xfId="0" applyNumberFormat="1" applyFont="1" applyFill="1" applyBorder="1" applyAlignment="1">
      <alignment vertical="center" wrapText="1"/>
    </xf>
    <xf numFmtId="0" fontId="8" fillId="0" borderId="33" xfId="0" applyFont="1" applyFill="1" applyBorder="1" applyAlignment="1">
      <alignment horizontal="justify" vertical="center" wrapText="1"/>
    </xf>
    <xf numFmtId="0" fontId="13" fillId="0" borderId="74" xfId="0" applyFont="1" applyFill="1" applyBorder="1" applyAlignment="1">
      <alignment horizontal="justify" vertical="center" wrapText="1"/>
    </xf>
    <xf numFmtId="49" fontId="13" fillId="0" borderId="83" xfId="0" applyNumberFormat="1" applyFont="1" applyFill="1" applyBorder="1" applyAlignment="1">
      <alignment horizontal="justify" vertical="center" wrapText="1"/>
    </xf>
    <xf numFmtId="49" fontId="18" fillId="0" borderId="84" xfId="0" applyNumberFormat="1" applyFont="1" applyFill="1" applyBorder="1" applyAlignment="1">
      <alignment vertical="center" wrapText="1"/>
    </xf>
    <xf numFmtId="49" fontId="8" fillId="0" borderId="80" xfId="0" applyNumberFormat="1" applyFont="1" applyFill="1" applyBorder="1" applyAlignment="1">
      <alignment horizontal="justify" vertical="center" wrapText="1"/>
    </xf>
    <xf numFmtId="49" fontId="1" fillId="0" borderId="22" xfId="0" applyNumberFormat="1" applyFont="1" applyFill="1" applyBorder="1" applyAlignment="1">
      <alignment horizontal="right" vertical="center" wrapText="1"/>
    </xf>
    <xf numFmtId="49" fontId="1" fillId="0" borderId="39" xfId="0" applyNumberFormat="1" applyFont="1" applyFill="1" applyBorder="1" applyAlignment="1">
      <alignment horizontal="right" vertical="center" wrapText="1"/>
    </xf>
    <xf numFmtId="49" fontId="1" fillId="0" borderId="57" xfId="0" applyNumberFormat="1" applyFont="1" applyFill="1" applyBorder="1" applyAlignment="1">
      <alignment horizontal="right" vertical="center" wrapText="1"/>
    </xf>
    <xf numFmtId="49" fontId="1" fillId="0" borderId="40" xfId="0" applyNumberFormat="1" applyFont="1" applyFill="1" applyBorder="1" applyAlignment="1">
      <alignment horizontal="right" vertical="center" wrapText="1"/>
    </xf>
    <xf numFmtId="4" fontId="6" fillId="0" borderId="85" xfId="0" applyNumberFormat="1" applyFont="1" applyFill="1" applyBorder="1" applyAlignment="1">
      <alignment horizontal="right" vertical="center"/>
    </xf>
    <xf numFmtId="4" fontId="6" fillId="0" borderId="86" xfId="0" applyNumberFormat="1" applyFont="1" applyFill="1" applyBorder="1" applyAlignment="1">
      <alignment horizontal="right" vertical="center"/>
    </xf>
    <xf numFmtId="4" fontId="6" fillId="0" borderId="33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4" fontId="18" fillId="0" borderId="70" xfId="0" applyNumberFormat="1" applyFont="1" applyFill="1" applyBorder="1" applyAlignment="1">
      <alignment horizontal="right" vertical="center" wrapText="1"/>
    </xf>
    <xf numFmtId="4" fontId="18" fillId="0" borderId="69" xfId="0" applyNumberFormat="1" applyFont="1" applyFill="1" applyBorder="1" applyAlignment="1">
      <alignment horizontal="right" vertical="center" wrapText="1"/>
    </xf>
    <xf numFmtId="4" fontId="18" fillId="0" borderId="20" xfId="0" applyNumberFormat="1" applyFont="1" applyFill="1" applyBorder="1" applyAlignment="1">
      <alignment horizontal="right" vertical="center" wrapText="1"/>
    </xf>
    <xf numFmtId="4" fontId="18" fillId="0" borderId="64" xfId="0" applyNumberFormat="1" applyFont="1" applyFill="1" applyBorder="1" applyAlignment="1">
      <alignment horizontal="right" vertical="center" wrapText="1"/>
    </xf>
    <xf numFmtId="4" fontId="13" fillId="0" borderId="88" xfId="0" applyNumberFormat="1" applyFont="1" applyFill="1" applyBorder="1" applyAlignment="1">
      <alignment horizontal="center" vertical="center" wrapText="1"/>
    </xf>
    <xf numFmtId="4" fontId="13" fillId="0" borderId="89" xfId="0" applyNumberFormat="1" applyFont="1" applyFill="1" applyBorder="1" applyAlignment="1">
      <alignment horizontal="center" vertical="center" wrapText="1"/>
    </xf>
    <xf numFmtId="4" fontId="18" fillId="0" borderId="65" xfId="0" applyNumberFormat="1" applyFont="1" applyFill="1" applyBorder="1" applyAlignment="1">
      <alignment horizontal="right" vertical="center" wrapText="1"/>
    </xf>
    <xf numFmtId="49" fontId="1" fillId="0" borderId="47" xfId="0" applyNumberFormat="1" applyFont="1" applyFill="1" applyBorder="1" applyAlignment="1">
      <alignment horizontal="justify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justify" vertical="center" wrapText="1"/>
    </xf>
    <xf numFmtId="49" fontId="1" fillId="0" borderId="78" xfId="0" applyNumberFormat="1" applyFont="1" applyFill="1" applyBorder="1" applyAlignment="1">
      <alignment horizontal="right" vertical="center" wrapText="1"/>
    </xf>
    <xf numFmtId="49" fontId="1" fillId="0" borderId="90" xfId="53" applyNumberFormat="1" applyFont="1" applyFill="1" applyBorder="1" applyAlignment="1">
      <alignment horizontal="justify" vertical="center" wrapText="1"/>
      <protection/>
    </xf>
    <xf numFmtId="49" fontId="13" fillId="0" borderId="91" xfId="53" applyNumberFormat="1" applyFont="1" applyFill="1" applyBorder="1" applyAlignment="1">
      <alignment horizontal="justify" vertical="center" wrapText="1"/>
      <protection/>
    </xf>
    <xf numFmtId="0" fontId="11" fillId="0" borderId="39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/>
    </xf>
    <xf numFmtId="49" fontId="13" fillId="0" borderId="57" xfId="53" applyNumberFormat="1" applyFont="1" applyFill="1" applyBorder="1" applyAlignment="1">
      <alignment horizontal="justify" vertical="center" wrapText="1"/>
      <protection/>
    </xf>
    <xf numFmtId="49" fontId="1" fillId="0" borderId="46" xfId="0" applyNumberFormat="1" applyFont="1" applyFill="1" applyBorder="1" applyAlignment="1">
      <alignment horizontal="right" vertical="center" wrapText="1"/>
    </xf>
    <xf numFmtId="49" fontId="1" fillId="0" borderId="45" xfId="0" applyNumberFormat="1" applyFont="1" applyFill="1" applyBorder="1" applyAlignment="1">
      <alignment horizontal="justify" vertical="center" wrapText="1"/>
    </xf>
    <xf numFmtId="0" fontId="80" fillId="0" borderId="40" xfId="0" applyFont="1" applyFill="1" applyBorder="1" applyAlignment="1">
      <alignment horizontal="center" vertical="center" wrapText="1"/>
    </xf>
    <xf numFmtId="173" fontId="81" fillId="0" borderId="40" xfId="0" applyNumberFormat="1" applyFont="1" applyFill="1" applyBorder="1" applyAlignment="1">
      <alignment horizontal="center" vertical="center" wrapText="1"/>
    </xf>
    <xf numFmtId="173" fontId="81" fillId="0" borderId="22" xfId="0" applyNumberFormat="1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Alignment="1">
      <alignment/>
    </xf>
    <xf numFmtId="10" fontId="6" fillId="0" borderId="30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wrapText="1"/>
    </xf>
    <xf numFmtId="4" fontId="11" fillId="0" borderId="47" xfId="0" applyNumberFormat="1" applyFont="1" applyFill="1" applyBorder="1" applyAlignment="1">
      <alignment horizontal="center" vertical="center" wrapText="1"/>
    </xf>
    <xf numFmtId="49" fontId="11" fillId="0" borderId="47" xfId="0" applyNumberFormat="1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/>
    </xf>
    <xf numFmtId="49" fontId="11" fillId="0" borderId="50" xfId="0" applyNumberFormat="1" applyFont="1" applyFill="1" applyBorder="1" applyAlignment="1">
      <alignment horizontal="center" vertical="center" wrapText="1"/>
    </xf>
    <xf numFmtId="49" fontId="11" fillId="0" borderId="50" xfId="0" applyNumberFormat="1" applyFont="1" applyFill="1" applyBorder="1" applyAlignment="1">
      <alignment vertical="center" wrapText="1"/>
    </xf>
    <xf numFmtId="2" fontId="15" fillId="0" borderId="55" xfId="0" applyNumberFormat="1" applyFont="1" applyFill="1" applyBorder="1" applyAlignment="1">
      <alignment horizontal="center" vertical="center"/>
    </xf>
    <xf numFmtId="4" fontId="13" fillId="33" borderId="22" xfId="0" applyNumberFormat="1" applyFont="1" applyFill="1" applyBorder="1" applyAlignment="1">
      <alignment horizontal="center" vertical="center"/>
    </xf>
    <xf numFmtId="2" fontId="13" fillId="33" borderId="22" xfId="0" applyNumberFormat="1" applyFont="1" applyFill="1" applyBorder="1" applyAlignment="1">
      <alignment horizontal="center" vertical="center"/>
    </xf>
    <xf numFmtId="2" fontId="13" fillId="0" borderId="22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right" vertical="center"/>
    </xf>
    <xf numFmtId="2" fontId="8" fillId="0" borderId="22" xfId="0" applyNumberFormat="1" applyFont="1" applyFill="1" applyBorder="1" applyAlignment="1">
      <alignment horizontal="right" vertical="center"/>
    </xf>
    <xf numFmtId="4" fontId="8" fillId="33" borderId="22" xfId="0" applyNumberFormat="1" applyFont="1" applyFill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0" fontId="13" fillId="0" borderId="39" xfId="0" applyFont="1" applyBorder="1" applyAlignment="1">
      <alignment horizontal="justify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0" fontId="13" fillId="0" borderId="37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justify" vertical="center" wrapText="1"/>
    </xf>
    <xf numFmtId="0" fontId="13" fillId="0" borderId="41" xfId="0" applyFont="1" applyBorder="1" applyAlignment="1">
      <alignment horizontal="center" vertical="center"/>
    </xf>
    <xf numFmtId="0" fontId="1" fillId="33" borderId="50" xfId="0" applyFont="1" applyFill="1" applyBorder="1" applyAlignment="1">
      <alignment horizontal="left" vertical="center" wrapText="1"/>
    </xf>
    <xf numFmtId="0" fontId="13" fillId="33" borderId="50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right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justify" vertical="center" wrapText="1"/>
    </xf>
    <xf numFmtId="0" fontId="13" fillId="33" borderId="43" xfId="0" applyFont="1" applyFill="1" applyBorder="1" applyAlignment="1">
      <alignment horizontal="center" vertical="center" wrapText="1"/>
    </xf>
    <xf numFmtId="2" fontId="13" fillId="33" borderId="43" xfId="0" applyNumberFormat="1" applyFont="1" applyFill="1" applyBorder="1" applyAlignment="1">
      <alignment horizontal="center" vertical="center"/>
    </xf>
    <xf numFmtId="4" fontId="13" fillId="33" borderId="43" xfId="0" applyNumberFormat="1" applyFont="1" applyFill="1" applyBorder="1" applyAlignment="1">
      <alignment horizontal="center" vertical="center"/>
    </xf>
    <xf numFmtId="4" fontId="13" fillId="0" borderId="43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justify" wrapText="1"/>
    </xf>
    <xf numFmtId="0" fontId="20" fillId="0" borderId="38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0" fontId="13" fillId="0" borderId="59" xfId="0" applyFont="1" applyBorder="1" applyAlignment="1">
      <alignment horizontal="justify" vertical="center" wrapText="1"/>
    </xf>
    <xf numFmtId="0" fontId="13" fillId="0" borderId="59" xfId="0" applyFont="1" applyFill="1" applyBorder="1" applyAlignment="1">
      <alignment horizontal="center" vertical="center"/>
    </xf>
    <xf numFmtId="2" fontId="13" fillId="0" borderId="59" xfId="0" applyNumberFormat="1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justify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43" xfId="0" applyFont="1" applyBorder="1" applyAlignment="1">
      <alignment horizontal="justify" vertical="center" wrapText="1"/>
    </xf>
    <xf numFmtId="0" fontId="13" fillId="0" borderId="43" xfId="0" applyFont="1" applyFill="1" applyBorder="1" applyAlignment="1">
      <alignment horizontal="center" vertical="center"/>
    </xf>
    <xf numFmtId="1" fontId="13" fillId="0" borderId="43" xfId="0" applyNumberFormat="1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center" vertical="center"/>
    </xf>
    <xf numFmtId="2" fontId="13" fillId="0" borderId="43" xfId="0" applyNumberFormat="1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justify" vertical="center" wrapText="1"/>
    </xf>
    <xf numFmtId="0" fontId="1" fillId="33" borderId="50" xfId="0" applyFont="1" applyFill="1" applyBorder="1" applyAlignment="1">
      <alignment/>
    </xf>
    <xf numFmtId="0" fontId="1" fillId="0" borderId="37" xfId="0" applyFont="1" applyBorder="1" applyAlignment="1">
      <alignment horizontal="right" vertical="center"/>
    </xf>
    <xf numFmtId="0" fontId="1" fillId="0" borderId="50" xfId="0" applyFont="1" applyFill="1" applyBorder="1" applyAlignment="1">
      <alignment/>
    </xf>
    <xf numFmtId="0" fontId="1" fillId="0" borderId="38" xfId="0" applyFont="1" applyBorder="1" applyAlignment="1">
      <alignment horizontal="right" vertical="center"/>
    </xf>
    <xf numFmtId="0" fontId="8" fillId="0" borderId="43" xfId="0" applyFont="1" applyBorder="1" applyAlignment="1">
      <alignment vertical="center"/>
    </xf>
    <xf numFmtId="0" fontId="1" fillId="33" borderId="43" xfId="0" applyFont="1" applyFill="1" applyBorder="1" applyAlignment="1">
      <alignment horizontal="center" vertical="center" wrapText="1"/>
    </xf>
    <xf numFmtId="4" fontId="8" fillId="33" borderId="43" xfId="0" applyNumberFormat="1" applyFont="1" applyFill="1" applyBorder="1" applyAlignment="1">
      <alignment horizontal="right" vertical="center"/>
    </xf>
    <xf numFmtId="4" fontId="8" fillId="0" borderId="43" xfId="0" applyNumberFormat="1" applyFont="1" applyBorder="1" applyAlignment="1">
      <alignment horizontal="right" vertical="center"/>
    </xf>
    <xf numFmtId="4" fontId="8" fillId="0" borderId="43" xfId="0" applyNumberFormat="1" applyFont="1" applyFill="1" applyBorder="1" applyAlignment="1">
      <alignment horizontal="right" vertical="center"/>
    </xf>
    <xf numFmtId="0" fontId="20" fillId="33" borderId="38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justify" vertical="center" wrapText="1"/>
    </xf>
    <xf numFmtId="0" fontId="1" fillId="33" borderId="55" xfId="0" applyFont="1" applyFill="1" applyBorder="1" applyAlignment="1">
      <alignment horizontal="center" vertical="center" wrapText="1"/>
    </xf>
    <xf numFmtId="4" fontId="18" fillId="0" borderId="76" xfId="0" applyNumberFormat="1" applyFont="1" applyFill="1" applyBorder="1" applyAlignment="1">
      <alignment horizontal="right" vertical="center" wrapText="1"/>
    </xf>
    <xf numFmtId="4" fontId="6" fillId="0" borderId="93" xfId="0" applyNumberFormat="1" applyFont="1" applyFill="1" applyBorder="1" applyAlignment="1">
      <alignment horizontal="right" vertical="center"/>
    </xf>
    <xf numFmtId="4" fontId="18" fillId="0" borderId="20" xfId="0" applyNumberFormat="1" applyFont="1" applyFill="1" applyBorder="1" applyAlignment="1">
      <alignment vertical="center" wrapText="1"/>
    </xf>
    <xf numFmtId="0" fontId="8" fillId="0" borderId="40" xfId="0" applyFont="1" applyFill="1" applyBorder="1" applyAlignment="1">
      <alignment horizontal="justify" vertical="center" wrapText="1"/>
    </xf>
    <xf numFmtId="49" fontId="11" fillId="0" borderId="49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>
      <alignment horizontal="right" vertical="center" wrapText="1"/>
    </xf>
    <xf numFmtId="49" fontId="10" fillId="0" borderId="47" xfId="0" applyNumberFormat="1" applyFont="1" applyFill="1" applyBorder="1" applyAlignment="1">
      <alignment horizontal="justify" vertical="center" wrapText="1"/>
    </xf>
    <xf numFmtId="0" fontId="81" fillId="0" borderId="59" xfId="0" applyFont="1" applyFill="1" applyBorder="1" applyAlignment="1">
      <alignment horizontal="justify" vertical="center" wrapText="1"/>
    </xf>
    <xf numFmtId="0" fontId="81" fillId="0" borderId="40" xfId="0" applyFont="1" applyFill="1" applyBorder="1" applyAlignment="1">
      <alignment horizontal="justify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right" vertical="center" wrapText="1"/>
    </xf>
    <xf numFmtId="0" fontId="11" fillId="0" borderId="58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 wrapText="1"/>
    </xf>
    <xf numFmtId="4" fontId="11" fillId="0" borderId="59" xfId="0" applyNumberFormat="1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3" fillId="0" borderId="81" xfId="0" applyFont="1" applyFill="1" applyBorder="1" applyAlignment="1">
      <alignment horizontal="center" vertical="center"/>
    </xf>
    <xf numFmtId="0" fontId="86" fillId="33" borderId="50" xfId="0" applyFont="1" applyFill="1" applyBorder="1" applyAlignment="1">
      <alignment horizontal="center" vertical="center" wrapText="1"/>
    </xf>
    <xf numFmtId="0" fontId="87" fillId="0" borderId="0" xfId="0" applyFont="1" applyFill="1" applyAlignment="1">
      <alignment vertical="top"/>
    </xf>
    <xf numFmtId="0" fontId="27" fillId="0" borderId="0" xfId="0" applyFont="1" applyFill="1" applyAlignment="1">
      <alignment horizontal="center" vertical="center"/>
    </xf>
    <xf numFmtId="0" fontId="13" fillId="0" borderId="43" xfId="0" applyFont="1" applyFill="1" applyBorder="1" applyAlignment="1">
      <alignment horizontal="justify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49" fontId="8" fillId="0" borderId="83" xfId="0" applyNumberFormat="1" applyFont="1" applyFill="1" applyBorder="1" applyAlignment="1">
      <alignment horizontal="justify" vertical="center" wrapText="1"/>
    </xf>
    <xf numFmtId="4" fontId="18" fillId="0" borderId="14" xfId="0" applyNumberFormat="1" applyFont="1" applyFill="1" applyBorder="1" applyAlignment="1">
      <alignment vertical="center" wrapText="1"/>
    </xf>
    <xf numFmtId="0" fontId="6" fillId="0" borderId="20" xfId="53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justify" vertical="center" wrapText="1"/>
      <protection/>
    </xf>
    <xf numFmtId="4" fontId="17" fillId="0" borderId="25" xfId="0" applyNumberFormat="1" applyFont="1" applyFill="1" applyBorder="1" applyAlignment="1">
      <alignment horizontal="right" vertical="center" wrapText="1"/>
    </xf>
    <xf numFmtId="49" fontId="13" fillId="0" borderId="83" xfId="0" applyNumberFormat="1" applyFont="1" applyFill="1" applyBorder="1" applyAlignment="1">
      <alignment vertical="center" wrapText="1"/>
    </xf>
    <xf numFmtId="49" fontId="17" fillId="0" borderId="74" xfId="0" applyNumberFormat="1" applyFont="1" applyFill="1" applyBorder="1" applyAlignment="1">
      <alignment vertical="center" wrapText="1"/>
    </xf>
    <xf numFmtId="49" fontId="17" fillId="0" borderId="96" xfId="0" applyNumberFormat="1" applyFont="1" applyFill="1" applyBorder="1" applyAlignment="1">
      <alignment vertical="center" wrapText="1"/>
    </xf>
    <xf numFmtId="49" fontId="17" fillId="0" borderId="75" xfId="0" applyNumberFormat="1" applyFont="1" applyFill="1" applyBorder="1" applyAlignment="1">
      <alignment vertical="center" wrapText="1"/>
    </xf>
    <xf numFmtId="49" fontId="18" fillId="0" borderId="75" xfId="0" applyNumberFormat="1" applyFont="1" applyFill="1" applyBorder="1" applyAlignment="1">
      <alignment vertical="center" wrapText="1"/>
    </xf>
    <xf numFmtId="49" fontId="18" fillId="0" borderId="96" xfId="0" applyNumberFormat="1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justify" vertical="center" wrapText="1"/>
    </xf>
    <xf numFmtId="0" fontId="13" fillId="0" borderId="83" xfId="0" applyFont="1" applyFill="1" applyBorder="1" applyAlignment="1">
      <alignment horizontal="justify" vertical="center" wrapText="1"/>
    </xf>
    <xf numFmtId="49" fontId="18" fillId="0" borderId="71" xfId="0" applyNumberFormat="1" applyFont="1" applyFill="1" applyBorder="1" applyAlignment="1">
      <alignment vertical="center" wrapText="1"/>
    </xf>
    <xf numFmtId="49" fontId="13" fillId="0" borderId="97" xfId="0" applyNumberFormat="1" applyFont="1" applyFill="1" applyBorder="1" applyAlignment="1">
      <alignment horizontal="justify" vertical="center" wrapText="1"/>
    </xf>
    <xf numFmtId="49" fontId="1" fillId="0" borderId="32" xfId="0" applyNumberFormat="1" applyFont="1" applyFill="1" applyBorder="1" applyAlignment="1">
      <alignment horizontal="justify" vertical="center" wrapText="1"/>
    </xf>
    <xf numFmtId="49" fontId="8" fillId="0" borderId="96" xfId="0" applyNumberFormat="1" applyFont="1" applyFill="1" applyBorder="1" applyAlignment="1">
      <alignment vertical="center" wrapText="1"/>
    </xf>
    <xf numFmtId="0" fontId="13" fillId="0" borderId="83" xfId="0" applyFont="1" applyFill="1" applyBorder="1" applyAlignment="1">
      <alignment vertical="center"/>
    </xf>
    <xf numFmtId="49" fontId="8" fillId="0" borderId="98" xfId="0" applyNumberFormat="1" applyFont="1" applyFill="1" applyBorder="1" applyAlignment="1">
      <alignment horizontal="justify" vertical="center" wrapText="1"/>
    </xf>
    <xf numFmtId="49" fontId="8" fillId="0" borderId="52" xfId="0" applyNumberFormat="1" applyFont="1" applyFill="1" applyBorder="1" applyAlignment="1">
      <alignment horizontal="justify" vertical="center" wrapText="1"/>
    </xf>
    <xf numFmtId="0" fontId="1" fillId="0" borderId="81" xfId="0" applyFont="1" applyFill="1" applyBorder="1" applyAlignment="1">
      <alignment horizontal="right" vertical="center"/>
    </xf>
    <xf numFmtId="0" fontId="1" fillId="0" borderId="99" xfId="0" applyFont="1" applyFill="1" applyBorder="1" applyAlignment="1">
      <alignment horizontal="right" vertical="center"/>
    </xf>
    <xf numFmtId="0" fontId="1" fillId="0" borderId="83" xfId="0" applyFont="1" applyFill="1" applyBorder="1" applyAlignment="1">
      <alignment horizontal="justify" vertical="center" wrapText="1"/>
    </xf>
    <xf numFmtId="0" fontId="1" fillId="0" borderId="96" xfId="0" applyFont="1" applyFill="1" applyBorder="1" applyAlignment="1">
      <alignment horizontal="justify" vertical="center" wrapText="1"/>
    </xf>
    <xf numFmtId="0" fontId="1" fillId="0" borderId="100" xfId="0" applyFont="1" applyFill="1" applyBorder="1" applyAlignment="1">
      <alignment horizontal="right" vertical="center"/>
    </xf>
    <xf numFmtId="0" fontId="1" fillId="0" borderId="101" xfId="0" applyFont="1" applyFill="1" applyBorder="1" applyAlignment="1">
      <alignment horizontal="right" vertical="center"/>
    </xf>
    <xf numFmtId="49" fontId="11" fillId="0" borderId="57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justify" vertical="center" wrapText="1"/>
    </xf>
    <xf numFmtId="4" fontId="6" fillId="0" borderId="47" xfId="0" applyNumberFormat="1" applyFont="1" applyFill="1" applyBorder="1" applyAlignment="1">
      <alignment horizontal="center" vertical="center" wrapText="1"/>
    </xf>
    <xf numFmtId="0" fontId="88" fillId="0" borderId="0" xfId="0" applyFont="1" applyFill="1" applyAlignment="1">
      <alignment/>
    </xf>
    <xf numFmtId="0" fontId="88" fillId="0" borderId="0" xfId="0" applyFont="1" applyFill="1" applyAlignment="1">
      <alignment horizontal="left" vertical="center"/>
    </xf>
    <xf numFmtId="4" fontId="1" fillId="0" borderId="47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/>
    </xf>
    <xf numFmtId="0" fontId="11" fillId="0" borderId="102" xfId="0" applyFont="1" applyFill="1" applyBorder="1" applyAlignment="1">
      <alignment horizontal="center" vertical="center" wrapText="1"/>
    </xf>
    <xf numFmtId="0" fontId="11" fillId="0" borderId="10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11" fillId="0" borderId="59" xfId="0" applyNumberFormat="1" applyFont="1" applyFill="1" applyBorder="1" applyAlignment="1">
      <alignment vertical="center" wrapText="1"/>
    </xf>
    <xf numFmtId="49" fontId="11" fillId="0" borderId="60" xfId="0" applyNumberFormat="1" applyFont="1" applyFill="1" applyBorder="1" applyAlignment="1">
      <alignment vertical="center" wrapText="1"/>
    </xf>
    <xf numFmtId="49" fontId="1" fillId="0" borderId="104" xfId="0" applyNumberFormat="1" applyFont="1" applyFill="1" applyBorder="1" applyAlignment="1">
      <alignment horizontal="right" vertical="center" wrapText="1"/>
    </xf>
    <xf numFmtId="49" fontId="13" fillId="0" borderId="47" xfId="53" applyNumberFormat="1" applyFont="1" applyFill="1" applyBorder="1" applyAlignment="1">
      <alignment horizontal="justify" vertical="center" wrapText="1"/>
      <protection/>
    </xf>
    <xf numFmtId="49" fontId="11" fillId="0" borderId="105" xfId="0" applyNumberFormat="1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49" fontId="8" fillId="0" borderId="47" xfId="0" applyNumberFormat="1" applyFont="1" applyFill="1" applyBorder="1" applyAlignment="1">
      <alignment horizontal="justify" vertical="center" wrapText="1"/>
    </xf>
    <xf numFmtId="0" fontId="11" fillId="0" borderId="92" xfId="0" applyFont="1" applyFill="1" applyBorder="1" applyAlignment="1">
      <alignment horizontal="center" vertical="center" wrapText="1"/>
    </xf>
    <xf numFmtId="4" fontId="11" fillId="0" borderId="43" xfId="53" applyNumberFormat="1" applyFont="1" applyFill="1" applyBorder="1" applyAlignment="1">
      <alignment horizontal="center" vertical="center" wrapText="1"/>
      <protection/>
    </xf>
    <xf numFmtId="0" fontId="11" fillId="0" borderId="43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3" fillId="0" borderId="57" xfId="0" applyNumberFormat="1" applyFont="1" applyFill="1" applyBorder="1" applyAlignment="1">
      <alignment horizontal="justify" vertical="center" wrapText="1"/>
    </xf>
    <xf numFmtId="0" fontId="11" fillId="0" borderId="106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 wrapText="1"/>
    </xf>
    <xf numFmtId="0" fontId="11" fillId="0" borderId="107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vertical="center"/>
    </xf>
    <xf numFmtId="0" fontId="11" fillId="0" borderId="60" xfId="0" applyFont="1" applyFill="1" applyBorder="1" applyAlignment="1">
      <alignment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justify" vertical="center" wrapText="1"/>
    </xf>
    <xf numFmtId="4" fontId="11" fillId="0" borderId="49" xfId="0" applyNumberFormat="1" applyFont="1" applyFill="1" applyBorder="1" applyAlignment="1">
      <alignment horizontal="center" vertical="center" wrapText="1"/>
    </xf>
    <xf numFmtId="4" fontId="11" fillId="0" borderId="50" xfId="0" applyNumberFormat="1" applyFont="1" applyFill="1" applyBorder="1" applyAlignment="1">
      <alignment horizontal="center" vertical="center" wrapText="1"/>
    </xf>
    <xf numFmtId="4" fontId="11" fillId="0" borderId="92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vertical="center" wrapText="1"/>
    </xf>
    <xf numFmtId="4" fontId="15" fillId="0" borderId="92" xfId="0" applyNumberFormat="1" applyFont="1" applyFill="1" applyBorder="1" applyAlignment="1">
      <alignment vertical="center" wrapText="1"/>
    </xf>
    <xf numFmtId="4" fontId="11" fillId="0" borderId="60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>
      <alignment horizontal="justify" vertical="center" wrapText="1"/>
    </xf>
    <xf numFmtId="0" fontId="1" fillId="0" borderId="55" xfId="0" applyFont="1" applyFill="1" applyBorder="1" applyAlignment="1">
      <alignment horizontal="justify" vertical="center" wrapText="1"/>
    </xf>
    <xf numFmtId="0" fontId="1" fillId="0" borderId="50" xfId="0" applyFont="1" applyFill="1" applyBorder="1" applyAlignment="1">
      <alignment horizontal="justify" vertical="center" wrapText="1"/>
    </xf>
    <xf numFmtId="2" fontId="13" fillId="0" borderId="39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left" vertical="center" wrapText="1"/>
    </xf>
    <xf numFmtId="49" fontId="11" fillId="0" borderId="91" xfId="0" applyNumberFormat="1" applyFont="1" applyFill="1" applyBorder="1" applyAlignment="1">
      <alignment horizontal="center" vertical="center" wrapText="1"/>
    </xf>
    <xf numFmtId="4" fontId="11" fillId="0" borderId="57" xfId="0" applyNumberFormat="1" applyFont="1" applyFill="1" applyBorder="1" applyAlignment="1">
      <alignment horizontal="center" vertical="center" wrapText="1"/>
    </xf>
    <xf numFmtId="4" fontId="11" fillId="0" borderId="91" xfId="0" applyNumberFormat="1" applyFont="1" applyFill="1" applyBorder="1" applyAlignment="1">
      <alignment horizontal="center" vertical="center" wrapText="1"/>
    </xf>
    <xf numFmtId="49" fontId="6" fillId="0" borderId="95" xfId="53" applyNumberFormat="1" applyFont="1" applyFill="1" applyBorder="1" applyAlignment="1">
      <alignment horizontal="center" vertical="center" wrapText="1"/>
      <protection/>
    </xf>
    <xf numFmtId="49" fontId="6" fillId="0" borderId="30" xfId="53" applyNumberFormat="1" applyFont="1" applyFill="1" applyBorder="1" applyAlignment="1">
      <alignment horizontal="center" vertical="center" wrapText="1"/>
      <protection/>
    </xf>
    <xf numFmtId="49" fontId="6" fillId="0" borderId="61" xfId="53" applyNumberFormat="1" applyFont="1" applyFill="1" applyBorder="1" applyAlignment="1">
      <alignment horizontal="center" vertical="center" wrapText="1"/>
      <protection/>
    </xf>
    <xf numFmtId="49" fontId="16" fillId="0" borderId="94" xfId="53" applyNumberFormat="1" applyFont="1" applyFill="1" applyBorder="1" applyAlignment="1">
      <alignment horizontal="center" vertical="center" wrapText="1"/>
      <protection/>
    </xf>
    <xf numFmtId="49" fontId="16" fillId="0" borderId="97" xfId="53" applyNumberFormat="1" applyFont="1" applyFill="1" applyBorder="1" applyAlignment="1">
      <alignment horizontal="center" vertical="center" wrapText="1"/>
      <protection/>
    </xf>
    <xf numFmtId="49" fontId="1" fillId="0" borderId="44" xfId="0" applyNumberFormat="1" applyFont="1" applyFill="1" applyBorder="1" applyAlignment="1">
      <alignment horizontal="right" vertical="center" wrapText="1"/>
    </xf>
    <xf numFmtId="49" fontId="1" fillId="0" borderId="56" xfId="0" applyNumberFormat="1" applyFont="1" applyFill="1" applyBorder="1" applyAlignment="1">
      <alignment horizontal="right" vertical="center" wrapText="1"/>
    </xf>
    <xf numFmtId="49" fontId="1" fillId="0" borderId="99" xfId="0" applyNumberFormat="1" applyFont="1" applyFill="1" applyBorder="1" applyAlignment="1">
      <alignment horizontal="right" vertical="center" wrapText="1"/>
    </xf>
    <xf numFmtId="0" fontId="6" fillId="0" borderId="109" xfId="53" applyFont="1" applyFill="1" applyBorder="1" applyAlignment="1">
      <alignment horizontal="left" vertical="center" wrapText="1"/>
      <protection/>
    </xf>
    <xf numFmtId="0" fontId="6" fillId="0" borderId="29" xfId="53" applyFont="1" applyFill="1" applyBorder="1" applyAlignment="1">
      <alignment horizontal="left" vertical="center" wrapText="1"/>
      <protection/>
    </xf>
    <xf numFmtId="0" fontId="6" fillId="0" borderId="31" xfId="53" applyFont="1" applyFill="1" applyBorder="1" applyAlignment="1">
      <alignment horizontal="left" vertical="center" wrapText="1"/>
      <protection/>
    </xf>
    <xf numFmtId="49" fontId="6" fillId="0" borderId="64" xfId="53" applyNumberFormat="1" applyFont="1" applyFill="1" applyBorder="1" applyAlignment="1">
      <alignment horizontal="center" vertical="center" wrapText="1"/>
      <protection/>
    </xf>
    <xf numFmtId="10" fontId="6" fillId="0" borderId="30" xfId="0" applyNumberFormat="1" applyFont="1" applyFill="1" applyBorder="1" applyAlignment="1">
      <alignment horizontal="center" vertical="center" wrapText="1"/>
    </xf>
    <xf numFmtId="10" fontId="6" fillId="0" borderId="62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62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/>
    </xf>
    <xf numFmtId="0" fontId="1" fillId="0" borderId="11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2" fontId="6" fillId="0" borderId="95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2" fontId="6" fillId="0" borderId="62" xfId="0" applyNumberFormat="1" applyFont="1" applyFill="1" applyBorder="1" applyAlignment="1">
      <alignment horizontal="center" vertical="center" wrapText="1"/>
    </xf>
    <xf numFmtId="49" fontId="6" fillId="0" borderId="95" xfId="0" applyNumberFormat="1" applyFont="1" applyFill="1" applyBorder="1" applyAlignment="1">
      <alignment horizontal="center" vertical="center" wrapText="1"/>
    </xf>
    <xf numFmtId="0" fontId="16" fillId="0" borderId="95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vertical="center"/>
    </xf>
    <xf numFmtId="49" fontId="13" fillId="0" borderId="111" xfId="0" applyNumberFormat="1" applyFont="1" applyFill="1" applyBorder="1" applyAlignment="1">
      <alignment horizontal="center" vertical="center" wrapText="1"/>
    </xf>
    <xf numFmtId="49" fontId="13" fillId="0" borderId="89" xfId="0" applyNumberFormat="1" applyFont="1" applyFill="1" applyBorder="1" applyAlignment="1">
      <alignment horizontal="center" vertical="center" wrapText="1"/>
    </xf>
    <xf numFmtId="49" fontId="13" fillId="0" borderId="112" xfId="0" applyNumberFormat="1" applyFont="1" applyFill="1" applyBorder="1" applyAlignment="1">
      <alignment horizontal="center" vertical="center" wrapText="1"/>
    </xf>
    <xf numFmtId="0" fontId="7" fillId="0" borderId="113" xfId="0" applyFont="1" applyFill="1" applyBorder="1" applyAlignment="1">
      <alignment horizontal="center" vertical="top"/>
    </xf>
    <xf numFmtId="0" fontId="7" fillId="0" borderId="99" xfId="0" applyFont="1" applyFill="1" applyBorder="1" applyAlignment="1">
      <alignment horizontal="center" vertical="top"/>
    </xf>
    <xf numFmtId="49" fontId="16" fillId="0" borderId="25" xfId="0" applyNumberFormat="1" applyFont="1" applyFill="1" applyBorder="1" applyAlignment="1">
      <alignment horizontal="center" vertical="center" wrapText="1"/>
    </xf>
    <xf numFmtId="49" fontId="16" fillId="0" borderId="62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49" fontId="13" fillId="0" borderId="44" xfId="0" applyNumberFormat="1" applyFont="1" applyFill="1" applyBorder="1" applyAlignment="1">
      <alignment horizontal="center" vertical="center" wrapText="1"/>
    </xf>
    <xf numFmtId="49" fontId="13" fillId="0" borderId="56" xfId="0" applyNumberFormat="1" applyFont="1" applyFill="1" applyBorder="1" applyAlignment="1">
      <alignment horizontal="center" vertical="center" wrapText="1"/>
    </xf>
    <xf numFmtId="49" fontId="13" fillId="0" borderId="99" xfId="0" applyNumberFormat="1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top"/>
    </xf>
    <xf numFmtId="0" fontId="7" fillId="0" borderId="110" xfId="0" applyFont="1" applyFill="1" applyBorder="1" applyAlignment="1">
      <alignment horizontal="center" vertical="top"/>
    </xf>
    <xf numFmtId="0" fontId="7" fillId="0" borderId="32" xfId="0" applyFont="1" applyFill="1" applyBorder="1" applyAlignment="1">
      <alignment horizontal="center" vertical="top"/>
    </xf>
    <xf numFmtId="49" fontId="16" fillId="0" borderId="114" xfId="0" applyNumberFormat="1" applyFont="1" applyFill="1" applyBorder="1" applyAlignment="1">
      <alignment horizontal="center" vertical="center" wrapText="1"/>
    </xf>
    <xf numFmtId="49" fontId="16" fillId="0" borderId="51" xfId="0" applyNumberFormat="1" applyFont="1" applyFill="1" applyBorder="1" applyAlignment="1">
      <alignment horizontal="center" vertical="center" wrapText="1"/>
    </xf>
    <xf numFmtId="49" fontId="16" fillId="0" borderId="63" xfId="0" applyNumberFormat="1" applyFont="1" applyFill="1" applyBorder="1" applyAlignment="1">
      <alignment horizontal="center" vertical="center" wrapText="1"/>
    </xf>
    <xf numFmtId="49" fontId="16" fillId="0" borderId="95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97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 wrapText="1"/>
    </xf>
    <xf numFmtId="49" fontId="16" fillId="0" borderId="66" xfId="0" applyNumberFormat="1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justify" vertical="center"/>
    </xf>
    <xf numFmtId="0" fontId="1" fillId="0" borderId="29" xfId="0" applyFont="1" applyFill="1" applyBorder="1" applyAlignment="1">
      <alignment horizontal="justify" vertical="center"/>
    </xf>
    <xf numFmtId="0" fontId="1" fillId="0" borderId="67" xfId="0" applyFont="1" applyFill="1" applyBorder="1" applyAlignment="1">
      <alignment horizontal="justify" vertical="center"/>
    </xf>
    <xf numFmtId="0" fontId="7" fillId="0" borderId="115" xfId="0" applyFont="1" applyFill="1" applyBorder="1" applyAlignment="1">
      <alignment horizontal="center" vertical="top"/>
    </xf>
    <xf numFmtId="0" fontId="7" fillId="0" borderId="101" xfId="0" applyFont="1" applyFill="1" applyBorder="1" applyAlignment="1">
      <alignment horizontal="center" vertical="top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28" xfId="0" applyNumberFormat="1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49" fontId="13" fillId="0" borderId="118" xfId="0" applyNumberFormat="1" applyFont="1" applyFill="1" applyBorder="1" applyAlignment="1">
      <alignment horizontal="center" vertical="center" wrapText="1"/>
    </xf>
    <xf numFmtId="49" fontId="13" fillId="0" borderId="115" xfId="0" applyNumberFormat="1" applyFont="1" applyFill="1" applyBorder="1" applyAlignment="1">
      <alignment horizontal="center" vertical="center" wrapText="1"/>
    </xf>
    <xf numFmtId="49" fontId="13" fillId="0" borderId="101" xfId="0" applyNumberFormat="1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top"/>
    </xf>
    <xf numFmtId="49" fontId="16" fillId="0" borderId="89" xfId="0" applyNumberFormat="1" applyFont="1" applyFill="1" applyBorder="1" applyAlignment="1">
      <alignment horizontal="center" vertical="center" wrapText="1"/>
    </xf>
    <xf numFmtId="49" fontId="6" fillId="0" borderId="8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justify" vertical="center" wrapText="1"/>
    </xf>
    <xf numFmtId="0" fontId="1" fillId="0" borderId="116" xfId="0" applyFont="1" applyFill="1" applyBorder="1" applyAlignment="1">
      <alignment horizontal="justify" vertical="center" wrapText="1"/>
    </xf>
    <xf numFmtId="0" fontId="1" fillId="0" borderId="117" xfId="0" applyFont="1" applyFill="1" applyBorder="1" applyAlignment="1">
      <alignment horizontal="justify" vertical="center" wrapText="1"/>
    </xf>
    <xf numFmtId="4" fontId="1" fillId="0" borderId="112" xfId="0" applyNumberFormat="1" applyFont="1" applyFill="1" applyBorder="1" applyAlignment="1">
      <alignment horizontal="justify" vertical="center" wrapText="1"/>
    </xf>
    <xf numFmtId="173" fontId="16" fillId="0" borderId="17" xfId="0" applyNumberFormat="1" applyFont="1" applyFill="1" applyBorder="1" applyAlignment="1">
      <alignment horizontal="center" vertical="center" wrapText="1"/>
    </xf>
    <xf numFmtId="173" fontId="16" fillId="0" borderId="11" xfId="0" applyNumberFormat="1" applyFont="1" applyFill="1" applyBorder="1" applyAlignment="1">
      <alignment horizontal="center" vertical="center" wrapText="1"/>
    </xf>
    <xf numFmtId="173" fontId="16" fillId="0" borderId="28" xfId="0" applyNumberFormat="1" applyFont="1" applyFill="1" applyBorder="1" applyAlignment="1">
      <alignment horizontal="center" vertical="center" wrapText="1"/>
    </xf>
    <xf numFmtId="49" fontId="13" fillId="0" borderId="119" xfId="0" applyNumberFormat="1" applyFont="1" applyFill="1" applyBorder="1" applyAlignment="1">
      <alignment horizontal="center" vertical="center" wrapText="1"/>
    </xf>
    <xf numFmtId="49" fontId="13" fillId="0" borderId="76" xfId="0" applyNumberFormat="1" applyFont="1" applyFill="1" applyBorder="1" applyAlignment="1">
      <alignment horizontal="center" vertical="center" wrapText="1"/>
    </xf>
    <xf numFmtId="49" fontId="13" fillId="0" borderId="77" xfId="0" applyNumberFormat="1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top"/>
    </xf>
    <xf numFmtId="49" fontId="16" fillId="0" borderId="17" xfId="0" applyNumberFormat="1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10" fontId="6" fillId="0" borderId="89" xfId="0" applyNumberFormat="1" applyFont="1" applyFill="1" applyBorder="1" applyAlignment="1">
      <alignment horizontal="center" vertical="center" wrapText="1"/>
    </xf>
    <xf numFmtId="10" fontId="6" fillId="0" borderId="11" xfId="0" applyNumberFormat="1" applyFont="1" applyFill="1" applyBorder="1" applyAlignment="1">
      <alignment horizontal="center" vertical="center" wrapText="1"/>
    </xf>
    <xf numFmtId="10" fontId="6" fillId="0" borderId="14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justify" vertical="center" wrapText="1"/>
    </xf>
    <xf numFmtId="49" fontId="1" fillId="0" borderId="122" xfId="0" applyNumberFormat="1" applyFont="1" applyFill="1" applyBorder="1" applyAlignment="1">
      <alignment horizontal="justify" vertical="center" wrapText="1"/>
    </xf>
    <xf numFmtId="49" fontId="1" fillId="0" borderId="66" xfId="0" applyNumberFormat="1" applyFont="1" applyFill="1" applyBorder="1" applyAlignment="1">
      <alignment horizontal="justify" vertical="center" wrapText="1"/>
    </xf>
    <xf numFmtId="0" fontId="16" fillId="0" borderId="8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1" fillId="0" borderId="112" xfId="0" applyFont="1" applyFill="1" applyBorder="1" applyAlignment="1">
      <alignment horizontal="center" vertical="center" wrapText="1"/>
    </xf>
    <xf numFmtId="0" fontId="1" fillId="0" borderId="116" xfId="0" applyFont="1" applyFill="1" applyBorder="1" applyAlignment="1">
      <alignment horizontal="center" vertical="center" wrapText="1"/>
    </xf>
    <xf numFmtId="0" fontId="1" fillId="0" borderId="117" xfId="0" applyFont="1" applyFill="1" applyBorder="1" applyAlignment="1">
      <alignment horizontal="center" vertical="center" wrapText="1"/>
    </xf>
    <xf numFmtId="49" fontId="13" fillId="0" borderId="100" xfId="0" applyNumberFormat="1" applyFont="1" applyFill="1" applyBorder="1" applyAlignment="1">
      <alignment horizontal="center" vertical="center" wrapText="1"/>
    </xf>
    <xf numFmtId="49" fontId="13" fillId="0" borderId="123" xfId="0" applyNumberFormat="1" applyFont="1" applyFill="1" applyBorder="1" applyAlignment="1">
      <alignment horizontal="center" vertical="center" wrapText="1"/>
    </xf>
    <xf numFmtId="14" fontId="16" fillId="0" borderId="95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justify" vertical="center" wrapText="1"/>
    </xf>
    <xf numFmtId="0" fontId="1" fillId="0" borderId="29" xfId="0" applyFont="1" applyFill="1" applyBorder="1" applyAlignment="1">
      <alignment horizontal="justify" vertical="center" wrapText="1"/>
    </xf>
    <xf numFmtId="0" fontId="1" fillId="0" borderId="31" xfId="0" applyFont="1" applyFill="1" applyBorder="1" applyAlignment="1">
      <alignment horizontal="justify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4" fontId="16" fillId="0" borderId="28" xfId="0" applyNumberFormat="1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28" xfId="0" applyNumberFormat="1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center" vertical="center" wrapText="1"/>
    </xf>
    <xf numFmtId="4" fontId="18" fillId="0" borderId="53" xfId="0" applyNumberFormat="1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center" vertical="center" wrapText="1"/>
    </xf>
    <xf numFmtId="4" fontId="18" fillId="0" borderId="8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justify" vertical="center" wrapText="1"/>
    </xf>
    <xf numFmtId="49" fontId="6" fillId="0" borderId="67" xfId="0" applyNumberFormat="1" applyFont="1" applyFill="1" applyBorder="1" applyAlignment="1">
      <alignment horizontal="justify" vertical="center" wrapText="1"/>
    </xf>
    <xf numFmtId="4" fontId="18" fillId="0" borderId="88" xfId="0" applyNumberFormat="1" applyFont="1" applyFill="1" applyBorder="1" applyAlignment="1">
      <alignment horizontal="center" vertical="center" wrapText="1"/>
    </xf>
    <xf numFmtId="4" fontId="18" fillId="0" borderId="110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49" fontId="6" fillId="0" borderId="109" xfId="0" applyNumberFormat="1" applyFont="1" applyFill="1" applyBorder="1" applyAlignment="1">
      <alignment horizontal="justify" vertical="center" wrapText="1"/>
    </xf>
    <xf numFmtId="49" fontId="6" fillId="0" borderId="61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justify" vertical="center" wrapText="1"/>
    </xf>
    <xf numFmtId="49" fontId="16" fillId="0" borderId="124" xfId="53" applyNumberFormat="1" applyFont="1" applyFill="1" applyBorder="1" applyAlignment="1">
      <alignment horizontal="justify" vertical="center" wrapText="1"/>
      <protection/>
    </xf>
    <xf numFmtId="49" fontId="16" fillId="0" borderId="69" xfId="53" applyNumberFormat="1" applyFont="1" applyFill="1" applyBorder="1" applyAlignment="1">
      <alignment horizontal="justify" vertical="center" wrapText="1"/>
      <protection/>
    </xf>
    <xf numFmtId="49" fontId="16" fillId="0" borderId="125" xfId="53" applyNumberFormat="1" applyFont="1" applyFill="1" applyBorder="1" applyAlignment="1">
      <alignment horizontal="justify" vertical="center" wrapText="1"/>
      <protection/>
    </xf>
    <xf numFmtId="49" fontId="16" fillId="0" borderId="80" xfId="53" applyNumberFormat="1" applyFont="1" applyFill="1" applyBorder="1" applyAlignment="1">
      <alignment horizontal="justify" vertical="center" wrapText="1"/>
      <protection/>
    </xf>
    <xf numFmtId="49" fontId="16" fillId="0" borderId="126" xfId="53" applyNumberFormat="1" applyFont="1" applyFill="1" applyBorder="1" applyAlignment="1">
      <alignment horizontal="justify" vertical="center" wrapText="1"/>
      <protection/>
    </xf>
    <xf numFmtId="49" fontId="16" fillId="0" borderId="71" xfId="53" applyNumberFormat="1" applyFont="1" applyFill="1" applyBorder="1" applyAlignment="1">
      <alignment horizontal="justify" vertical="center" wrapText="1"/>
      <protection/>
    </xf>
    <xf numFmtId="49" fontId="6" fillId="0" borderId="124" xfId="53" applyNumberFormat="1" applyFont="1" applyFill="1" applyBorder="1" applyAlignment="1">
      <alignment horizontal="justify" vertical="center" wrapText="1"/>
      <protection/>
    </xf>
    <xf numFmtId="49" fontId="6" fillId="0" borderId="69" xfId="53" applyNumberFormat="1" applyFont="1" applyFill="1" applyBorder="1" applyAlignment="1">
      <alignment horizontal="justify" vertical="center" wrapText="1"/>
      <protection/>
    </xf>
    <xf numFmtId="49" fontId="6" fillId="0" borderId="108" xfId="53" applyNumberFormat="1" applyFont="1" applyFill="1" applyBorder="1" applyAlignment="1">
      <alignment horizontal="justify" vertical="center" wrapText="1"/>
      <protection/>
    </xf>
    <xf numFmtId="49" fontId="6" fillId="0" borderId="127" xfId="53" applyNumberFormat="1" applyFont="1" applyFill="1" applyBorder="1" applyAlignment="1">
      <alignment horizontal="justify" vertical="center" wrapText="1"/>
      <protection/>
    </xf>
    <xf numFmtId="49" fontId="16" fillId="0" borderId="108" xfId="53" applyNumberFormat="1" applyFont="1" applyFill="1" applyBorder="1" applyAlignment="1">
      <alignment horizontal="justify" vertical="center" wrapText="1"/>
      <protection/>
    </xf>
    <xf numFmtId="49" fontId="16" fillId="0" borderId="127" xfId="53" applyNumberFormat="1" applyFont="1" applyFill="1" applyBorder="1" applyAlignment="1">
      <alignment horizontal="justify" vertical="center" wrapText="1"/>
      <protection/>
    </xf>
    <xf numFmtId="49" fontId="6" fillId="0" borderId="10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49" fontId="6" fillId="0" borderId="67" xfId="0" applyNumberFormat="1" applyFont="1" applyFill="1" applyBorder="1" applyAlignment="1">
      <alignment horizontal="center" vertical="center" wrapText="1"/>
    </xf>
    <xf numFmtId="49" fontId="6" fillId="0" borderId="121" xfId="0" applyNumberFormat="1" applyFont="1" applyFill="1" applyBorder="1" applyAlignment="1">
      <alignment horizontal="justify" vertical="center" wrapText="1"/>
    </xf>
    <xf numFmtId="49" fontId="6" fillId="0" borderId="125" xfId="53" applyNumberFormat="1" applyFont="1" applyFill="1" applyBorder="1" applyAlignment="1">
      <alignment horizontal="justify" vertical="center" wrapText="1"/>
      <protection/>
    </xf>
    <xf numFmtId="49" fontId="6" fillId="0" borderId="80" xfId="53" applyNumberFormat="1" applyFont="1" applyFill="1" applyBorder="1" applyAlignment="1">
      <alignment horizontal="justify" vertical="center" wrapText="1"/>
      <protection/>
    </xf>
    <xf numFmtId="49" fontId="6" fillId="0" borderId="126" xfId="53" applyNumberFormat="1" applyFont="1" applyFill="1" applyBorder="1" applyAlignment="1">
      <alignment horizontal="justify" vertical="center" wrapText="1"/>
      <protection/>
    </xf>
    <xf numFmtId="49" fontId="6" fillId="0" borderId="71" xfId="53" applyNumberFormat="1" applyFont="1" applyFill="1" applyBorder="1" applyAlignment="1">
      <alignment horizontal="justify" vertical="center" wrapText="1"/>
      <protection/>
    </xf>
    <xf numFmtId="10" fontId="16" fillId="0" borderId="95" xfId="0" applyNumberFormat="1" applyFont="1" applyFill="1" applyBorder="1" applyAlignment="1">
      <alignment horizontal="center" vertical="center" wrapText="1"/>
    </xf>
    <xf numFmtId="10" fontId="16" fillId="0" borderId="62" xfId="0" applyNumberFormat="1" applyFont="1" applyFill="1" applyBorder="1" applyAlignment="1">
      <alignment horizontal="center" vertical="center" wrapText="1"/>
    </xf>
    <xf numFmtId="4" fontId="6" fillId="0" borderId="95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center" vertical="center" wrapText="1"/>
    </xf>
    <xf numFmtId="4" fontId="6" fillId="0" borderId="62" xfId="0" applyNumberFormat="1" applyFont="1" applyFill="1" applyBorder="1" applyAlignment="1">
      <alignment horizontal="center" vertical="center" wrapText="1"/>
    </xf>
    <xf numFmtId="49" fontId="1" fillId="0" borderId="100" xfId="0" applyNumberFormat="1" applyFont="1" applyFill="1" applyBorder="1" applyAlignment="1">
      <alignment horizontal="right" vertical="center" wrapText="1"/>
    </xf>
    <xf numFmtId="49" fontId="1" fillId="0" borderId="115" xfId="0" applyNumberFormat="1" applyFont="1" applyFill="1" applyBorder="1" applyAlignment="1">
      <alignment horizontal="right" vertical="center" wrapText="1"/>
    </xf>
    <xf numFmtId="49" fontId="1" fillId="0" borderId="101" xfId="0" applyNumberFormat="1" applyFont="1" applyFill="1" applyBorder="1" applyAlignment="1">
      <alignment horizontal="right" vertical="center" wrapText="1"/>
    </xf>
    <xf numFmtId="0" fontId="7" fillId="0" borderId="53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top"/>
    </xf>
    <xf numFmtId="0" fontId="7" fillId="0" borderId="83" xfId="0" applyFont="1" applyFill="1" applyBorder="1" applyAlignment="1">
      <alignment horizontal="center" vertical="top"/>
    </xf>
    <xf numFmtId="10" fontId="6" fillId="0" borderId="64" xfId="0" applyNumberFormat="1" applyFont="1" applyFill="1" applyBorder="1" applyAlignment="1">
      <alignment horizontal="center" vertical="center" wrapText="1"/>
    </xf>
    <xf numFmtId="49" fontId="6" fillId="0" borderId="83" xfId="0" applyNumberFormat="1" applyFont="1" applyFill="1" applyBorder="1" applyAlignment="1">
      <alignment horizontal="center" vertical="center" wrapText="1"/>
    </xf>
    <xf numFmtId="49" fontId="6" fillId="0" borderId="74" xfId="0" applyNumberFormat="1" applyFont="1" applyFill="1" applyBorder="1" applyAlignment="1">
      <alignment horizontal="center" vertical="center" wrapText="1"/>
    </xf>
    <xf numFmtId="49" fontId="6" fillId="0" borderId="96" xfId="0" applyNumberFormat="1" applyFont="1" applyFill="1" applyBorder="1" applyAlignment="1">
      <alignment horizontal="center" vertical="center" wrapText="1"/>
    </xf>
    <xf numFmtId="0" fontId="1" fillId="0" borderId="121" xfId="0" applyFont="1" applyFill="1" applyBorder="1" applyAlignment="1">
      <alignment horizontal="justify" vertical="center" wrapText="1"/>
    </xf>
    <xf numFmtId="0" fontId="1" fillId="0" borderId="10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67" xfId="0" applyFont="1" applyFill="1" applyBorder="1" applyAlignment="1">
      <alignment horizontal="center" vertical="center" wrapText="1"/>
    </xf>
    <xf numFmtId="49" fontId="1" fillId="0" borderId="118" xfId="0" applyNumberFormat="1" applyFont="1" applyFill="1" applyBorder="1" applyAlignment="1">
      <alignment horizontal="right" vertical="center" wrapText="1"/>
    </xf>
    <xf numFmtId="49" fontId="1" fillId="0" borderId="123" xfId="0" applyNumberFormat="1" applyFont="1" applyFill="1" applyBorder="1" applyAlignment="1">
      <alignment horizontal="right" vertical="center" wrapText="1"/>
    </xf>
    <xf numFmtId="10" fontId="6" fillId="0" borderId="17" xfId="0" applyNumberFormat="1" applyFont="1" applyFill="1" applyBorder="1" applyAlignment="1">
      <alignment horizontal="center" vertical="center" wrapText="1"/>
    </xf>
    <xf numFmtId="49" fontId="6" fillId="0" borderId="32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1" fillId="0" borderId="57" xfId="0" applyNumberFormat="1" applyFont="1" applyFill="1" applyBorder="1" applyAlignment="1">
      <alignment horizontal="right" vertical="center" wrapText="1"/>
    </xf>
    <xf numFmtId="49" fontId="1" fillId="0" borderId="40" xfId="0" applyNumberFormat="1" applyFont="1" applyFill="1" applyBorder="1" applyAlignment="1">
      <alignment horizontal="right" vertical="center" wrapText="1"/>
    </xf>
    <xf numFmtId="10" fontId="16" fillId="0" borderId="114" xfId="0" applyNumberFormat="1" applyFont="1" applyFill="1" applyBorder="1" applyAlignment="1">
      <alignment horizontal="center" vertical="center" wrapText="1"/>
    </xf>
    <xf numFmtId="10" fontId="16" fillId="0" borderId="51" xfId="0" applyNumberFormat="1" applyFont="1" applyFill="1" applyBorder="1" applyAlignment="1">
      <alignment horizontal="center" vertical="center" wrapText="1"/>
    </xf>
    <xf numFmtId="10" fontId="16" fillId="0" borderId="63" xfId="0" applyNumberFormat="1" applyFont="1" applyFill="1" applyBorder="1" applyAlignment="1">
      <alignment horizontal="center" vertical="center" wrapText="1"/>
    </xf>
    <xf numFmtId="4" fontId="16" fillId="0" borderId="95" xfId="0" applyNumberFormat="1" applyFont="1" applyFill="1" applyBorder="1" applyAlignment="1">
      <alignment horizontal="center" vertical="center" wrapText="1"/>
    </xf>
    <xf numFmtId="4" fontId="16" fillId="0" borderId="30" xfId="0" applyNumberFormat="1" applyFont="1" applyFill="1" applyBorder="1" applyAlignment="1">
      <alignment horizontal="center" vertical="center" wrapText="1"/>
    </xf>
    <xf numFmtId="4" fontId="16" fillId="0" borderId="62" xfId="0" applyNumberFormat="1" applyFont="1" applyFill="1" applyBorder="1" applyAlignment="1">
      <alignment horizontal="center" vertical="center" wrapText="1"/>
    </xf>
    <xf numFmtId="49" fontId="6" fillId="0" borderId="64" xfId="0" applyNumberFormat="1" applyFont="1" applyFill="1" applyBorder="1" applyAlignment="1">
      <alignment horizontal="center" vertical="center" wrapText="1"/>
    </xf>
    <xf numFmtId="49" fontId="1" fillId="0" borderId="124" xfId="0" applyNumberFormat="1" applyFont="1" applyFill="1" applyBorder="1" applyAlignment="1">
      <alignment horizontal="justify" vertical="center" wrapText="1"/>
    </xf>
    <xf numFmtId="49" fontId="1" fillId="0" borderId="69" xfId="0" applyNumberFormat="1" applyFont="1" applyFill="1" applyBorder="1" applyAlignment="1">
      <alignment horizontal="justify" vertical="center" wrapText="1"/>
    </xf>
    <xf numFmtId="49" fontId="6" fillId="0" borderId="93" xfId="0" applyNumberFormat="1" applyFont="1" applyFill="1" applyBorder="1" applyAlignment="1">
      <alignment horizontal="center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16" fillId="0" borderId="112" xfId="0" applyNumberFormat="1" applyFont="1" applyFill="1" applyBorder="1" applyAlignment="1">
      <alignment horizontal="center" vertical="center" wrapText="1"/>
    </xf>
    <xf numFmtId="49" fontId="16" fillId="0" borderId="116" xfId="0" applyNumberFormat="1" applyFont="1" applyFill="1" applyBorder="1" applyAlignment="1">
      <alignment horizontal="center" vertical="center" wrapText="1"/>
    </xf>
    <xf numFmtId="49" fontId="16" fillId="0" borderId="26" xfId="0" applyNumberFormat="1" applyFont="1" applyFill="1" applyBorder="1" applyAlignment="1">
      <alignment horizontal="center" vertical="center" wrapText="1"/>
    </xf>
    <xf numFmtId="49" fontId="16" fillId="0" borderId="117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right" vertical="center" wrapText="1"/>
    </xf>
    <xf numFmtId="4" fontId="13" fillId="0" borderId="89" xfId="0" applyNumberFormat="1" applyFont="1" applyFill="1" applyBorder="1" applyAlignment="1">
      <alignment horizontal="center" vertical="center" wrapText="1"/>
    </xf>
    <xf numFmtId="0" fontId="7" fillId="0" borderId="93" xfId="0" applyFont="1" applyFill="1" applyBorder="1" applyAlignment="1">
      <alignment horizontal="center" vertical="top"/>
    </xf>
    <xf numFmtId="49" fontId="1" fillId="0" borderId="125" xfId="0" applyNumberFormat="1" applyFont="1" applyFill="1" applyBorder="1" applyAlignment="1">
      <alignment horizontal="justify" vertical="center" wrapText="1"/>
    </xf>
    <xf numFmtId="49" fontId="1" fillId="0" borderId="80" xfId="0" applyNumberFormat="1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49" fontId="1" fillId="0" borderId="52" xfId="0" applyNumberFormat="1" applyFont="1" applyFill="1" applyBorder="1" applyAlignment="1">
      <alignment horizontal="justify" vertical="center" wrapText="1"/>
    </xf>
    <xf numFmtId="0" fontId="1" fillId="0" borderId="87" xfId="0" applyFont="1" applyFill="1" applyBorder="1" applyAlignment="1">
      <alignment horizontal="justify" vertical="center" wrapText="1"/>
    </xf>
    <xf numFmtId="49" fontId="1" fillId="0" borderId="84" xfId="0" applyNumberFormat="1" applyFont="1" applyFill="1" applyBorder="1" applyAlignment="1">
      <alignment horizontal="justify" vertical="center" wrapText="1"/>
    </xf>
    <xf numFmtId="49" fontId="1" fillId="0" borderId="68" xfId="0" applyNumberFormat="1" applyFont="1" applyFill="1" applyBorder="1" applyAlignment="1">
      <alignment horizontal="justify" vertical="center" wrapText="1"/>
    </xf>
    <xf numFmtId="49" fontId="13" fillId="0" borderId="108" xfId="0" applyNumberFormat="1" applyFont="1" applyFill="1" applyBorder="1" applyAlignment="1">
      <alignment horizontal="justify" vertical="center" wrapText="1"/>
    </xf>
    <xf numFmtId="49" fontId="13" fillId="0" borderId="127" xfId="0" applyNumberFormat="1" applyFont="1" applyFill="1" applyBorder="1" applyAlignment="1">
      <alignment horizontal="justify" vertical="center" wrapText="1"/>
    </xf>
    <xf numFmtId="49" fontId="1" fillId="0" borderId="42" xfId="0" applyNumberFormat="1" applyFont="1" applyFill="1" applyBorder="1" applyAlignment="1">
      <alignment horizontal="right" vertical="center" wrapText="1"/>
    </xf>
    <xf numFmtId="49" fontId="13" fillId="0" borderId="125" xfId="0" applyNumberFormat="1" applyFont="1" applyFill="1" applyBorder="1" applyAlignment="1">
      <alignment horizontal="justify" vertical="center" wrapText="1"/>
    </xf>
    <xf numFmtId="49" fontId="13" fillId="0" borderId="80" xfId="0" applyNumberFormat="1" applyFont="1" applyFill="1" applyBorder="1" applyAlignment="1">
      <alignment horizontal="justify" vertical="center" wrapText="1"/>
    </xf>
    <xf numFmtId="49" fontId="13" fillId="0" borderId="126" xfId="0" applyNumberFormat="1" applyFont="1" applyFill="1" applyBorder="1" applyAlignment="1">
      <alignment horizontal="justify" vertical="center" wrapText="1"/>
    </xf>
    <xf numFmtId="49" fontId="13" fillId="0" borderId="71" xfId="0" applyNumberFormat="1" applyFont="1" applyFill="1" applyBorder="1" applyAlignment="1">
      <alignment horizontal="justify" vertical="center" wrapText="1"/>
    </xf>
    <xf numFmtId="14" fontId="6" fillId="0" borderId="89" xfId="0" applyNumberFormat="1" applyFont="1" applyFill="1" applyBorder="1" applyAlignment="1">
      <alignment horizontal="center" vertical="center" wrapText="1"/>
    </xf>
    <xf numFmtId="0" fontId="1" fillId="0" borderId="124" xfId="0" applyFont="1" applyFill="1" applyBorder="1" applyAlignment="1">
      <alignment horizontal="justify" vertical="center" wrapText="1"/>
    </xf>
    <xf numFmtId="0" fontId="1" fillId="0" borderId="69" xfId="0" applyFont="1" applyFill="1" applyBorder="1" applyAlignment="1">
      <alignment horizontal="justify" vertical="center" wrapText="1"/>
    </xf>
    <xf numFmtId="4" fontId="16" fillId="0" borderId="89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9" fontId="6" fillId="0" borderId="53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84" xfId="0" applyNumberFormat="1" applyFont="1" applyFill="1" applyBorder="1" applyAlignment="1">
      <alignment horizontal="center" vertical="center" wrapText="1"/>
    </xf>
    <xf numFmtId="49" fontId="13" fillId="0" borderId="44" xfId="0" applyNumberFormat="1" applyFont="1" applyFill="1" applyBorder="1" applyAlignment="1">
      <alignment horizontal="right" vertical="center" wrapText="1"/>
    </xf>
    <xf numFmtId="49" fontId="13" fillId="0" borderId="56" xfId="0" applyNumberFormat="1" applyFont="1" applyFill="1" applyBorder="1" applyAlignment="1">
      <alignment horizontal="right" vertical="center" wrapText="1"/>
    </xf>
    <xf numFmtId="49" fontId="13" fillId="0" borderId="99" xfId="0" applyNumberFormat="1" applyFont="1" applyFill="1" applyBorder="1" applyAlignment="1">
      <alignment horizontal="right" vertical="center" wrapText="1"/>
    </xf>
    <xf numFmtId="4" fontId="17" fillId="0" borderId="88" xfId="0" applyNumberFormat="1" applyFont="1" applyFill="1" applyBorder="1" applyAlignment="1">
      <alignment horizontal="center" vertical="center" wrapText="1"/>
    </xf>
    <xf numFmtId="4" fontId="17" fillId="0" borderId="110" xfId="0" applyNumberFormat="1" applyFont="1" applyFill="1" applyBorder="1" applyAlignment="1">
      <alignment horizontal="center" vertical="center" wrapText="1"/>
    </xf>
    <xf numFmtId="4" fontId="17" fillId="0" borderId="32" xfId="0" applyNumberFormat="1" applyFont="1" applyFill="1" applyBorder="1" applyAlignment="1">
      <alignment horizontal="center" vertical="center" wrapText="1"/>
    </xf>
    <xf numFmtId="4" fontId="7" fillId="0" borderId="85" xfId="0" applyNumberFormat="1" applyFont="1" applyFill="1" applyBorder="1" applyAlignment="1">
      <alignment horizontal="center"/>
    </xf>
    <xf numFmtId="4" fontId="7" fillId="0" borderId="86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" fontId="7" fillId="0" borderId="53" xfId="0" applyNumberFormat="1" applyFont="1" applyFill="1" applyBorder="1" applyAlignment="1">
      <alignment horizontal="center"/>
    </xf>
    <xf numFmtId="4" fontId="7" fillId="0" borderId="35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" fontId="18" fillId="0" borderId="88" xfId="0" applyNumberFormat="1" applyFont="1" applyFill="1" applyBorder="1" applyAlignment="1">
      <alignment horizontal="center" vertical="center"/>
    </xf>
    <xf numFmtId="4" fontId="18" fillId="0" borderId="110" xfId="0" applyNumberFormat="1" applyFont="1" applyFill="1" applyBorder="1" applyAlignment="1">
      <alignment horizontal="center" vertical="center"/>
    </xf>
    <xf numFmtId="4" fontId="18" fillId="0" borderId="32" xfId="0" applyNumberFormat="1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" fillId="0" borderId="1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49" fontId="1" fillId="0" borderId="41" xfId="0" applyNumberFormat="1" applyFont="1" applyFill="1" applyBorder="1" applyAlignment="1">
      <alignment horizontal="right" vertical="center" wrapText="1"/>
    </xf>
    <xf numFmtId="0" fontId="7" fillId="0" borderId="120" xfId="0" applyFont="1" applyFill="1" applyBorder="1" applyAlignment="1">
      <alignment horizontal="center"/>
    </xf>
    <xf numFmtId="0" fontId="7" fillId="0" borderId="115" xfId="0" applyFont="1" applyFill="1" applyBorder="1" applyAlignment="1">
      <alignment horizontal="center"/>
    </xf>
    <xf numFmtId="0" fontId="7" fillId="0" borderId="101" xfId="0" applyFont="1" applyFill="1" applyBorder="1" applyAlignment="1">
      <alignment horizontal="center"/>
    </xf>
    <xf numFmtId="0" fontId="1" fillId="0" borderId="121" xfId="0" applyFont="1" applyFill="1" applyBorder="1" applyAlignment="1">
      <alignment horizontal="justify" vertical="center"/>
    </xf>
    <xf numFmtId="0" fontId="1" fillId="0" borderId="116" xfId="0" applyFont="1" applyFill="1" applyBorder="1" applyAlignment="1">
      <alignment horizontal="justify" vertical="center"/>
    </xf>
    <xf numFmtId="0" fontId="1" fillId="0" borderId="117" xfId="0" applyFont="1" applyFill="1" applyBorder="1" applyAlignment="1">
      <alignment horizontal="justify" vertical="center"/>
    </xf>
    <xf numFmtId="0" fontId="1" fillId="0" borderId="87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/>
    </xf>
    <xf numFmtId="0" fontId="7" fillId="0" borderId="110" xfId="0" applyFont="1" applyFill="1" applyBorder="1" applyAlignment="1">
      <alignment horizontal="center"/>
    </xf>
    <xf numFmtId="0" fontId="14" fillId="0" borderId="120" xfId="0" applyFont="1" applyFill="1" applyBorder="1" applyAlignment="1">
      <alignment horizontal="center"/>
    </xf>
    <xf numFmtId="0" fontId="14" fillId="0" borderId="115" xfId="0" applyFont="1" applyFill="1" applyBorder="1" applyAlignment="1">
      <alignment horizontal="center"/>
    </xf>
    <xf numFmtId="0" fontId="14" fillId="0" borderId="101" xfId="0" applyFont="1" applyFill="1" applyBorder="1" applyAlignment="1">
      <alignment horizontal="center"/>
    </xf>
    <xf numFmtId="0" fontId="7" fillId="0" borderId="85" xfId="0" applyFont="1" applyFill="1" applyBorder="1" applyAlignment="1">
      <alignment horizontal="center" vertical="top"/>
    </xf>
    <xf numFmtId="0" fontId="7" fillId="0" borderId="86" xfId="0" applyFont="1" applyFill="1" applyBorder="1" applyAlignment="1">
      <alignment horizontal="center" vertical="top"/>
    </xf>
    <xf numFmtId="0" fontId="7" fillId="0" borderId="33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3" fillId="0" borderId="111" xfId="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2" xfId="0" applyFont="1" applyFill="1" applyBorder="1" applyAlignment="1">
      <alignment horizontal="center" vertical="center"/>
    </xf>
    <xf numFmtId="0" fontId="13" fillId="0" borderId="116" xfId="0" applyFont="1" applyFill="1" applyBorder="1" applyAlignment="1">
      <alignment horizontal="center" vertical="center"/>
    </xf>
    <xf numFmtId="0" fontId="13" fillId="0" borderId="119" xfId="0" applyFont="1" applyFill="1" applyBorder="1" applyAlignment="1">
      <alignment horizontal="center" vertical="center" wrapText="1"/>
    </xf>
    <xf numFmtId="0" fontId="13" fillId="0" borderId="76" xfId="0" applyFont="1" applyFill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justify" vertical="center"/>
    </xf>
    <xf numFmtId="49" fontId="13" fillId="0" borderId="124" xfId="0" applyNumberFormat="1" applyFont="1" applyFill="1" applyBorder="1" applyAlignment="1">
      <alignment horizontal="justify" vertical="center" wrapText="1"/>
    </xf>
    <xf numFmtId="49" fontId="13" fillId="0" borderId="69" xfId="0" applyNumberFormat="1" applyFont="1" applyFill="1" applyBorder="1" applyAlignment="1">
      <alignment horizontal="justify" vertical="center" wrapText="1"/>
    </xf>
    <xf numFmtId="49" fontId="6" fillId="0" borderId="85" xfId="0" applyNumberFormat="1" applyFont="1" applyFill="1" applyBorder="1" applyAlignment="1">
      <alignment horizontal="center" vertical="center" wrapText="1"/>
    </xf>
    <xf numFmtId="49" fontId="6" fillId="0" borderId="129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49" fontId="6" fillId="0" borderId="68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justify" vertical="center" wrapText="1"/>
    </xf>
    <xf numFmtId="0" fontId="13" fillId="33" borderId="59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33" borderId="42" xfId="0" applyFont="1" applyFill="1" applyBorder="1" applyAlignment="1">
      <alignment horizontal="center" vertical="center"/>
    </xf>
    <xf numFmtId="0" fontId="13" fillId="33" borderId="40" xfId="0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8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33" borderId="81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130" xfId="0" applyFont="1" applyBorder="1" applyAlignment="1">
      <alignment horizontal="center" vertical="center"/>
    </xf>
    <xf numFmtId="0" fontId="13" fillId="0" borderId="131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132" xfId="0" applyFont="1" applyBorder="1" applyAlignment="1">
      <alignment horizontal="center" vertical="center"/>
    </xf>
    <xf numFmtId="0" fontId="13" fillId="0" borderId="126" xfId="0" applyFont="1" applyBorder="1" applyAlignment="1">
      <alignment horizontal="center" vertical="center"/>
    </xf>
    <xf numFmtId="0" fontId="13" fillId="0" borderId="133" xfId="0" applyFont="1" applyBorder="1" applyAlignment="1">
      <alignment horizontal="center" vertical="center"/>
    </xf>
    <xf numFmtId="0" fontId="13" fillId="33" borderId="130" xfId="0" applyFont="1" applyFill="1" applyBorder="1" applyAlignment="1">
      <alignment horizontal="center" vertical="center"/>
    </xf>
    <xf numFmtId="0" fontId="13" fillId="33" borderId="131" xfId="0" applyFont="1" applyFill="1" applyBorder="1" applyAlignment="1">
      <alignment horizontal="center" vertical="center"/>
    </xf>
    <xf numFmtId="0" fontId="13" fillId="33" borderId="79" xfId="0" applyFont="1" applyFill="1" applyBorder="1" applyAlignment="1">
      <alignment horizontal="center" vertical="center"/>
    </xf>
    <xf numFmtId="0" fontId="13" fillId="0" borderId="134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35" xfId="0" applyFont="1" applyBorder="1" applyAlignment="1">
      <alignment horizontal="center" vertical="center"/>
    </xf>
    <xf numFmtId="49" fontId="1" fillId="0" borderId="136" xfId="0" applyNumberFormat="1" applyFont="1" applyFill="1" applyBorder="1" applyAlignment="1">
      <alignment horizontal="center" vertical="center" wrapText="1"/>
    </xf>
    <xf numFmtId="49" fontId="1" fillId="0" borderId="78" xfId="0" applyNumberFormat="1" applyFont="1" applyFill="1" applyBorder="1" applyAlignment="1">
      <alignment horizontal="center" vertical="center" wrapText="1"/>
    </xf>
    <xf numFmtId="49" fontId="1" fillId="0" borderId="137" xfId="0" applyNumberFormat="1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justify" vertical="center" wrapText="1"/>
    </xf>
    <xf numFmtId="0" fontId="13" fillId="33" borderId="106" xfId="0" applyFont="1" applyFill="1" applyBorder="1" applyAlignment="1">
      <alignment horizontal="center" vertical="center" wrapText="1"/>
    </xf>
    <xf numFmtId="0" fontId="13" fillId="33" borderId="138" xfId="0" applyFont="1" applyFill="1" applyBorder="1" applyAlignment="1">
      <alignment horizontal="center" vertical="center" wrapText="1"/>
    </xf>
    <xf numFmtId="0" fontId="13" fillId="33" borderId="139" xfId="0" applyFont="1" applyFill="1" applyBorder="1" applyAlignment="1">
      <alignment horizontal="center" vertical="center" wrapText="1"/>
    </xf>
    <xf numFmtId="0" fontId="13" fillId="33" borderId="140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43" xfId="0" applyNumberFormat="1" applyFont="1" applyFill="1" applyBorder="1" applyAlignment="1">
      <alignment horizontal="center" vertical="center" wrapText="1"/>
    </xf>
    <xf numFmtId="49" fontId="13" fillId="0" borderId="55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justify" vertical="center" wrapText="1"/>
    </xf>
    <xf numFmtId="49" fontId="1" fillId="0" borderId="57" xfId="0" applyNumberFormat="1" applyFont="1" applyFill="1" applyBorder="1" applyAlignment="1">
      <alignment horizontal="justify" vertical="center" wrapText="1"/>
    </xf>
    <xf numFmtId="49" fontId="1" fillId="0" borderId="40" xfId="0" applyNumberFormat="1" applyFont="1" applyFill="1" applyBorder="1" applyAlignment="1">
      <alignment horizontal="justify" vertical="center" wrapText="1"/>
    </xf>
    <xf numFmtId="0" fontId="13" fillId="33" borderId="82" xfId="0" applyFont="1" applyFill="1" applyBorder="1" applyAlignment="1">
      <alignment horizontal="center" vertical="center" wrapText="1"/>
    </xf>
    <xf numFmtId="0" fontId="13" fillId="33" borderId="58" xfId="0" applyFont="1" applyFill="1" applyBorder="1" applyAlignment="1">
      <alignment horizontal="center" vertical="center" wrapText="1"/>
    </xf>
    <xf numFmtId="0" fontId="13" fillId="33" borderId="49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82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49" fontId="1" fillId="0" borderId="78" xfId="0" applyNumberFormat="1" applyFont="1" applyFill="1" applyBorder="1" applyAlignment="1">
      <alignment horizontal="right" vertical="center" wrapText="1"/>
    </xf>
    <xf numFmtId="49" fontId="1" fillId="0" borderId="137" xfId="0" applyNumberFormat="1" applyFont="1" applyFill="1" applyBorder="1" applyAlignment="1">
      <alignment horizontal="right" vertical="center" wrapText="1"/>
    </xf>
    <xf numFmtId="49" fontId="11" fillId="0" borderId="39" xfId="0" applyNumberFormat="1" applyFont="1" applyFill="1" applyBorder="1" applyAlignment="1">
      <alignment horizontal="center" vertical="center" wrapText="1"/>
    </xf>
    <xf numFmtId="49" fontId="11" fillId="0" borderId="57" xfId="0" applyNumberFormat="1" applyFont="1" applyFill="1" applyBorder="1" applyAlignment="1">
      <alignment horizontal="center" vertical="center" wrapText="1"/>
    </xf>
    <xf numFmtId="49" fontId="11" fillId="0" borderId="91" xfId="0" applyNumberFormat="1" applyFont="1" applyFill="1" applyBorder="1" applyAlignment="1">
      <alignment horizontal="center" vertical="center" wrapText="1"/>
    </xf>
    <xf numFmtId="0" fontId="11" fillId="0" borderId="142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43" xfId="0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justify" vertical="center" wrapText="1"/>
    </xf>
    <xf numFmtId="4" fontId="1" fillId="0" borderId="59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43" xfId="0" applyNumberFormat="1" applyFont="1" applyFill="1" applyBorder="1" applyAlignment="1">
      <alignment horizontal="center" vertical="center" wrapText="1"/>
    </xf>
    <xf numFmtId="4" fontId="11" fillId="0" borderId="22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49" fontId="11" fillId="0" borderId="45" xfId="0" applyNumberFormat="1" applyFont="1" applyFill="1" applyBorder="1" applyAlignment="1">
      <alignment horizontal="center" vertical="center" wrapText="1"/>
    </xf>
    <xf numFmtId="0" fontId="1" fillId="0" borderId="91" xfId="0" applyFont="1" applyFill="1" applyBorder="1" applyAlignment="1">
      <alignment horizontal="center" vertical="center" wrapText="1"/>
    </xf>
    <xf numFmtId="49" fontId="13" fillId="0" borderId="137" xfId="0" applyNumberFormat="1" applyFont="1" applyFill="1" applyBorder="1" applyAlignment="1">
      <alignment horizontal="center" vertical="center" wrapText="1"/>
    </xf>
    <xf numFmtId="49" fontId="13" fillId="0" borderId="122" xfId="0" applyNumberFormat="1" applyFont="1" applyFill="1" applyBorder="1" applyAlignment="1">
      <alignment horizontal="center" vertical="center" wrapText="1"/>
    </xf>
    <xf numFmtId="49" fontId="13" fillId="0" borderId="143" xfId="0" applyNumberFormat="1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4" fontId="1" fillId="0" borderId="45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91" xfId="0" applyNumberFormat="1" applyFont="1" applyFill="1" applyBorder="1" applyAlignment="1">
      <alignment horizontal="center" vertical="center" wrapText="1"/>
    </xf>
    <xf numFmtId="49" fontId="89" fillId="0" borderId="57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57" xfId="0" applyNumberFormat="1" applyFont="1" applyFill="1" applyBorder="1" applyAlignment="1">
      <alignment horizontal="center" vertical="center" wrapText="1"/>
    </xf>
    <xf numFmtId="4" fontId="11" fillId="0" borderId="91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9" fontId="13" fillId="0" borderId="39" xfId="53" applyNumberFormat="1" applyFont="1" applyFill="1" applyBorder="1" applyAlignment="1">
      <alignment horizontal="justify" vertical="center" wrapText="1"/>
      <protection/>
    </xf>
    <xf numFmtId="49" fontId="13" fillId="0" borderId="40" xfId="53" applyNumberFormat="1" applyFont="1" applyFill="1" applyBorder="1" applyAlignment="1">
      <alignment horizontal="justify" vertical="center" wrapText="1"/>
      <protection/>
    </xf>
    <xf numFmtId="49" fontId="13" fillId="0" borderId="104" xfId="0" applyNumberFormat="1" applyFont="1" applyFill="1" applyBorder="1" applyAlignment="1">
      <alignment horizontal="center" vertical="center" wrapText="1"/>
    </xf>
    <xf numFmtId="49" fontId="13" fillId="0" borderId="102" xfId="0" applyNumberFormat="1" applyFont="1" applyFill="1" applyBorder="1" applyAlignment="1">
      <alignment horizontal="center" vertical="center" wrapText="1"/>
    </xf>
    <xf numFmtId="49" fontId="13" fillId="0" borderId="103" xfId="0" applyNumberFormat="1" applyFont="1" applyFill="1" applyBorder="1" applyAlignment="1">
      <alignment horizontal="center" vertical="center" wrapText="1"/>
    </xf>
    <xf numFmtId="49" fontId="13" fillId="0" borderId="136" xfId="0" applyNumberFormat="1" applyFont="1" applyFill="1" applyBorder="1" applyAlignment="1">
      <alignment horizontal="center" vertical="center" wrapText="1"/>
    </xf>
    <xf numFmtId="49" fontId="13" fillId="0" borderId="94" xfId="0" applyNumberFormat="1" applyFont="1" applyFill="1" applyBorder="1" applyAlignment="1">
      <alignment horizontal="center" vertical="center" wrapText="1"/>
    </xf>
    <xf numFmtId="49" fontId="13" fillId="0" borderId="144" xfId="0" applyNumberFormat="1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/>
    </xf>
    <xf numFmtId="4" fontId="11" fillId="0" borderId="91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56" xfId="0" applyFont="1" applyFill="1" applyBorder="1" applyAlignment="1">
      <alignment horizontal="right" vertical="center"/>
    </xf>
    <xf numFmtId="0" fontId="81" fillId="0" borderId="39" xfId="0" applyFont="1" applyFill="1" applyBorder="1" applyAlignment="1">
      <alignment horizontal="justify" vertical="center" wrapText="1"/>
    </xf>
    <xf numFmtId="0" fontId="81" fillId="0" borderId="57" xfId="0" applyFont="1" applyFill="1" applyBorder="1" applyAlignment="1">
      <alignment horizontal="justify" vertical="center" wrapText="1"/>
    </xf>
    <xf numFmtId="0" fontId="82" fillId="0" borderId="41" xfId="0" applyFont="1" applyFill="1" applyBorder="1" applyAlignment="1">
      <alignment horizontal="right" vertical="center" wrapText="1"/>
    </xf>
    <xf numFmtId="0" fontId="82" fillId="0" borderId="56" xfId="0" applyFont="1" applyFill="1" applyBorder="1" applyAlignment="1">
      <alignment horizontal="right" vertical="center" wrapText="1"/>
    </xf>
    <xf numFmtId="0" fontId="81" fillId="0" borderId="22" xfId="0" applyFont="1" applyFill="1" applyBorder="1" applyAlignment="1">
      <alignment horizontal="justify" vertical="center" wrapText="1"/>
    </xf>
    <xf numFmtId="0" fontId="81" fillId="0" borderId="81" xfId="0" applyFont="1" applyFill="1" applyBorder="1" applyAlignment="1">
      <alignment horizontal="center" vertical="center" wrapText="1"/>
    </xf>
    <xf numFmtId="0" fontId="81" fillId="0" borderId="37" xfId="0" applyFont="1" applyFill="1" applyBorder="1" applyAlignment="1">
      <alignment horizontal="center" vertical="center" wrapText="1"/>
    </xf>
    <xf numFmtId="0" fontId="81" fillId="0" borderId="38" xfId="0" applyFont="1" applyFill="1" applyBorder="1" applyAlignment="1">
      <alignment horizontal="center" vertical="center" wrapText="1"/>
    </xf>
    <xf numFmtId="0" fontId="81" fillId="0" borderId="59" xfId="0" applyFont="1" applyFill="1" applyBorder="1" applyAlignment="1">
      <alignment horizontal="justify" vertical="center" wrapText="1"/>
    </xf>
    <xf numFmtId="0" fontId="81" fillId="0" borderId="43" xfId="0" applyFont="1" applyFill="1" applyBorder="1" applyAlignment="1">
      <alignment horizontal="justify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81" fillId="0" borderId="59" xfId="0" applyFont="1" applyFill="1" applyBorder="1" applyAlignment="1">
      <alignment horizontal="center" vertical="center" wrapText="1"/>
    </xf>
    <xf numFmtId="0" fontId="81" fillId="0" borderId="43" xfId="0" applyFont="1" applyFill="1" applyBorder="1" applyAlignment="1">
      <alignment horizontal="center" vertical="center" wrapText="1"/>
    </xf>
    <xf numFmtId="0" fontId="81" fillId="0" borderId="40" xfId="0" applyFont="1" applyFill="1" applyBorder="1" applyAlignment="1">
      <alignment horizontal="justify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right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82" fillId="0" borderId="42" xfId="0" applyFont="1" applyFill="1" applyBorder="1" applyAlignment="1">
      <alignment horizontal="right" vertical="center" wrapText="1"/>
    </xf>
    <xf numFmtId="0" fontId="82" fillId="0" borderId="37" xfId="0" applyFont="1" applyFill="1" applyBorder="1" applyAlignment="1">
      <alignment horizontal="right" vertical="center" wrapText="1"/>
    </xf>
    <xf numFmtId="0" fontId="82" fillId="0" borderId="38" xfId="0" applyFont="1" applyFill="1" applyBorder="1" applyAlignment="1">
      <alignment horizontal="right" vertical="center" wrapText="1"/>
    </xf>
    <xf numFmtId="0" fontId="22" fillId="0" borderId="40" xfId="0" applyFont="1" applyFill="1" applyBorder="1" applyAlignment="1">
      <alignment horizontal="justify" vertical="center" wrapText="1"/>
    </xf>
    <xf numFmtId="0" fontId="81" fillId="0" borderId="45" xfId="0" applyFont="1" applyFill="1" applyBorder="1" applyAlignment="1">
      <alignment horizontal="justify" vertical="center" wrapText="1"/>
    </xf>
    <xf numFmtId="0" fontId="82" fillId="0" borderId="44" xfId="0" applyFont="1" applyFill="1" applyBorder="1" applyAlignment="1">
      <alignment horizontal="right" vertical="center" wrapText="1"/>
    </xf>
    <xf numFmtId="0" fontId="58" fillId="0" borderId="0" xfId="53" applyBorder="1" applyAlignment="1">
      <alignment vertical="top" wrapText="1"/>
      <protection/>
    </xf>
    <xf numFmtId="0" fontId="77" fillId="0" borderId="0" xfId="53" applyFont="1" applyBorder="1" applyAlignment="1">
      <alignment horizontal="center" vertical="center" wrapText="1"/>
      <protection/>
    </xf>
    <xf numFmtId="49" fontId="6" fillId="0" borderId="72" xfId="53" applyNumberFormat="1" applyFont="1" applyFill="1" applyBorder="1" applyAlignment="1">
      <alignment horizontal="justify" vertical="center" wrapText="1"/>
      <protection/>
    </xf>
    <xf numFmtId="49" fontId="6" fillId="0" borderId="73" xfId="53" applyNumberFormat="1" applyFont="1" applyFill="1" applyBorder="1" applyAlignment="1">
      <alignment horizontal="justify" vertical="center" wrapText="1"/>
      <protection/>
    </xf>
    <xf numFmtId="49" fontId="6" fillId="0" borderId="122" xfId="53" applyNumberFormat="1" applyFont="1" applyFill="1" applyBorder="1" applyAlignment="1">
      <alignment horizontal="left" vertical="center" wrapText="1"/>
      <protection/>
    </xf>
    <xf numFmtId="49" fontId="6" fillId="0" borderId="66" xfId="53" applyNumberFormat="1" applyFont="1" applyFill="1" applyBorder="1" applyAlignment="1">
      <alignment horizontal="left" vertical="center" wrapText="1"/>
      <protection/>
    </xf>
    <xf numFmtId="49" fontId="13" fillId="0" borderId="59" xfId="53" applyNumberFormat="1" applyFont="1" applyFill="1" applyBorder="1" applyAlignment="1">
      <alignment horizontal="justify" vertical="center" wrapText="1"/>
      <protection/>
    </xf>
    <xf numFmtId="0" fontId="11" fillId="0" borderId="60" xfId="0" applyFont="1" applyFill="1" applyBorder="1" applyAlignment="1">
      <alignment horizontal="center" vertical="center"/>
    </xf>
    <xf numFmtId="0" fontId="11" fillId="0" borderId="141" xfId="0" applyFont="1" applyFill="1" applyBorder="1" applyAlignment="1">
      <alignment horizontal="center" vertical="center" wrapText="1"/>
    </xf>
    <xf numFmtId="49" fontId="13" fillId="0" borderId="94" xfId="53" applyNumberFormat="1" applyFont="1" applyFill="1" applyBorder="1" applyAlignment="1">
      <alignment horizontal="justify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3"/>
  <sheetViews>
    <sheetView tabSelected="1" zoomScale="85" zoomScaleNormal="85" zoomScaleSheetLayoutView="55" workbookViewId="0" topLeftCell="A1">
      <pane ySplit="10" topLeftCell="A122" activePane="bottomLeft" state="frozen"/>
      <selection pane="topLeft" activeCell="A1" sqref="A1"/>
      <selection pane="bottomLeft" activeCell="I131" sqref="I131:I134"/>
    </sheetView>
  </sheetViews>
  <sheetFormatPr defaultColWidth="9.00390625" defaultRowHeight="12.75"/>
  <cols>
    <col min="1" max="1" width="5.75390625" style="39" bestFit="1" customWidth="1"/>
    <col min="2" max="2" width="41.25390625" style="39" customWidth="1"/>
    <col min="3" max="3" width="16.625" style="39" customWidth="1"/>
    <col min="4" max="4" width="17.625" style="39" customWidth="1"/>
    <col min="5" max="5" width="15.125" style="39" customWidth="1"/>
    <col min="6" max="6" width="14.125" style="39" customWidth="1"/>
    <col min="7" max="7" width="20.25390625" style="37" customWidth="1"/>
    <col min="8" max="8" width="25.125" style="39" customWidth="1"/>
    <col min="9" max="9" width="71.25390625" style="41" customWidth="1"/>
    <col min="10" max="16384" width="9.125" style="39" customWidth="1"/>
  </cols>
  <sheetData>
    <row r="1" spans="7:9" s="36" customFormat="1" ht="15.75">
      <c r="G1" s="37"/>
      <c r="I1" s="214" t="s">
        <v>7</v>
      </c>
    </row>
    <row r="2" spans="7:9" s="36" customFormat="1" ht="15.75">
      <c r="G2" s="37"/>
      <c r="I2" s="38"/>
    </row>
    <row r="3" spans="1:9" ht="15.75">
      <c r="A3" s="753" t="s">
        <v>29</v>
      </c>
      <c r="B3" s="753"/>
      <c r="C3" s="753"/>
      <c r="D3" s="753"/>
      <c r="E3" s="753"/>
      <c r="F3" s="753"/>
      <c r="G3" s="753"/>
      <c r="H3" s="753"/>
      <c r="I3" s="753"/>
    </row>
    <row r="4" spans="1:8" ht="15.75">
      <c r="A4" s="35"/>
      <c r="B4" s="35"/>
      <c r="C4" s="35"/>
      <c r="D4" s="35"/>
      <c r="E4" s="35"/>
      <c r="F4" s="35"/>
      <c r="G4" s="40"/>
      <c r="H4" s="35"/>
    </row>
    <row r="5" spans="1:9" s="36" customFormat="1" ht="15">
      <c r="A5" s="42" t="s">
        <v>166</v>
      </c>
      <c r="G5" s="37"/>
      <c r="I5" s="41"/>
    </row>
    <row r="6" spans="1:9" s="36" customFormat="1" ht="15">
      <c r="A6" s="43" t="s">
        <v>229</v>
      </c>
      <c r="G6" s="37"/>
      <c r="I6" s="215" t="s">
        <v>229</v>
      </c>
    </row>
    <row r="7" spans="1:7" s="36" customFormat="1" ht="15.75" thickBot="1">
      <c r="A7" s="44" t="s">
        <v>82</v>
      </c>
      <c r="G7" s="37"/>
    </row>
    <row r="8" spans="1:9" s="45" customFormat="1" ht="13.5" customHeight="1">
      <c r="A8" s="754" t="s">
        <v>35</v>
      </c>
      <c r="B8" s="756" t="s">
        <v>116</v>
      </c>
      <c r="C8" s="756" t="s">
        <v>363</v>
      </c>
      <c r="D8" s="756"/>
      <c r="E8" s="756"/>
      <c r="F8" s="758" t="s">
        <v>117</v>
      </c>
      <c r="G8" s="756" t="s">
        <v>118</v>
      </c>
      <c r="H8" s="756" t="s">
        <v>431</v>
      </c>
      <c r="I8" s="761" t="s">
        <v>26</v>
      </c>
    </row>
    <row r="9" spans="1:9" s="45" customFormat="1" ht="12.75" customHeight="1">
      <c r="A9" s="755"/>
      <c r="B9" s="757"/>
      <c r="C9" s="757"/>
      <c r="D9" s="757"/>
      <c r="E9" s="757"/>
      <c r="F9" s="759"/>
      <c r="G9" s="757"/>
      <c r="H9" s="757"/>
      <c r="I9" s="762"/>
    </row>
    <row r="10" spans="1:9" s="45" customFormat="1" ht="53.25" customHeight="1">
      <c r="A10" s="755"/>
      <c r="B10" s="757"/>
      <c r="C10" s="46" t="s">
        <v>27</v>
      </c>
      <c r="D10" s="46" t="s">
        <v>40</v>
      </c>
      <c r="E10" s="46" t="s">
        <v>39</v>
      </c>
      <c r="F10" s="760"/>
      <c r="G10" s="757"/>
      <c r="H10" s="757"/>
      <c r="I10" s="762"/>
    </row>
    <row r="11" spans="1:9" s="50" customFormat="1" ht="12" thickBot="1">
      <c r="A11" s="47">
        <v>1</v>
      </c>
      <c r="B11" s="48">
        <v>2</v>
      </c>
      <c r="C11" s="48">
        <v>3</v>
      </c>
      <c r="D11" s="48">
        <v>4</v>
      </c>
      <c r="E11" s="48">
        <v>5</v>
      </c>
      <c r="F11" s="48">
        <v>6</v>
      </c>
      <c r="G11" s="48">
        <v>7</v>
      </c>
      <c r="H11" s="48">
        <v>8</v>
      </c>
      <c r="I11" s="49">
        <v>9</v>
      </c>
    </row>
    <row r="12" spans="1:9" s="50" customFormat="1" ht="12.75">
      <c r="A12" s="763" t="s">
        <v>167</v>
      </c>
      <c r="B12" s="764"/>
      <c r="C12" s="764"/>
      <c r="D12" s="764"/>
      <c r="E12" s="764"/>
      <c r="F12" s="764"/>
      <c r="G12" s="764"/>
      <c r="H12" s="764"/>
      <c r="I12" s="765"/>
    </row>
    <row r="13" spans="1:9" s="50" customFormat="1" ht="12.75">
      <c r="A13" s="747"/>
      <c r="B13" s="437" t="s">
        <v>94</v>
      </c>
      <c r="C13" s="139">
        <f>SUM(C14:C16)</f>
        <v>4877973.570139</v>
      </c>
      <c r="D13" s="139">
        <f>SUM(D14:D16)</f>
        <v>4829667.9944939995</v>
      </c>
      <c r="E13" s="139">
        <f>SUM(E14:E16)</f>
        <v>4779496.777484</v>
      </c>
      <c r="F13" s="577" t="s">
        <v>230</v>
      </c>
      <c r="G13" s="577" t="s">
        <v>231</v>
      </c>
      <c r="H13" s="570">
        <f>(E14+E15)-(C14+C15)</f>
        <v>-98229.14997000061</v>
      </c>
      <c r="I13" s="741"/>
    </row>
    <row r="14" spans="1:9" s="50" customFormat="1" ht="12" customHeight="1">
      <c r="A14" s="748"/>
      <c r="B14" s="426" t="s">
        <v>2</v>
      </c>
      <c r="C14" s="51">
        <f>C19</f>
        <v>1832799.1</v>
      </c>
      <c r="D14" s="51">
        <f>D19</f>
        <v>1797942.0205199998</v>
      </c>
      <c r="E14" s="51">
        <f>E19</f>
        <v>1797942.0205199998</v>
      </c>
      <c r="F14" s="554"/>
      <c r="G14" s="554"/>
      <c r="H14" s="723"/>
      <c r="I14" s="742"/>
    </row>
    <row r="15" spans="1:9" s="50" customFormat="1" ht="12" customHeight="1">
      <c r="A15" s="748"/>
      <c r="B15" s="426" t="s">
        <v>5</v>
      </c>
      <c r="C15" s="51">
        <f>C20+C150+C167+C183+C189</f>
        <v>3030910.1252800003</v>
      </c>
      <c r="D15" s="51">
        <f>D20+D150+D167+D183+D189</f>
        <v>3017709.2717999993</v>
      </c>
      <c r="E15" s="51">
        <f>E20+E150+E167+E183+E189</f>
        <v>2967538.0547899995</v>
      </c>
      <c r="F15" s="554"/>
      <c r="G15" s="554"/>
      <c r="H15" s="723"/>
      <c r="I15" s="742"/>
    </row>
    <row r="16" spans="1:9" s="50" customFormat="1" ht="12.75" customHeight="1" thickBot="1">
      <c r="A16" s="749"/>
      <c r="B16" s="427" t="s">
        <v>6</v>
      </c>
      <c r="C16" s="51">
        <f>C21+C151+C168</f>
        <v>14264.344858999999</v>
      </c>
      <c r="D16" s="51">
        <f>D21+D151+D168</f>
        <v>14016.702174</v>
      </c>
      <c r="E16" s="51">
        <f>E21+E151+E168</f>
        <v>14016.702174</v>
      </c>
      <c r="F16" s="555"/>
      <c r="G16" s="555"/>
      <c r="H16" s="733"/>
      <c r="I16" s="743"/>
    </row>
    <row r="17" spans="1:9" s="50" customFormat="1" ht="12.75">
      <c r="A17" s="573" t="s">
        <v>95</v>
      </c>
      <c r="B17" s="574"/>
      <c r="C17" s="574"/>
      <c r="D17" s="574"/>
      <c r="E17" s="574"/>
      <c r="F17" s="574"/>
      <c r="G17" s="574"/>
      <c r="H17" s="574"/>
      <c r="I17" s="575"/>
    </row>
    <row r="18" spans="1:9" s="45" customFormat="1" ht="12.75">
      <c r="A18" s="738"/>
      <c r="B18" s="425" t="s">
        <v>94</v>
      </c>
      <c r="C18" s="72">
        <f>SUM(C19:C21)</f>
        <v>4059244.77332</v>
      </c>
      <c r="D18" s="72">
        <f>SUM(D19:D21)</f>
        <v>4018752.2952599996</v>
      </c>
      <c r="E18" s="72">
        <f>SUM(E19:E21)</f>
        <v>4017781.07825</v>
      </c>
      <c r="F18" s="577" t="s">
        <v>194</v>
      </c>
      <c r="G18" s="577" t="s">
        <v>232</v>
      </c>
      <c r="H18" s="606">
        <f>(E19+E20)-(C19+C20)</f>
        <v>-41445.41660000058</v>
      </c>
      <c r="I18" s="741"/>
    </row>
    <row r="19" spans="1:9" s="45" customFormat="1" ht="12">
      <c r="A19" s="739"/>
      <c r="B19" s="426" t="s">
        <v>2</v>
      </c>
      <c r="C19" s="53">
        <f>C24+C40+C61</f>
        <v>1832799.1</v>
      </c>
      <c r="D19" s="53">
        <f>D24+D40+D61</f>
        <v>1797942.0205199998</v>
      </c>
      <c r="E19" s="53">
        <f>E24+E40+E61</f>
        <v>1797942.0205199998</v>
      </c>
      <c r="F19" s="554"/>
      <c r="G19" s="554"/>
      <c r="H19" s="607"/>
      <c r="I19" s="742"/>
    </row>
    <row r="20" spans="1:9" s="45" customFormat="1" ht="12">
      <c r="A20" s="739"/>
      <c r="B20" s="426" t="s">
        <v>5</v>
      </c>
      <c r="C20" s="53">
        <f>C25+C41+C62+C96+C107+C111</f>
        <v>2223063.57622</v>
      </c>
      <c r="D20" s="53">
        <f>D25+D41+D62+D96+D107+D111</f>
        <v>2217446.4561099997</v>
      </c>
      <c r="E20" s="53">
        <f>E25+E41+E62+E96+E107+E111</f>
        <v>2216475.2391</v>
      </c>
      <c r="F20" s="554"/>
      <c r="G20" s="554"/>
      <c r="H20" s="607"/>
      <c r="I20" s="742"/>
    </row>
    <row r="21" spans="1:9" s="45" customFormat="1" ht="12.75" thickBot="1">
      <c r="A21" s="740"/>
      <c r="B21" s="427" t="s">
        <v>6</v>
      </c>
      <c r="C21" s="79">
        <f>C97+C112</f>
        <v>3382.0970999999995</v>
      </c>
      <c r="D21" s="79">
        <f>D97+D112</f>
        <v>3363.8186299999998</v>
      </c>
      <c r="E21" s="79">
        <f>E97+E112</f>
        <v>3363.8186299999998</v>
      </c>
      <c r="F21" s="555"/>
      <c r="G21" s="555"/>
      <c r="H21" s="608"/>
      <c r="I21" s="743"/>
    </row>
    <row r="22" spans="1:9" s="45" customFormat="1" ht="49.5" customHeight="1">
      <c r="A22" s="535" t="s">
        <v>33</v>
      </c>
      <c r="B22" s="71" t="s">
        <v>233</v>
      </c>
      <c r="C22" s="745"/>
      <c r="D22" s="746"/>
      <c r="E22" s="746"/>
      <c r="F22" s="562" t="s">
        <v>194</v>
      </c>
      <c r="G22" s="562" t="s">
        <v>232</v>
      </c>
      <c r="H22" s="732" t="s">
        <v>405</v>
      </c>
      <c r="I22" s="734"/>
    </row>
    <row r="23" spans="1:9" s="45" customFormat="1" ht="12.75">
      <c r="A23" s="536"/>
      <c r="B23" s="291" t="s">
        <v>94</v>
      </c>
      <c r="C23" s="139">
        <f>SUM(C24:C25)</f>
        <v>1275454.64547</v>
      </c>
      <c r="D23" s="139">
        <f>SUM(D24:D25)</f>
        <v>1262374.0664899999</v>
      </c>
      <c r="E23" s="140">
        <f>SUM(E24:E25)</f>
        <v>1262418.9395299999</v>
      </c>
      <c r="F23" s="554"/>
      <c r="G23" s="554"/>
      <c r="H23" s="723"/>
      <c r="I23" s="556"/>
    </row>
    <row r="24" spans="1:9" s="45" customFormat="1" ht="12" customHeight="1">
      <c r="A24" s="536"/>
      <c r="B24" s="426" t="s">
        <v>2</v>
      </c>
      <c r="C24" s="256">
        <f aca="true" t="shared" si="0" ref="C24:E25">C28+C32+C36</f>
        <v>133796.516</v>
      </c>
      <c r="D24" s="53">
        <f t="shared" si="0"/>
        <v>120796.7</v>
      </c>
      <c r="E24" s="54">
        <f t="shared" si="0"/>
        <v>120796.7</v>
      </c>
      <c r="F24" s="554"/>
      <c r="G24" s="554"/>
      <c r="H24" s="723"/>
      <c r="I24" s="556"/>
    </row>
    <row r="25" spans="1:9" s="45" customFormat="1" ht="12" customHeight="1" thickBot="1">
      <c r="A25" s="537"/>
      <c r="B25" s="427" t="s">
        <v>5</v>
      </c>
      <c r="C25" s="79">
        <f t="shared" si="0"/>
        <v>1141658.12947</v>
      </c>
      <c r="D25" s="79">
        <f t="shared" si="0"/>
        <v>1141577.36649</v>
      </c>
      <c r="E25" s="216">
        <f t="shared" si="0"/>
        <v>1141622.23953</v>
      </c>
      <c r="F25" s="555"/>
      <c r="G25" s="555"/>
      <c r="H25" s="733"/>
      <c r="I25" s="557"/>
    </row>
    <row r="26" spans="1:9" s="45" customFormat="1" ht="38.25">
      <c r="A26" s="501" t="s">
        <v>4</v>
      </c>
      <c r="B26" s="420" t="s">
        <v>234</v>
      </c>
      <c r="C26" s="725"/>
      <c r="D26" s="726"/>
      <c r="E26" s="726"/>
      <c r="F26" s="524" t="s">
        <v>194</v>
      </c>
      <c r="G26" s="524" t="s">
        <v>232</v>
      </c>
      <c r="H26" s="727" t="s">
        <v>402</v>
      </c>
      <c r="I26" s="578"/>
    </row>
    <row r="27" spans="1:9" s="45" customFormat="1" ht="12.75">
      <c r="A27" s="501"/>
      <c r="B27" s="286" t="s">
        <v>121</v>
      </c>
      <c r="C27" s="77">
        <f>SUM(C28:C29)</f>
        <v>17682.933</v>
      </c>
      <c r="D27" s="77">
        <f>SUM(D28:D29)</f>
        <v>17682.933</v>
      </c>
      <c r="E27" s="84">
        <f>SUM(E28:E29)</f>
        <v>17682.933</v>
      </c>
      <c r="F27" s="509"/>
      <c r="G27" s="509"/>
      <c r="H27" s="685"/>
      <c r="I27" s="556"/>
    </row>
    <row r="28" spans="1:9" s="45" customFormat="1" ht="12" customHeight="1">
      <c r="A28" s="501"/>
      <c r="B28" s="287" t="s">
        <v>2</v>
      </c>
      <c r="C28" s="55">
        <v>0</v>
      </c>
      <c r="D28" s="55">
        <v>0</v>
      </c>
      <c r="E28" s="56">
        <v>0</v>
      </c>
      <c r="F28" s="509"/>
      <c r="G28" s="509"/>
      <c r="H28" s="685"/>
      <c r="I28" s="556"/>
    </row>
    <row r="29" spans="1:9" s="45" customFormat="1" ht="12" customHeight="1">
      <c r="A29" s="702"/>
      <c r="B29" s="429" t="s">
        <v>5</v>
      </c>
      <c r="C29" s="57">
        <v>17682.933</v>
      </c>
      <c r="D29" s="57">
        <v>17682.933</v>
      </c>
      <c r="E29" s="57">
        <v>17682.933</v>
      </c>
      <c r="F29" s="509"/>
      <c r="G29" s="509"/>
      <c r="H29" s="735"/>
      <c r="I29" s="736"/>
    </row>
    <row r="30" spans="1:9" s="45" customFormat="1" ht="38.25">
      <c r="A30" s="737" t="s">
        <v>36</v>
      </c>
      <c r="B30" s="73" t="s">
        <v>235</v>
      </c>
      <c r="C30" s="721"/>
      <c r="D30" s="722"/>
      <c r="E30" s="722"/>
      <c r="F30" s="509"/>
      <c r="G30" s="509"/>
      <c r="H30" s="684" t="s">
        <v>403</v>
      </c>
      <c r="I30" s="744"/>
    </row>
    <row r="31" spans="1:9" s="45" customFormat="1" ht="12.75">
      <c r="A31" s="501"/>
      <c r="B31" s="286" t="s">
        <v>121</v>
      </c>
      <c r="C31" s="77">
        <f>SUM(C32:C33)</f>
        <v>259537.36428</v>
      </c>
      <c r="D31" s="77">
        <f>SUM(D32:D33)</f>
        <v>246456.7853</v>
      </c>
      <c r="E31" s="84">
        <f>SUM(E32:E33)</f>
        <v>246418.80831</v>
      </c>
      <c r="F31" s="509"/>
      <c r="G31" s="509"/>
      <c r="H31" s="723"/>
      <c r="I31" s="556"/>
    </row>
    <row r="32" spans="1:9" s="45" customFormat="1" ht="12" customHeight="1">
      <c r="A32" s="501"/>
      <c r="B32" s="287" t="s">
        <v>2</v>
      </c>
      <c r="C32" s="55">
        <v>133796.516</v>
      </c>
      <c r="D32" s="55">
        <v>120796.7</v>
      </c>
      <c r="E32" s="55">
        <v>120796.7</v>
      </c>
      <c r="F32" s="509"/>
      <c r="G32" s="509"/>
      <c r="H32" s="723"/>
      <c r="I32" s="556"/>
    </row>
    <row r="33" spans="1:9" s="45" customFormat="1" ht="12" customHeight="1">
      <c r="A33" s="702"/>
      <c r="B33" s="429" t="s">
        <v>5</v>
      </c>
      <c r="C33" s="57">
        <v>125740.84828</v>
      </c>
      <c r="D33" s="57">
        <v>125660.0853</v>
      </c>
      <c r="E33" s="57">
        <v>125622.10831</v>
      </c>
      <c r="F33" s="509"/>
      <c r="G33" s="509"/>
      <c r="H33" s="724"/>
      <c r="I33" s="736"/>
    </row>
    <row r="34" spans="1:9" s="45" customFormat="1" ht="38.25">
      <c r="A34" s="501" t="s">
        <v>110</v>
      </c>
      <c r="B34" s="420" t="s">
        <v>236</v>
      </c>
      <c r="C34" s="725"/>
      <c r="D34" s="726"/>
      <c r="E34" s="726"/>
      <c r="F34" s="509"/>
      <c r="G34" s="509"/>
      <c r="H34" s="727" t="s">
        <v>404</v>
      </c>
      <c r="I34" s="578"/>
    </row>
    <row r="35" spans="1:9" s="45" customFormat="1" ht="12.75">
      <c r="A35" s="501"/>
      <c r="B35" s="286" t="s">
        <v>121</v>
      </c>
      <c r="C35" s="77">
        <f>SUM(C36:C37)</f>
        <v>998234.34819</v>
      </c>
      <c r="D35" s="77">
        <f>SUM(D36:D37)</f>
        <v>998234.34819</v>
      </c>
      <c r="E35" s="84">
        <f>SUM(E36:E37)</f>
        <v>998317.19822</v>
      </c>
      <c r="F35" s="509"/>
      <c r="G35" s="509"/>
      <c r="H35" s="685"/>
      <c r="I35" s="556"/>
    </row>
    <row r="36" spans="1:9" s="45" customFormat="1" ht="12" customHeight="1">
      <c r="A36" s="501"/>
      <c r="B36" s="287" t="s">
        <v>2</v>
      </c>
      <c r="C36" s="55">
        <v>0</v>
      </c>
      <c r="D36" s="55">
        <v>0</v>
      </c>
      <c r="E36" s="55">
        <v>0</v>
      </c>
      <c r="F36" s="509"/>
      <c r="G36" s="509"/>
      <c r="H36" s="685"/>
      <c r="I36" s="556"/>
    </row>
    <row r="37" spans="1:9" s="45" customFormat="1" ht="12.75" customHeight="1" thickBot="1">
      <c r="A37" s="502"/>
      <c r="B37" s="430" t="s">
        <v>5</v>
      </c>
      <c r="C37" s="58">
        <v>998234.34819</v>
      </c>
      <c r="D37" s="58">
        <v>998234.34819</v>
      </c>
      <c r="E37" s="58">
        <v>998317.19822</v>
      </c>
      <c r="F37" s="510"/>
      <c r="G37" s="510"/>
      <c r="H37" s="728"/>
      <c r="I37" s="557"/>
    </row>
    <row r="38" spans="1:9" s="45" customFormat="1" ht="76.5">
      <c r="A38" s="535" t="s">
        <v>68</v>
      </c>
      <c r="B38" s="71" t="s">
        <v>237</v>
      </c>
      <c r="C38" s="729"/>
      <c r="D38" s="730"/>
      <c r="E38" s="731"/>
      <c r="F38" s="544" t="s">
        <v>194</v>
      </c>
      <c r="G38" s="544" t="s">
        <v>174</v>
      </c>
      <c r="H38" s="677">
        <f>E40-C40</f>
        <v>-21857.26117000007</v>
      </c>
      <c r="I38" s="526"/>
    </row>
    <row r="39" spans="1:9" s="59" customFormat="1" ht="12.75">
      <c r="A39" s="536"/>
      <c r="B39" s="290" t="s">
        <v>94</v>
      </c>
      <c r="C39" s="52">
        <f>SUM(C40:C41)</f>
        <v>1192806.2010000001</v>
      </c>
      <c r="D39" s="52">
        <f>SUM(D40:D41)</f>
        <v>1168545.50022</v>
      </c>
      <c r="E39" s="52">
        <f>SUM(E40:E41)</f>
        <v>1168545.50022</v>
      </c>
      <c r="F39" s="545"/>
      <c r="G39" s="545"/>
      <c r="H39" s="511"/>
      <c r="I39" s="513"/>
    </row>
    <row r="40" spans="1:9" s="59" customFormat="1" ht="12" customHeight="1">
      <c r="A40" s="536"/>
      <c r="B40" s="426" t="s">
        <v>2</v>
      </c>
      <c r="C40" s="60">
        <f aca="true" t="shared" si="1" ref="C40:E41">C44</f>
        <v>1075829.584</v>
      </c>
      <c r="D40" s="60">
        <f t="shared" si="1"/>
        <v>1053972.32283</v>
      </c>
      <c r="E40" s="60">
        <f t="shared" si="1"/>
        <v>1053972.32283</v>
      </c>
      <c r="F40" s="545"/>
      <c r="G40" s="545"/>
      <c r="H40" s="511"/>
      <c r="I40" s="513"/>
    </row>
    <row r="41" spans="1:9" s="59" customFormat="1" ht="12" customHeight="1" thickBot="1">
      <c r="A41" s="537"/>
      <c r="B41" s="427" t="s">
        <v>5</v>
      </c>
      <c r="C41" s="76">
        <f t="shared" si="1"/>
        <v>116976.617</v>
      </c>
      <c r="D41" s="76">
        <f t="shared" si="1"/>
        <v>114573.17739</v>
      </c>
      <c r="E41" s="76">
        <f t="shared" si="1"/>
        <v>114573.17739</v>
      </c>
      <c r="F41" s="533"/>
      <c r="G41" s="533"/>
      <c r="H41" s="512"/>
      <c r="I41" s="514"/>
    </row>
    <row r="42" spans="1:9" s="59" customFormat="1" ht="64.5">
      <c r="A42" s="715" t="s">
        <v>63</v>
      </c>
      <c r="B42" s="487" t="s">
        <v>486</v>
      </c>
      <c r="C42" s="718"/>
      <c r="D42" s="719"/>
      <c r="E42" s="720"/>
      <c r="F42" s="544" t="s">
        <v>194</v>
      </c>
      <c r="G42" s="544" t="s">
        <v>174</v>
      </c>
      <c r="H42" s="677"/>
      <c r="I42" s="526"/>
    </row>
    <row r="43" spans="1:9" s="59" customFormat="1" ht="12" customHeight="1">
      <c r="A43" s="716"/>
      <c r="B43" s="290" t="s">
        <v>94</v>
      </c>
      <c r="C43" s="213">
        <f>SUM(C44:C45)</f>
        <v>1192806.2010000001</v>
      </c>
      <c r="D43" s="213">
        <f>SUM(D44:D45)</f>
        <v>1168545.50022</v>
      </c>
      <c r="E43" s="213">
        <f>SUM(E44:E45)</f>
        <v>1168545.50022</v>
      </c>
      <c r="F43" s="545"/>
      <c r="G43" s="545"/>
      <c r="H43" s="678"/>
      <c r="I43" s="513"/>
    </row>
    <row r="44" spans="1:9" s="59" customFormat="1" ht="12" customHeight="1">
      <c r="A44" s="716"/>
      <c r="B44" s="426" t="s">
        <v>2</v>
      </c>
      <c r="C44" s="60">
        <f aca="true" t="shared" si="2" ref="C44:E45">C48+C57</f>
        <v>1075829.584</v>
      </c>
      <c r="D44" s="60">
        <f t="shared" si="2"/>
        <v>1053972.32283</v>
      </c>
      <c r="E44" s="60">
        <f t="shared" si="2"/>
        <v>1053972.32283</v>
      </c>
      <c r="F44" s="545"/>
      <c r="G44" s="545"/>
      <c r="H44" s="678"/>
      <c r="I44" s="513"/>
    </row>
    <row r="45" spans="1:9" s="59" customFormat="1" ht="12" customHeight="1" thickBot="1">
      <c r="A45" s="717"/>
      <c r="B45" s="427" t="s">
        <v>5</v>
      </c>
      <c r="C45" s="60">
        <f t="shared" si="2"/>
        <v>116976.617</v>
      </c>
      <c r="D45" s="60">
        <f t="shared" si="2"/>
        <v>114573.17739</v>
      </c>
      <c r="E45" s="60">
        <f t="shared" si="2"/>
        <v>114573.17739</v>
      </c>
      <c r="F45" s="533"/>
      <c r="G45" s="533"/>
      <c r="H45" s="679"/>
      <c r="I45" s="514"/>
    </row>
    <row r="46" spans="1:9" s="59" customFormat="1" ht="51">
      <c r="A46" s="500" t="s">
        <v>343</v>
      </c>
      <c r="B46" s="431" t="s">
        <v>238</v>
      </c>
      <c r="C46" s="538"/>
      <c r="D46" s="539"/>
      <c r="E46" s="540"/>
      <c r="F46" s="563" t="s">
        <v>168</v>
      </c>
      <c r="G46" s="707">
        <v>43081</v>
      </c>
      <c r="H46" s="563" t="s">
        <v>489</v>
      </c>
      <c r="I46" s="566" t="s">
        <v>400</v>
      </c>
    </row>
    <row r="47" spans="1:9" s="59" customFormat="1" ht="13.5">
      <c r="A47" s="501"/>
      <c r="B47" s="290" t="s">
        <v>94</v>
      </c>
      <c r="C47" s="62">
        <f>SUM(C48:C49)</f>
        <v>1058836.886</v>
      </c>
      <c r="D47" s="62">
        <f>SUM(D48:D49)</f>
        <v>1034576.18591</v>
      </c>
      <c r="E47" s="62">
        <f>SUM(E48:E49)</f>
        <v>1034576.18591</v>
      </c>
      <c r="F47" s="564"/>
      <c r="G47" s="685"/>
      <c r="H47" s="564"/>
      <c r="I47" s="567"/>
    </row>
    <row r="48" spans="1:9" s="59" customFormat="1" ht="12.75" customHeight="1">
      <c r="A48" s="501"/>
      <c r="B48" s="287" t="s">
        <v>2</v>
      </c>
      <c r="C48" s="63">
        <v>953940.884</v>
      </c>
      <c r="D48" s="63">
        <v>932083.62346</v>
      </c>
      <c r="E48" s="63">
        <v>932083.62346</v>
      </c>
      <c r="F48" s="564"/>
      <c r="G48" s="685"/>
      <c r="H48" s="564"/>
      <c r="I48" s="567"/>
    </row>
    <row r="49" spans="1:9" s="59" customFormat="1" ht="12">
      <c r="A49" s="501"/>
      <c r="B49" s="287" t="s">
        <v>5</v>
      </c>
      <c r="C49" s="63">
        <v>104896.002</v>
      </c>
      <c r="D49" s="63">
        <v>102492.56245</v>
      </c>
      <c r="E49" s="63">
        <v>102492.56245</v>
      </c>
      <c r="F49" s="564"/>
      <c r="G49" s="685"/>
      <c r="H49" s="564"/>
      <c r="I49" s="567"/>
    </row>
    <row r="50" spans="1:9" s="59" customFormat="1" ht="24.75" customHeight="1">
      <c r="A50" s="501"/>
      <c r="B50" s="703" t="s">
        <v>169</v>
      </c>
      <c r="C50" s="703"/>
      <c r="D50" s="703"/>
      <c r="E50" s="704"/>
      <c r="F50" s="680" t="s">
        <v>134</v>
      </c>
      <c r="G50" s="212" t="s">
        <v>170</v>
      </c>
      <c r="H50" s="680" t="s">
        <v>134</v>
      </c>
      <c r="I50" s="217" t="s">
        <v>171</v>
      </c>
    </row>
    <row r="51" spans="1:9" s="59" customFormat="1" ht="20.25" customHeight="1">
      <c r="A51" s="501"/>
      <c r="B51" s="705"/>
      <c r="C51" s="705"/>
      <c r="D51" s="705"/>
      <c r="E51" s="706"/>
      <c r="F51" s="623"/>
      <c r="G51" s="209" t="s">
        <v>172</v>
      </c>
      <c r="H51" s="623"/>
      <c r="I51" s="218" t="s">
        <v>171</v>
      </c>
    </row>
    <row r="52" spans="1:9" s="59" customFormat="1" ht="21.75" customHeight="1">
      <c r="A52" s="501"/>
      <c r="B52" s="703" t="s">
        <v>524</v>
      </c>
      <c r="C52" s="703"/>
      <c r="D52" s="703"/>
      <c r="E52" s="704"/>
      <c r="F52" s="680" t="s">
        <v>134</v>
      </c>
      <c r="G52" s="212" t="s">
        <v>408</v>
      </c>
      <c r="H52" s="680" t="s">
        <v>134</v>
      </c>
      <c r="I52" s="217" t="s">
        <v>406</v>
      </c>
    </row>
    <row r="53" spans="1:9" s="59" customFormat="1" ht="16.5" customHeight="1">
      <c r="A53" s="501"/>
      <c r="B53" s="705"/>
      <c r="C53" s="705"/>
      <c r="D53" s="705"/>
      <c r="E53" s="706"/>
      <c r="F53" s="623"/>
      <c r="G53" s="209" t="s">
        <v>409</v>
      </c>
      <c r="H53" s="623"/>
      <c r="I53" s="218" t="s">
        <v>406</v>
      </c>
    </row>
    <row r="54" spans="1:9" s="59" customFormat="1" ht="39.75" customHeight="1" thickBot="1">
      <c r="A54" s="502"/>
      <c r="B54" s="700" t="s">
        <v>173</v>
      </c>
      <c r="C54" s="700"/>
      <c r="D54" s="700"/>
      <c r="E54" s="701"/>
      <c r="F54" s="211" t="s">
        <v>134</v>
      </c>
      <c r="G54" s="210" t="s">
        <v>174</v>
      </c>
      <c r="H54" s="219" t="s">
        <v>134</v>
      </c>
      <c r="I54" s="220" t="s">
        <v>399</v>
      </c>
    </row>
    <row r="55" spans="1:9" s="59" customFormat="1" ht="54.75" customHeight="1">
      <c r="A55" s="500" t="s">
        <v>344</v>
      </c>
      <c r="B55" s="222" t="s">
        <v>446</v>
      </c>
      <c r="C55" s="619"/>
      <c r="D55" s="620"/>
      <c r="E55" s="621"/>
      <c r="F55" s="524" t="s">
        <v>407</v>
      </c>
      <c r="G55" s="524" t="s">
        <v>411</v>
      </c>
      <c r="H55" s="419" t="s">
        <v>488</v>
      </c>
      <c r="I55" s="622" t="s">
        <v>224</v>
      </c>
    </row>
    <row r="56" spans="1:9" s="59" customFormat="1" ht="13.5">
      <c r="A56" s="501"/>
      <c r="B56" s="432" t="s">
        <v>121</v>
      </c>
      <c r="C56" s="66">
        <f>SUM(C57:C58)</f>
        <v>133969.315</v>
      </c>
      <c r="D56" s="66">
        <f>SUM(D57:D58)</f>
        <v>133969.31431</v>
      </c>
      <c r="E56" s="66">
        <f>SUM(E57:E58)</f>
        <v>133969.31431</v>
      </c>
      <c r="F56" s="509"/>
      <c r="G56" s="509"/>
      <c r="H56" s="509" t="s">
        <v>487</v>
      </c>
      <c r="I56" s="617"/>
    </row>
    <row r="57" spans="1:9" s="59" customFormat="1" ht="12">
      <c r="A57" s="501"/>
      <c r="B57" s="288" t="s">
        <v>2</v>
      </c>
      <c r="C57" s="65">
        <v>121888.7</v>
      </c>
      <c r="D57" s="65">
        <v>121888.69937</v>
      </c>
      <c r="E57" s="70">
        <v>121888.69937</v>
      </c>
      <c r="F57" s="509"/>
      <c r="G57" s="509"/>
      <c r="H57" s="509"/>
      <c r="I57" s="617"/>
    </row>
    <row r="58" spans="1:9" s="59" customFormat="1" ht="12.75" thickBot="1">
      <c r="A58" s="702"/>
      <c r="B58" s="433" t="s">
        <v>5</v>
      </c>
      <c r="C58" s="421">
        <v>12080.615</v>
      </c>
      <c r="D58" s="421">
        <v>12080.61494</v>
      </c>
      <c r="E58" s="421">
        <v>12080.61494</v>
      </c>
      <c r="F58" s="623"/>
      <c r="G58" s="623"/>
      <c r="H58" s="510"/>
      <c r="I58" s="624"/>
    </row>
    <row r="59" spans="1:9" s="59" customFormat="1" ht="65.25" customHeight="1">
      <c r="A59" s="535" t="s">
        <v>72</v>
      </c>
      <c r="B59" s="71" t="s">
        <v>239</v>
      </c>
      <c r="C59" s="691"/>
      <c r="D59" s="691"/>
      <c r="E59" s="691"/>
      <c r="F59" s="562"/>
      <c r="G59" s="562"/>
      <c r="H59" s="710">
        <f>E60-C60</f>
        <v>-2521.135000000242</v>
      </c>
      <c r="I59" s="686"/>
    </row>
    <row r="60" spans="1:9" s="59" customFormat="1" ht="12.75">
      <c r="A60" s="536"/>
      <c r="B60" s="286" t="s">
        <v>94</v>
      </c>
      <c r="C60" s="52">
        <f>SUM(C61:C62)</f>
        <v>1245928.12256</v>
      </c>
      <c r="D60" s="52">
        <f>SUM(D61:D62)</f>
        <v>1244488.12637</v>
      </c>
      <c r="E60" s="52">
        <f>SUM(E61:E62)</f>
        <v>1243406.9875599998</v>
      </c>
      <c r="F60" s="554"/>
      <c r="G60" s="554"/>
      <c r="H60" s="607"/>
      <c r="I60" s="687"/>
    </row>
    <row r="61" spans="1:9" s="59" customFormat="1" ht="12">
      <c r="A61" s="536"/>
      <c r="B61" s="287" t="s">
        <v>2</v>
      </c>
      <c r="C61" s="424">
        <f>C67+C74+C79</f>
        <v>623173</v>
      </c>
      <c r="D61" s="424">
        <f>D67+D74+D79</f>
        <v>623172.99769</v>
      </c>
      <c r="E61" s="424">
        <f>E67+E74+E79</f>
        <v>623172.99769</v>
      </c>
      <c r="F61" s="532"/>
      <c r="G61" s="532"/>
      <c r="H61" s="711"/>
      <c r="I61" s="688"/>
    </row>
    <row r="62" spans="1:9" s="59" customFormat="1" ht="12.75" thickBot="1">
      <c r="A62" s="537"/>
      <c r="B62" s="430" t="s">
        <v>5</v>
      </c>
      <c r="C62" s="76">
        <f>C63+C64+C68+C70+C71+C75+C80+C82+C83+C88+C89+C90+C91+C93</f>
        <v>622755.1225599999</v>
      </c>
      <c r="D62" s="76">
        <f>D63+D64+D68+D70+D71+D75+D80+D82+D83+D88+D89+D90+D91+D93</f>
        <v>621315.12868</v>
      </c>
      <c r="E62" s="76">
        <f>E63+E64+E68+E70+E71+E75+E80+E82+E83+E88+E89+E90+E91+E93</f>
        <v>620233.9898699999</v>
      </c>
      <c r="F62" s="555"/>
      <c r="G62" s="555"/>
      <c r="H62" s="608"/>
      <c r="I62" s="689"/>
    </row>
    <row r="63" spans="1:9" s="59" customFormat="1" ht="51">
      <c r="A63" s="297" t="s">
        <v>64</v>
      </c>
      <c r="B63" s="231" t="s">
        <v>347</v>
      </c>
      <c r="C63" s="396">
        <v>1170.79326</v>
      </c>
      <c r="D63" s="396">
        <v>1170.79326</v>
      </c>
      <c r="E63" s="396">
        <v>1170.79326</v>
      </c>
      <c r="F63" s="209" t="s">
        <v>181</v>
      </c>
      <c r="G63" s="232"/>
      <c r="H63" s="209" t="s">
        <v>491</v>
      </c>
      <c r="I63" s="69" t="s">
        <v>389</v>
      </c>
    </row>
    <row r="64" spans="1:9" s="59" customFormat="1" ht="81" customHeight="1">
      <c r="A64" s="295" t="s">
        <v>73</v>
      </c>
      <c r="B64" s="267" t="s">
        <v>348</v>
      </c>
      <c r="C64" s="306">
        <v>16249.923</v>
      </c>
      <c r="D64" s="306">
        <v>16249.923</v>
      </c>
      <c r="E64" s="306">
        <v>16425.639</v>
      </c>
      <c r="F64" s="212" t="s">
        <v>189</v>
      </c>
      <c r="G64" s="224"/>
      <c r="H64" s="212" t="s">
        <v>490</v>
      </c>
      <c r="I64" s="283" t="s">
        <v>459</v>
      </c>
    </row>
    <row r="65" spans="1:9" s="59" customFormat="1" ht="51">
      <c r="A65" s="690" t="s">
        <v>74</v>
      </c>
      <c r="B65" s="73" t="s">
        <v>438</v>
      </c>
      <c r="C65" s="750"/>
      <c r="D65" s="751"/>
      <c r="E65" s="752"/>
      <c r="F65" s="769" t="s">
        <v>175</v>
      </c>
      <c r="G65" s="771"/>
      <c r="H65" s="772" t="s">
        <v>492</v>
      </c>
      <c r="I65" s="697" t="s">
        <v>390</v>
      </c>
    </row>
    <row r="66" spans="1:9" s="59" customFormat="1" ht="13.5">
      <c r="A66" s="672"/>
      <c r="B66" s="286" t="s">
        <v>94</v>
      </c>
      <c r="C66" s="62">
        <f>SUM(C67:C68)</f>
        <v>318677.36626</v>
      </c>
      <c r="D66" s="62">
        <f>SUM(D67:D68)</f>
        <v>318677.36578</v>
      </c>
      <c r="E66" s="62">
        <f>SUM(E67:E68)</f>
        <v>318158.69486</v>
      </c>
      <c r="F66" s="713"/>
      <c r="G66" s="601"/>
      <c r="H66" s="658"/>
      <c r="I66" s="567"/>
    </row>
    <row r="67" spans="1:9" s="59" customFormat="1" ht="12">
      <c r="A67" s="672"/>
      <c r="B67" s="287" t="s">
        <v>2</v>
      </c>
      <c r="C67" s="65">
        <v>283211.413</v>
      </c>
      <c r="D67" s="65">
        <v>283211.41252</v>
      </c>
      <c r="E67" s="65">
        <v>283211.41252</v>
      </c>
      <c r="F67" s="713"/>
      <c r="G67" s="601"/>
      <c r="H67" s="658"/>
      <c r="I67" s="742"/>
    </row>
    <row r="68" spans="1:9" s="59" customFormat="1" ht="12">
      <c r="A68" s="672"/>
      <c r="B68" s="288" t="s">
        <v>5</v>
      </c>
      <c r="C68" s="70">
        <v>35465.95326</v>
      </c>
      <c r="D68" s="70">
        <v>35465.95326</v>
      </c>
      <c r="E68" s="70">
        <v>34947.28234</v>
      </c>
      <c r="F68" s="770"/>
      <c r="G68" s="601"/>
      <c r="H68" s="773"/>
      <c r="I68" s="766"/>
    </row>
    <row r="69" spans="1:9" s="59" customFormat="1" ht="42" customHeight="1">
      <c r="A69" s="673"/>
      <c r="B69" s="767" t="s">
        <v>525</v>
      </c>
      <c r="C69" s="767"/>
      <c r="D69" s="767"/>
      <c r="E69" s="768"/>
      <c r="F69" s="228" t="s">
        <v>134</v>
      </c>
      <c r="G69" s="285" t="s">
        <v>176</v>
      </c>
      <c r="H69" s="230" t="s">
        <v>134</v>
      </c>
      <c r="I69" s="281" t="s">
        <v>177</v>
      </c>
    </row>
    <row r="70" spans="1:9" s="59" customFormat="1" ht="51">
      <c r="A70" s="294" t="s">
        <v>75</v>
      </c>
      <c r="B70" s="227" t="s">
        <v>349</v>
      </c>
      <c r="C70" s="305">
        <v>13186.67398</v>
      </c>
      <c r="D70" s="305">
        <v>13186.67398</v>
      </c>
      <c r="E70" s="305">
        <v>13186.67389</v>
      </c>
      <c r="F70" s="327" t="s">
        <v>181</v>
      </c>
      <c r="G70" s="229"/>
      <c r="H70" s="327" t="s">
        <v>493</v>
      </c>
      <c r="I70" s="34" t="s">
        <v>391</v>
      </c>
    </row>
    <row r="71" spans="1:9" s="59" customFormat="1" ht="51">
      <c r="A71" s="296" t="s">
        <v>76</v>
      </c>
      <c r="B71" s="225" t="s">
        <v>447</v>
      </c>
      <c r="C71" s="68">
        <v>12974.44235</v>
      </c>
      <c r="D71" s="68">
        <v>12974.44235</v>
      </c>
      <c r="E71" s="68">
        <v>12974.44235</v>
      </c>
      <c r="F71" s="212" t="s">
        <v>181</v>
      </c>
      <c r="G71" s="226"/>
      <c r="H71" s="262" t="s">
        <v>494</v>
      </c>
      <c r="I71" s="67" t="s">
        <v>392</v>
      </c>
    </row>
    <row r="72" spans="1:9" s="59" customFormat="1" ht="51">
      <c r="A72" s="690" t="s">
        <v>77</v>
      </c>
      <c r="B72" s="289" t="s">
        <v>440</v>
      </c>
      <c r="C72" s="692"/>
      <c r="D72" s="692"/>
      <c r="E72" s="692"/>
      <c r="F72" s="683" t="s">
        <v>178</v>
      </c>
      <c r="G72" s="684"/>
      <c r="H72" s="683" t="s">
        <v>495</v>
      </c>
      <c r="I72" s="697" t="s">
        <v>514</v>
      </c>
    </row>
    <row r="73" spans="1:9" s="59" customFormat="1" ht="13.5">
      <c r="A73" s="672"/>
      <c r="B73" s="290" t="s">
        <v>121</v>
      </c>
      <c r="C73" s="62">
        <f>SUM(C74:C75)</f>
        <v>308955.22509</v>
      </c>
      <c r="D73" s="62">
        <f>SUM(D74:D75)</f>
        <v>308955.22414</v>
      </c>
      <c r="E73" s="62">
        <f>SUM(E74:E75)</f>
        <v>308955.22414</v>
      </c>
      <c r="F73" s="564"/>
      <c r="G73" s="685"/>
      <c r="H73" s="564"/>
      <c r="I73" s="660"/>
    </row>
    <row r="74" spans="1:9" s="59" customFormat="1" ht="12">
      <c r="A74" s="672"/>
      <c r="B74" s="287" t="s">
        <v>2</v>
      </c>
      <c r="C74" s="65">
        <v>252000</v>
      </c>
      <c r="D74" s="65">
        <v>251999.99905</v>
      </c>
      <c r="E74" s="65">
        <v>251999.99905</v>
      </c>
      <c r="F74" s="564"/>
      <c r="G74" s="685"/>
      <c r="H74" s="564"/>
      <c r="I74" s="567"/>
    </row>
    <row r="75" spans="1:9" s="59" customFormat="1" ht="12">
      <c r="A75" s="672"/>
      <c r="B75" s="287" t="s">
        <v>5</v>
      </c>
      <c r="C75" s="65">
        <v>56955.22509</v>
      </c>
      <c r="D75" s="65">
        <v>56955.22509</v>
      </c>
      <c r="E75" s="65">
        <v>56955.22509</v>
      </c>
      <c r="F75" s="564"/>
      <c r="G75" s="685"/>
      <c r="H75" s="564"/>
      <c r="I75" s="567"/>
    </row>
    <row r="76" spans="1:9" s="59" customFormat="1" ht="39.75" customHeight="1">
      <c r="A76" s="672"/>
      <c r="B76" s="698" t="s">
        <v>526</v>
      </c>
      <c r="C76" s="698"/>
      <c r="D76" s="698"/>
      <c r="E76" s="699"/>
      <c r="F76" s="263" t="s">
        <v>134</v>
      </c>
      <c r="G76" s="265" t="s">
        <v>176</v>
      </c>
      <c r="H76" s="266" t="s">
        <v>134</v>
      </c>
      <c r="I76" s="264" t="s">
        <v>177</v>
      </c>
    </row>
    <row r="77" spans="1:9" s="59" customFormat="1" ht="51">
      <c r="A77" s="672" t="s">
        <v>78</v>
      </c>
      <c r="B77" s="420" t="s">
        <v>439</v>
      </c>
      <c r="C77" s="653"/>
      <c r="D77" s="654"/>
      <c r="E77" s="655"/>
      <c r="F77" s="712" t="s">
        <v>178</v>
      </c>
      <c r="G77" s="601"/>
      <c r="H77" s="657" t="s">
        <v>496</v>
      </c>
      <c r="I77" s="660" t="s">
        <v>515</v>
      </c>
    </row>
    <row r="78" spans="1:9" s="59" customFormat="1" ht="13.5">
      <c r="A78" s="672"/>
      <c r="B78" s="291" t="s">
        <v>121</v>
      </c>
      <c r="C78" s="66">
        <f>SUM(C79:C80)</f>
        <v>149387.04808</v>
      </c>
      <c r="D78" s="66">
        <f>SUM(D79:D80)</f>
        <v>149387.0472</v>
      </c>
      <c r="E78" s="66">
        <f>SUM(E79:E80)</f>
        <v>149110.63194</v>
      </c>
      <c r="F78" s="712"/>
      <c r="G78" s="601"/>
      <c r="H78" s="657"/>
      <c r="I78" s="660"/>
    </row>
    <row r="79" spans="1:9" s="59" customFormat="1" ht="12">
      <c r="A79" s="672"/>
      <c r="B79" s="287" t="s">
        <v>2</v>
      </c>
      <c r="C79" s="63">
        <v>87961.587</v>
      </c>
      <c r="D79" s="63">
        <v>87961.58612</v>
      </c>
      <c r="E79" s="63">
        <v>87961.58612</v>
      </c>
      <c r="F79" s="713"/>
      <c r="G79" s="601"/>
      <c r="H79" s="658"/>
      <c r="I79" s="567"/>
    </row>
    <row r="80" spans="1:9" s="59" customFormat="1" ht="12">
      <c r="A80" s="672"/>
      <c r="B80" s="292" t="s">
        <v>5</v>
      </c>
      <c r="C80" s="136">
        <v>61425.46108</v>
      </c>
      <c r="D80" s="136">
        <v>61425.46108</v>
      </c>
      <c r="E80" s="221">
        <v>61149.04582</v>
      </c>
      <c r="F80" s="714"/>
      <c r="G80" s="601"/>
      <c r="H80" s="773"/>
      <c r="I80" s="774"/>
    </row>
    <row r="81" spans="1:9" s="59" customFormat="1" ht="44.25" customHeight="1">
      <c r="A81" s="673"/>
      <c r="B81" s="708" t="s">
        <v>527</v>
      </c>
      <c r="C81" s="708"/>
      <c r="D81" s="708"/>
      <c r="E81" s="709"/>
      <c r="F81" s="327" t="s">
        <v>134</v>
      </c>
      <c r="G81" s="422" t="s">
        <v>176</v>
      </c>
      <c r="H81" s="327" t="s">
        <v>134</v>
      </c>
      <c r="I81" s="423" t="s">
        <v>177</v>
      </c>
    </row>
    <row r="82" spans="1:9" s="59" customFormat="1" ht="72">
      <c r="A82" s="295" t="s">
        <v>147</v>
      </c>
      <c r="B82" s="289" t="s">
        <v>350</v>
      </c>
      <c r="C82" s="397">
        <v>227344.013</v>
      </c>
      <c r="D82" s="397">
        <v>225904.02006</v>
      </c>
      <c r="E82" s="397">
        <v>225867.18783</v>
      </c>
      <c r="F82" s="212" t="s">
        <v>180</v>
      </c>
      <c r="G82" s="284" t="s">
        <v>220</v>
      </c>
      <c r="H82" s="212" t="s">
        <v>497</v>
      </c>
      <c r="I82" s="301" t="s">
        <v>516</v>
      </c>
    </row>
    <row r="83" spans="1:10" s="59" customFormat="1" ht="51">
      <c r="A83" s="690" t="s">
        <v>148</v>
      </c>
      <c r="B83" s="293" t="s">
        <v>351</v>
      </c>
      <c r="C83" s="398">
        <v>35570.05337</v>
      </c>
      <c r="D83" s="398">
        <v>35570.05337</v>
      </c>
      <c r="E83" s="398">
        <v>35570.05337</v>
      </c>
      <c r="F83" s="212" t="s">
        <v>181</v>
      </c>
      <c r="G83" s="224" t="s">
        <v>220</v>
      </c>
      <c r="H83" s="212" t="s">
        <v>502</v>
      </c>
      <c r="I83" s="85" t="s">
        <v>412</v>
      </c>
      <c r="J83" s="223"/>
    </row>
    <row r="84" spans="1:9" s="59" customFormat="1" ht="18.75" customHeight="1">
      <c r="A84" s="672"/>
      <c r="B84" s="693" t="s">
        <v>182</v>
      </c>
      <c r="C84" s="693"/>
      <c r="D84" s="693"/>
      <c r="E84" s="694"/>
      <c r="F84" s="680" t="s">
        <v>134</v>
      </c>
      <c r="G84" s="224" t="s">
        <v>183</v>
      </c>
      <c r="H84" s="680" t="s">
        <v>134</v>
      </c>
      <c r="I84" s="85" t="s">
        <v>184</v>
      </c>
    </row>
    <row r="85" spans="1:9" s="59" customFormat="1" ht="15.75" customHeight="1">
      <c r="A85" s="672"/>
      <c r="B85" s="695"/>
      <c r="C85" s="695"/>
      <c r="D85" s="695"/>
      <c r="E85" s="696"/>
      <c r="F85" s="509"/>
      <c r="G85" s="226" t="s">
        <v>185</v>
      </c>
      <c r="H85" s="509"/>
      <c r="I85" s="67" t="s">
        <v>184</v>
      </c>
    </row>
    <row r="86" spans="1:9" s="59" customFormat="1" ht="17.25" customHeight="1">
      <c r="A86" s="672"/>
      <c r="B86" s="695"/>
      <c r="C86" s="695"/>
      <c r="D86" s="695"/>
      <c r="E86" s="696"/>
      <c r="F86" s="509"/>
      <c r="G86" s="226" t="s">
        <v>186</v>
      </c>
      <c r="H86" s="509"/>
      <c r="I86" s="67" t="s">
        <v>184</v>
      </c>
    </row>
    <row r="87" spans="1:9" s="59" customFormat="1" ht="37.5" customHeight="1">
      <c r="A87" s="673"/>
      <c r="B87" s="681" t="s">
        <v>187</v>
      </c>
      <c r="C87" s="681"/>
      <c r="D87" s="681"/>
      <c r="E87" s="682"/>
      <c r="F87" s="228" t="s">
        <v>134</v>
      </c>
      <c r="G87" s="229">
        <v>43017</v>
      </c>
      <c r="H87" s="230" t="s">
        <v>134</v>
      </c>
      <c r="I87" s="282" t="s">
        <v>360</v>
      </c>
    </row>
    <row r="88" spans="1:9" s="59" customFormat="1" ht="69.75" customHeight="1">
      <c r="A88" s="296" t="s">
        <v>192</v>
      </c>
      <c r="B88" s="225" t="s">
        <v>352</v>
      </c>
      <c r="C88" s="135">
        <v>6933.13602</v>
      </c>
      <c r="D88" s="137">
        <v>6933.13602</v>
      </c>
      <c r="E88" s="68">
        <v>6892.58602</v>
      </c>
      <c r="F88" s="212" t="s">
        <v>191</v>
      </c>
      <c r="G88" s="226"/>
      <c r="H88" s="262" t="s">
        <v>498</v>
      </c>
      <c r="I88" s="67" t="s">
        <v>393</v>
      </c>
    </row>
    <row r="89" spans="1:9" s="59" customFormat="1" ht="48">
      <c r="A89" s="294" t="s">
        <v>356</v>
      </c>
      <c r="B89" s="227" t="s">
        <v>441</v>
      </c>
      <c r="C89" s="303">
        <v>9466.927</v>
      </c>
      <c r="D89" s="304">
        <v>9466.927</v>
      </c>
      <c r="E89" s="305">
        <v>9466.927</v>
      </c>
      <c r="F89" s="327" t="s">
        <v>181</v>
      </c>
      <c r="G89" s="229"/>
      <c r="H89" s="327" t="s">
        <v>499</v>
      </c>
      <c r="I89" s="34" t="s">
        <v>394</v>
      </c>
    </row>
    <row r="90" spans="1:9" s="59" customFormat="1" ht="51">
      <c r="A90" s="296" t="s">
        <v>357</v>
      </c>
      <c r="B90" s="225" t="s">
        <v>353</v>
      </c>
      <c r="C90" s="135">
        <v>19996.437</v>
      </c>
      <c r="D90" s="137">
        <v>19996.437</v>
      </c>
      <c r="E90" s="68">
        <v>19976.437</v>
      </c>
      <c r="F90" s="212" t="s">
        <v>181</v>
      </c>
      <c r="G90" s="226"/>
      <c r="H90" s="262" t="s">
        <v>500</v>
      </c>
      <c r="I90" s="67" t="s">
        <v>395</v>
      </c>
    </row>
    <row r="91" spans="1:9" s="59" customFormat="1" ht="50.25" customHeight="1">
      <c r="A91" s="690" t="s">
        <v>358</v>
      </c>
      <c r="B91" s="289" t="s">
        <v>355</v>
      </c>
      <c r="C91" s="298">
        <v>121456.99415</v>
      </c>
      <c r="D91" s="299">
        <v>121456.99321</v>
      </c>
      <c r="E91" s="300">
        <v>121092.6069</v>
      </c>
      <c r="F91" s="325" t="s">
        <v>179</v>
      </c>
      <c r="G91" s="284"/>
      <c r="H91" s="326" t="s">
        <v>501</v>
      </c>
      <c r="I91" s="302" t="s">
        <v>396</v>
      </c>
    </row>
    <row r="92" spans="1:9" s="59" customFormat="1" ht="36" customHeight="1">
      <c r="A92" s="673"/>
      <c r="B92" s="681" t="s">
        <v>528</v>
      </c>
      <c r="C92" s="681"/>
      <c r="D92" s="681"/>
      <c r="E92" s="682"/>
      <c r="F92" s="228" t="s">
        <v>134</v>
      </c>
      <c r="G92" s="285" t="s">
        <v>176</v>
      </c>
      <c r="H92" s="230" t="s">
        <v>134</v>
      </c>
      <c r="I92" s="34" t="s">
        <v>177</v>
      </c>
    </row>
    <row r="93" spans="1:9" s="59" customFormat="1" ht="51.75" thickBot="1">
      <c r="A93" s="296" t="s">
        <v>359</v>
      </c>
      <c r="B93" s="225" t="s">
        <v>354</v>
      </c>
      <c r="C93" s="135">
        <v>4559.09</v>
      </c>
      <c r="D93" s="137">
        <v>4559.09</v>
      </c>
      <c r="E93" s="68">
        <v>4559.09</v>
      </c>
      <c r="F93" s="262" t="s">
        <v>190</v>
      </c>
      <c r="G93" s="226"/>
      <c r="H93" s="262" t="s">
        <v>503</v>
      </c>
      <c r="I93" s="67" t="s">
        <v>397</v>
      </c>
    </row>
    <row r="94" spans="1:9" s="59" customFormat="1" ht="38.25">
      <c r="A94" s="558" t="s">
        <v>85</v>
      </c>
      <c r="B94" s="71" t="s">
        <v>240</v>
      </c>
      <c r="C94" s="538"/>
      <c r="D94" s="539"/>
      <c r="E94" s="540"/>
      <c r="F94" s="674" t="s">
        <v>194</v>
      </c>
      <c r="G94" s="677" t="s">
        <v>174</v>
      </c>
      <c r="H94" s="546"/>
      <c r="I94" s="661"/>
    </row>
    <row r="95" spans="1:9" s="59" customFormat="1" ht="12.75">
      <c r="A95" s="594"/>
      <c r="B95" s="291" t="s">
        <v>94</v>
      </c>
      <c r="C95" s="72">
        <f>SUM(C96:C97)</f>
        <v>3683.8615</v>
      </c>
      <c r="D95" s="72">
        <f>SUM(D96:D97)</f>
        <v>3683.8615</v>
      </c>
      <c r="E95" s="72">
        <f>SUM(E96:E97)</f>
        <v>3683.8615</v>
      </c>
      <c r="F95" s="675"/>
      <c r="G95" s="678"/>
      <c r="H95" s="547"/>
      <c r="I95" s="662"/>
    </row>
    <row r="96" spans="1:9" s="59" customFormat="1" ht="12.75" customHeight="1">
      <c r="A96" s="559"/>
      <c r="B96" s="287" t="s">
        <v>5</v>
      </c>
      <c r="C96" s="60">
        <f aca="true" t="shared" si="3" ref="C96:E97">C104+C100</f>
        <v>3348.965</v>
      </c>
      <c r="D96" s="60">
        <f t="shared" si="3"/>
        <v>3348.965</v>
      </c>
      <c r="E96" s="60">
        <f t="shared" si="3"/>
        <v>3348.965</v>
      </c>
      <c r="F96" s="675"/>
      <c r="G96" s="678"/>
      <c r="H96" s="547"/>
      <c r="I96" s="662"/>
    </row>
    <row r="97" spans="1:9" s="59" customFormat="1" ht="12.75" customHeight="1" thickBot="1">
      <c r="A97" s="560"/>
      <c r="B97" s="430" t="s">
        <v>6</v>
      </c>
      <c r="C97" s="76">
        <f t="shared" si="3"/>
        <v>334.8965</v>
      </c>
      <c r="D97" s="76">
        <f t="shared" si="3"/>
        <v>334.8965</v>
      </c>
      <c r="E97" s="76">
        <f t="shared" si="3"/>
        <v>334.8965</v>
      </c>
      <c r="F97" s="676"/>
      <c r="G97" s="679"/>
      <c r="H97" s="548"/>
      <c r="I97" s="663"/>
    </row>
    <row r="98" spans="1:9" s="59" customFormat="1" ht="38.25">
      <c r="A98" s="664" t="s">
        <v>86</v>
      </c>
      <c r="B98" s="222" t="s">
        <v>241</v>
      </c>
      <c r="C98" s="538"/>
      <c r="D98" s="539"/>
      <c r="E98" s="540"/>
      <c r="F98" s="524" t="s">
        <v>430</v>
      </c>
      <c r="G98" s="580" t="s">
        <v>174</v>
      </c>
      <c r="H98" s="667" t="s">
        <v>193</v>
      </c>
      <c r="I98" s="669"/>
    </row>
    <row r="99" spans="1:9" s="59" customFormat="1" ht="13.5">
      <c r="A99" s="650"/>
      <c r="B99" s="291" t="s">
        <v>121</v>
      </c>
      <c r="C99" s="66">
        <f>SUM(C100:C101)</f>
        <v>2220.8615</v>
      </c>
      <c r="D99" s="66">
        <f>SUM(D100:D101)</f>
        <v>2220.8615</v>
      </c>
      <c r="E99" s="66">
        <f>SUM(E100:E101)</f>
        <v>2220.8615</v>
      </c>
      <c r="F99" s="509"/>
      <c r="G99" s="666"/>
      <c r="H99" s="657"/>
      <c r="I99" s="670"/>
    </row>
    <row r="100" spans="1:9" s="59" customFormat="1" ht="12.75" customHeight="1">
      <c r="A100" s="651"/>
      <c r="B100" s="287" t="s">
        <v>5</v>
      </c>
      <c r="C100" s="63">
        <v>2018.965</v>
      </c>
      <c r="D100" s="63">
        <v>2018.965</v>
      </c>
      <c r="E100" s="63">
        <v>2018.965</v>
      </c>
      <c r="F100" s="509"/>
      <c r="G100" s="581"/>
      <c r="H100" s="658"/>
      <c r="I100" s="670"/>
    </row>
    <row r="101" spans="1:9" s="59" customFormat="1" ht="12.75" customHeight="1">
      <c r="A101" s="665"/>
      <c r="B101" s="429" t="s">
        <v>6</v>
      </c>
      <c r="C101" s="64">
        <v>201.8965</v>
      </c>
      <c r="D101" s="64">
        <v>201.8965</v>
      </c>
      <c r="E101" s="64">
        <v>201.8965</v>
      </c>
      <c r="F101" s="623"/>
      <c r="G101" s="582"/>
      <c r="H101" s="668"/>
      <c r="I101" s="671"/>
    </row>
    <row r="102" spans="1:9" s="59" customFormat="1" ht="38.25">
      <c r="A102" s="650" t="s">
        <v>87</v>
      </c>
      <c r="B102" s="420" t="s">
        <v>242</v>
      </c>
      <c r="C102" s="653"/>
      <c r="D102" s="654"/>
      <c r="E102" s="655"/>
      <c r="F102" s="509" t="s">
        <v>194</v>
      </c>
      <c r="G102" s="656" t="s">
        <v>174</v>
      </c>
      <c r="H102" s="657" t="s">
        <v>422</v>
      </c>
      <c r="I102" s="660"/>
    </row>
    <row r="103" spans="1:9" s="59" customFormat="1" ht="13.5">
      <c r="A103" s="650"/>
      <c r="B103" s="291" t="s">
        <v>121</v>
      </c>
      <c r="C103" s="66">
        <f>SUM(C104:C105)</f>
        <v>1463</v>
      </c>
      <c r="D103" s="66">
        <f>SUM(D104:D105)</f>
        <v>1463</v>
      </c>
      <c r="E103" s="66">
        <f>SUM(E104:E105)</f>
        <v>1463</v>
      </c>
      <c r="F103" s="509"/>
      <c r="G103" s="507"/>
      <c r="H103" s="657"/>
      <c r="I103" s="660"/>
    </row>
    <row r="104" spans="1:9" s="59" customFormat="1" ht="12.75" customHeight="1">
      <c r="A104" s="651"/>
      <c r="B104" s="287" t="s">
        <v>5</v>
      </c>
      <c r="C104" s="63">
        <v>1330</v>
      </c>
      <c r="D104" s="63">
        <v>1330</v>
      </c>
      <c r="E104" s="63">
        <v>1330</v>
      </c>
      <c r="F104" s="509"/>
      <c r="G104" s="507"/>
      <c r="H104" s="658"/>
      <c r="I104" s="567"/>
    </row>
    <row r="105" spans="1:9" s="59" customFormat="1" ht="12.75" customHeight="1" thickBot="1">
      <c r="A105" s="652"/>
      <c r="B105" s="430" t="s">
        <v>6</v>
      </c>
      <c r="C105" s="75">
        <v>133</v>
      </c>
      <c r="D105" s="75">
        <v>133</v>
      </c>
      <c r="E105" s="75">
        <v>133</v>
      </c>
      <c r="F105" s="510"/>
      <c r="G105" s="508"/>
      <c r="H105" s="659"/>
      <c r="I105" s="568"/>
    </row>
    <row r="106" spans="1:9" s="59" customFormat="1" ht="51">
      <c r="A106" s="535" t="s">
        <v>88</v>
      </c>
      <c r="B106" s="434" t="s">
        <v>361</v>
      </c>
      <c r="C106" s="307">
        <f aca="true" t="shared" si="4" ref="C106:E107">C107</f>
        <v>50000</v>
      </c>
      <c r="D106" s="307">
        <f t="shared" si="4"/>
        <v>50000</v>
      </c>
      <c r="E106" s="308">
        <f t="shared" si="4"/>
        <v>50000</v>
      </c>
      <c r="F106" s="544" t="s">
        <v>194</v>
      </c>
      <c r="G106" s="645" t="s">
        <v>174</v>
      </c>
      <c r="H106" s="524"/>
      <c r="I106" s="637"/>
    </row>
    <row r="107" spans="1:9" s="59" customFormat="1" ht="12.75" thickBot="1">
      <c r="A107" s="537"/>
      <c r="B107" s="430" t="s">
        <v>5</v>
      </c>
      <c r="C107" s="309">
        <f t="shared" si="4"/>
        <v>50000</v>
      </c>
      <c r="D107" s="309">
        <f t="shared" si="4"/>
        <v>50000</v>
      </c>
      <c r="E107" s="309">
        <f t="shared" si="4"/>
        <v>50000</v>
      </c>
      <c r="F107" s="533"/>
      <c r="G107" s="646"/>
      <c r="H107" s="510"/>
      <c r="I107" s="639"/>
    </row>
    <row r="108" spans="1:9" s="59" customFormat="1" ht="64.5" thickBot="1">
      <c r="A108" s="407" t="s">
        <v>89</v>
      </c>
      <c r="B108" s="420" t="s">
        <v>362</v>
      </c>
      <c r="C108" s="135">
        <v>50000</v>
      </c>
      <c r="D108" s="136">
        <v>50000</v>
      </c>
      <c r="E108" s="137">
        <v>50000</v>
      </c>
      <c r="F108" s="262" t="s">
        <v>194</v>
      </c>
      <c r="G108" s="329" t="s">
        <v>174</v>
      </c>
      <c r="H108" s="262"/>
      <c r="I108" s="268"/>
    </row>
    <row r="109" spans="1:9" s="59" customFormat="1" ht="38.25">
      <c r="A109" s="535" t="s">
        <v>140</v>
      </c>
      <c r="B109" s="435" t="s">
        <v>243</v>
      </c>
      <c r="C109" s="619"/>
      <c r="D109" s="620"/>
      <c r="E109" s="621"/>
      <c r="F109" s="544" t="s">
        <v>194</v>
      </c>
      <c r="G109" s="544" t="s">
        <v>174</v>
      </c>
      <c r="H109" s="647">
        <f>E111-C111</f>
        <v>-1627.8748799999594</v>
      </c>
      <c r="I109" s="637"/>
    </row>
    <row r="110" spans="1:9" s="59" customFormat="1" ht="12.75" customHeight="1">
      <c r="A110" s="536"/>
      <c r="B110" s="291" t="s">
        <v>94</v>
      </c>
      <c r="C110" s="62">
        <f>SUM(C111:C112)</f>
        <v>291371.94278999994</v>
      </c>
      <c r="D110" s="62">
        <f>SUM(D111:D112)</f>
        <v>289660.74068</v>
      </c>
      <c r="E110" s="62">
        <f>SUM(E111:E112)</f>
        <v>289725.78944</v>
      </c>
      <c r="F110" s="545"/>
      <c r="G110" s="545"/>
      <c r="H110" s="648"/>
      <c r="I110" s="638"/>
    </row>
    <row r="111" spans="1:9" s="59" customFormat="1" ht="12.75" customHeight="1">
      <c r="A111" s="536"/>
      <c r="B111" s="287" t="s">
        <v>5</v>
      </c>
      <c r="C111" s="60">
        <f>C115+C125+C138+C142+C146</f>
        <v>288324.74218999996</v>
      </c>
      <c r="D111" s="60">
        <f>D115+D125+D138+D142+D146</f>
        <v>286631.81854999997</v>
      </c>
      <c r="E111" s="60">
        <f>E115+E125+E138+E142+E146</f>
        <v>286696.86731</v>
      </c>
      <c r="F111" s="545"/>
      <c r="G111" s="545"/>
      <c r="H111" s="648"/>
      <c r="I111" s="638"/>
    </row>
    <row r="112" spans="1:9" s="59" customFormat="1" ht="12.75" customHeight="1" thickBot="1">
      <c r="A112" s="537"/>
      <c r="B112" s="430" t="s">
        <v>6</v>
      </c>
      <c r="C112" s="60">
        <f>C116+C126+C139+C143+C147</f>
        <v>3047.2005999999997</v>
      </c>
      <c r="D112" s="60">
        <f>D116+D126+D139+D143+D147</f>
        <v>3028.92213</v>
      </c>
      <c r="E112" s="60">
        <f>E116+E126+E139+E143+E147</f>
        <v>3028.92213</v>
      </c>
      <c r="F112" s="533"/>
      <c r="G112" s="533"/>
      <c r="H112" s="649"/>
      <c r="I112" s="639"/>
    </row>
    <row r="113" spans="1:9" s="59" customFormat="1" ht="63.75">
      <c r="A113" s="500" t="s">
        <v>141</v>
      </c>
      <c r="B113" s="222" t="s">
        <v>379</v>
      </c>
      <c r="C113" s="619"/>
      <c r="D113" s="620"/>
      <c r="E113" s="621"/>
      <c r="F113" s="524" t="s">
        <v>194</v>
      </c>
      <c r="G113" s="524"/>
      <c r="H113" s="524"/>
      <c r="I113" s="622" t="s">
        <v>251</v>
      </c>
    </row>
    <row r="114" spans="1:9" s="59" customFormat="1" ht="12.75" customHeight="1">
      <c r="A114" s="501"/>
      <c r="B114" s="240" t="s">
        <v>121</v>
      </c>
      <c r="C114" s="62">
        <f>SUM(C115:C116)</f>
        <v>93799.26502</v>
      </c>
      <c r="D114" s="62">
        <f>SUM(D115:D116)</f>
        <v>93799.26502</v>
      </c>
      <c r="E114" s="62">
        <f>SUM(E115:E116)</f>
        <v>93864.31378</v>
      </c>
      <c r="F114" s="509"/>
      <c r="G114" s="509"/>
      <c r="H114" s="509"/>
      <c r="I114" s="617"/>
    </row>
    <row r="115" spans="1:9" s="59" customFormat="1" ht="12.75" customHeight="1">
      <c r="A115" s="501"/>
      <c r="B115" s="241" t="s">
        <v>5</v>
      </c>
      <c r="C115" s="63">
        <v>92805.51067</v>
      </c>
      <c r="D115" s="63">
        <v>92805.51067</v>
      </c>
      <c r="E115" s="63">
        <v>92870.55943</v>
      </c>
      <c r="F115" s="509"/>
      <c r="G115" s="509"/>
      <c r="H115" s="509"/>
      <c r="I115" s="617"/>
    </row>
    <row r="116" spans="1:9" s="59" customFormat="1" ht="12" customHeight="1">
      <c r="A116" s="501"/>
      <c r="B116" s="241" t="s">
        <v>6</v>
      </c>
      <c r="C116" s="63">
        <v>993.75435</v>
      </c>
      <c r="D116" s="63">
        <v>993.75435</v>
      </c>
      <c r="E116" s="63">
        <v>993.75435</v>
      </c>
      <c r="F116" s="616"/>
      <c r="G116" s="616"/>
      <c r="H116" s="616"/>
      <c r="I116" s="640"/>
    </row>
    <row r="117" spans="1:9" s="59" customFormat="1" ht="45.75" customHeight="1">
      <c r="A117" s="501"/>
      <c r="B117" s="631" t="s">
        <v>195</v>
      </c>
      <c r="C117" s="631"/>
      <c r="D117" s="631"/>
      <c r="E117" s="632"/>
      <c r="F117" s="234" t="s">
        <v>134</v>
      </c>
      <c r="G117" s="234" t="s">
        <v>146</v>
      </c>
      <c r="H117" s="234" t="s">
        <v>504</v>
      </c>
      <c r="I117" s="235" t="s">
        <v>196</v>
      </c>
    </row>
    <row r="118" spans="1:9" s="59" customFormat="1" ht="21" customHeight="1">
      <c r="A118" s="501"/>
      <c r="B118" s="641" t="s">
        <v>197</v>
      </c>
      <c r="C118" s="641"/>
      <c r="D118" s="641"/>
      <c r="E118" s="642"/>
      <c r="F118" s="506" t="s">
        <v>134</v>
      </c>
      <c r="G118" s="236" t="s">
        <v>198</v>
      </c>
      <c r="H118" s="506" t="s">
        <v>134</v>
      </c>
      <c r="I118" s="217" t="s">
        <v>199</v>
      </c>
    </row>
    <row r="119" spans="1:9" s="59" customFormat="1" ht="18.75" customHeight="1">
      <c r="A119" s="501"/>
      <c r="B119" s="643"/>
      <c r="C119" s="643"/>
      <c r="D119" s="643"/>
      <c r="E119" s="644"/>
      <c r="F119" s="497"/>
      <c r="G119" s="208" t="s">
        <v>200</v>
      </c>
      <c r="H119" s="497"/>
      <c r="I119" s="165" t="s">
        <v>199</v>
      </c>
    </row>
    <row r="120" spans="1:9" s="59" customFormat="1" ht="40.5" customHeight="1">
      <c r="A120" s="501"/>
      <c r="B120" s="631" t="s">
        <v>201</v>
      </c>
      <c r="C120" s="631"/>
      <c r="D120" s="631"/>
      <c r="E120" s="632"/>
      <c r="F120" s="234" t="s">
        <v>134</v>
      </c>
      <c r="G120" s="234" t="s">
        <v>202</v>
      </c>
      <c r="H120" s="234" t="s">
        <v>134</v>
      </c>
      <c r="I120" s="235" t="s">
        <v>203</v>
      </c>
    </row>
    <row r="121" spans="1:9" s="59" customFormat="1" ht="36.75" customHeight="1">
      <c r="A121" s="501"/>
      <c r="B121" s="631" t="s">
        <v>204</v>
      </c>
      <c r="C121" s="631"/>
      <c r="D121" s="631"/>
      <c r="E121" s="632"/>
      <c r="F121" s="234" t="s">
        <v>134</v>
      </c>
      <c r="G121" s="234" t="s">
        <v>205</v>
      </c>
      <c r="H121" s="234" t="s">
        <v>134</v>
      </c>
      <c r="I121" s="235" t="s">
        <v>206</v>
      </c>
    </row>
    <row r="122" spans="1:9" s="59" customFormat="1" ht="39" customHeight="1" thickBot="1">
      <c r="A122" s="502"/>
      <c r="B122" s="633" t="s">
        <v>207</v>
      </c>
      <c r="C122" s="633"/>
      <c r="D122" s="633"/>
      <c r="E122" s="634"/>
      <c r="F122" s="237" t="s">
        <v>134</v>
      </c>
      <c r="G122" s="237" t="s">
        <v>174</v>
      </c>
      <c r="H122" s="238" t="s">
        <v>134</v>
      </c>
      <c r="I122" s="239" t="s">
        <v>401</v>
      </c>
    </row>
    <row r="123" spans="1:9" s="59" customFormat="1" ht="76.5">
      <c r="A123" s="500" t="s">
        <v>142</v>
      </c>
      <c r="B123" s="222" t="s">
        <v>380</v>
      </c>
      <c r="C123" s="619"/>
      <c r="D123" s="620"/>
      <c r="E123" s="621"/>
      <c r="F123" s="524" t="s">
        <v>194</v>
      </c>
      <c r="G123" s="524"/>
      <c r="H123" s="524"/>
      <c r="I123" s="622" t="s">
        <v>252</v>
      </c>
    </row>
    <row r="124" spans="1:9" s="59" customFormat="1" ht="12.75" customHeight="1">
      <c r="A124" s="501"/>
      <c r="B124" s="240" t="s">
        <v>121</v>
      </c>
      <c r="C124" s="62">
        <f>SUM(C125:C126)</f>
        <v>179782.78650000002</v>
      </c>
      <c r="D124" s="62">
        <f>SUM(D125:D126)</f>
        <v>179782.78650000002</v>
      </c>
      <c r="E124" s="62">
        <f>SUM(E125:E126)</f>
        <v>179782.78650000002</v>
      </c>
      <c r="F124" s="509"/>
      <c r="G124" s="509"/>
      <c r="H124" s="509"/>
      <c r="I124" s="617"/>
    </row>
    <row r="125" spans="1:9" s="59" customFormat="1" ht="12.75" customHeight="1">
      <c r="A125" s="501"/>
      <c r="B125" s="241" t="s">
        <v>5</v>
      </c>
      <c r="C125" s="63">
        <v>177927.3837</v>
      </c>
      <c r="D125" s="63">
        <v>177927.3837</v>
      </c>
      <c r="E125" s="63">
        <v>177927.3837</v>
      </c>
      <c r="F125" s="509"/>
      <c r="G125" s="509"/>
      <c r="H125" s="509"/>
      <c r="I125" s="617"/>
    </row>
    <row r="126" spans="1:9" s="59" customFormat="1" ht="12" customHeight="1">
      <c r="A126" s="501"/>
      <c r="B126" s="242" t="s">
        <v>6</v>
      </c>
      <c r="C126" s="64">
        <v>1855.4028</v>
      </c>
      <c r="D126" s="64">
        <v>1855.4028</v>
      </c>
      <c r="E126" s="64">
        <v>1855.4028</v>
      </c>
      <c r="F126" s="623"/>
      <c r="G126" s="623"/>
      <c r="H126" s="623"/>
      <c r="I126" s="624"/>
    </row>
    <row r="127" spans="1:9" s="59" customFormat="1" ht="49.5" customHeight="1">
      <c r="A127" s="501"/>
      <c r="B127" s="625" t="s">
        <v>208</v>
      </c>
      <c r="C127" s="625"/>
      <c r="D127" s="625"/>
      <c r="E127" s="626"/>
      <c r="F127" s="234" t="s">
        <v>134</v>
      </c>
      <c r="G127" s="234" t="s">
        <v>146</v>
      </c>
      <c r="H127" s="234" t="s">
        <v>505</v>
      </c>
      <c r="I127" s="235" t="s">
        <v>196</v>
      </c>
    </row>
    <row r="128" spans="1:9" s="59" customFormat="1" ht="20.25" customHeight="1">
      <c r="A128" s="501"/>
      <c r="B128" s="627" t="s">
        <v>209</v>
      </c>
      <c r="C128" s="627"/>
      <c r="D128" s="627"/>
      <c r="E128" s="628"/>
      <c r="F128" s="506" t="s">
        <v>134</v>
      </c>
      <c r="G128" s="236" t="s">
        <v>210</v>
      </c>
      <c r="H128" s="236" t="s">
        <v>134</v>
      </c>
      <c r="I128" s="217" t="s">
        <v>211</v>
      </c>
    </row>
    <row r="129" spans="1:9" s="59" customFormat="1" ht="18" customHeight="1">
      <c r="A129" s="501"/>
      <c r="B129" s="629"/>
      <c r="C129" s="629"/>
      <c r="D129" s="629"/>
      <c r="E129" s="630"/>
      <c r="F129" s="497"/>
      <c r="G129" s="208" t="s">
        <v>212</v>
      </c>
      <c r="H129" s="208" t="s">
        <v>134</v>
      </c>
      <c r="I129" s="165" t="s">
        <v>211</v>
      </c>
    </row>
    <row r="130" spans="1:9" s="59" customFormat="1" ht="42" customHeight="1" thickBot="1">
      <c r="A130" s="502"/>
      <c r="B130" s="635" t="s">
        <v>213</v>
      </c>
      <c r="C130" s="635"/>
      <c r="D130" s="635"/>
      <c r="E130" s="636"/>
      <c r="F130" s="243" t="s">
        <v>134</v>
      </c>
      <c r="G130" s="243" t="s">
        <v>214</v>
      </c>
      <c r="H130" s="243" t="s">
        <v>134</v>
      </c>
      <c r="I130" s="220" t="s">
        <v>215</v>
      </c>
    </row>
    <row r="131" spans="1:9" s="59" customFormat="1" ht="76.5">
      <c r="A131" s="500" t="s">
        <v>531</v>
      </c>
      <c r="B131" s="929" t="s">
        <v>530</v>
      </c>
      <c r="C131" s="498"/>
      <c r="D131" s="498"/>
      <c r="E131" s="499"/>
      <c r="F131" s="495" t="s">
        <v>194</v>
      </c>
      <c r="G131" s="495"/>
      <c r="H131" s="495" t="s">
        <v>534</v>
      </c>
      <c r="I131" s="503" t="s">
        <v>536</v>
      </c>
    </row>
    <row r="132" spans="1:9" s="59" customFormat="1" ht="13.5">
      <c r="A132" s="501"/>
      <c r="B132" s="240" t="s">
        <v>121</v>
      </c>
      <c r="C132" s="62">
        <f>SUM(C133:C134)</f>
        <v>0</v>
      </c>
      <c r="D132" s="62">
        <f>SUM(D133:D134)</f>
        <v>0</v>
      </c>
      <c r="E132" s="62">
        <f>SUM(E133:E134)</f>
        <v>0</v>
      </c>
      <c r="F132" s="496"/>
      <c r="G132" s="496"/>
      <c r="H132" s="496"/>
      <c r="I132" s="504"/>
    </row>
    <row r="133" spans="1:9" s="59" customFormat="1" ht="12.75">
      <c r="A133" s="501"/>
      <c r="B133" s="241" t="s">
        <v>5</v>
      </c>
      <c r="C133" s="63">
        <v>0</v>
      </c>
      <c r="D133" s="63">
        <v>0</v>
      </c>
      <c r="E133" s="63">
        <v>0</v>
      </c>
      <c r="F133" s="496"/>
      <c r="G133" s="496"/>
      <c r="H133" s="496"/>
      <c r="I133" s="504"/>
    </row>
    <row r="134" spans="1:9" s="59" customFormat="1" ht="12.75">
      <c r="A134" s="501"/>
      <c r="B134" s="242" t="s">
        <v>6</v>
      </c>
      <c r="C134" s="64">
        <v>0</v>
      </c>
      <c r="D134" s="64">
        <v>0</v>
      </c>
      <c r="E134" s="64">
        <v>0</v>
      </c>
      <c r="F134" s="497"/>
      <c r="G134" s="497"/>
      <c r="H134" s="497"/>
      <c r="I134" s="505"/>
    </row>
    <row r="135" spans="1:9" s="59" customFormat="1" ht="42.75" customHeight="1" thickBot="1">
      <c r="A135" s="502"/>
      <c r="B135" s="924" t="s">
        <v>537</v>
      </c>
      <c r="C135" s="924"/>
      <c r="D135" s="924"/>
      <c r="E135" s="925"/>
      <c r="F135" s="237" t="s">
        <v>134</v>
      </c>
      <c r="G135" s="237" t="s">
        <v>535</v>
      </c>
      <c r="H135" s="922" t="s">
        <v>532</v>
      </c>
      <c r="I135" s="923" t="s">
        <v>533</v>
      </c>
    </row>
    <row r="136" spans="1:9" s="59" customFormat="1" ht="63.75">
      <c r="A136" s="500" t="s">
        <v>143</v>
      </c>
      <c r="B136" s="222" t="s">
        <v>381</v>
      </c>
      <c r="C136" s="619"/>
      <c r="D136" s="620"/>
      <c r="E136" s="621"/>
      <c r="F136" s="524" t="s">
        <v>194</v>
      </c>
      <c r="G136" s="524" t="s">
        <v>174</v>
      </c>
      <c r="H136" s="524" t="s">
        <v>506</v>
      </c>
      <c r="I136" s="622" t="s">
        <v>216</v>
      </c>
    </row>
    <row r="137" spans="1:9" s="59" customFormat="1" ht="12.75" customHeight="1">
      <c r="A137" s="501"/>
      <c r="B137" s="240" t="s">
        <v>121</v>
      </c>
      <c r="C137" s="62">
        <f>SUM(C138:C139)</f>
        <v>511.39292</v>
      </c>
      <c r="D137" s="62">
        <f>SUM(D138:D139)</f>
        <v>511.39292</v>
      </c>
      <c r="E137" s="62">
        <f>SUM(E138:E139)</f>
        <v>511.39292</v>
      </c>
      <c r="F137" s="509"/>
      <c r="G137" s="509"/>
      <c r="H137" s="509"/>
      <c r="I137" s="617"/>
    </row>
    <row r="138" spans="1:9" s="59" customFormat="1" ht="12.75" customHeight="1">
      <c r="A138" s="501"/>
      <c r="B138" s="241" t="s">
        <v>5</v>
      </c>
      <c r="C138" s="63">
        <v>501.36561</v>
      </c>
      <c r="D138" s="63">
        <v>501.36561</v>
      </c>
      <c r="E138" s="63">
        <v>501.36561</v>
      </c>
      <c r="F138" s="509"/>
      <c r="G138" s="509"/>
      <c r="H138" s="509"/>
      <c r="I138" s="617"/>
    </row>
    <row r="139" spans="1:9" s="59" customFormat="1" ht="12.75" customHeight="1" thickBot="1">
      <c r="A139" s="502"/>
      <c r="B139" s="436" t="s">
        <v>6</v>
      </c>
      <c r="C139" s="75">
        <v>10.02731</v>
      </c>
      <c r="D139" s="75">
        <v>10.02731</v>
      </c>
      <c r="E139" s="75">
        <v>10.02731</v>
      </c>
      <c r="F139" s="510"/>
      <c r="G139" s="510"/>
      <c r="H139" s="510"/>
      <c r="I139" s="618"/>
    </row>
    <row r="140" spans="1:9" s="59" customFormat="1" ht="63.75">
      <c r="A140" s="500" t="s">
        <v>144</v>
      </c>
      <c r="B140" s="222" t="s">
        <v>382</v>
      </c>
      <c r="C140" s="619"/>
      <c r="D140" s="620"/>
      <c r="E140" s="621"/>
      <c r="F140" s="524" t="s">
        <v>194</v>
      </c>
      <c r="G140" s="524" t="s">
        <v>174</v>
      </c>
      <c r="H140" s="524" t="s">
        <v>507</v>
      </c>
      <c r="I140" s="622" t="s">
        <v>285</v>
      </c>
    </row>
    <row r="141" spans="1:9" s="59" customFormat="1" ht="12.75" customHeight="1">
      <c r="A141" s="501"/>
      <c r="B141" s="240" t="s">
        <v>121</v>
      </c>
      <c r="C141" s="62">
        <f>SUM(C142:C143)</f>
        <v>16553.78554</v>
      </c>
      <c r="D141" s="62">
        <f>SUM(D142:D143)</f>
        <v>14842.583429999999</v>
      </c>
      <c r="E141" s="62">
        <f>SUM(E142:E143)</f>
        <v>14842.583429999999</v>
      </c>
      <c r="F141" s="509"/>
      <c r="G141" s="509"/>
      <c r="H141" s="509"/>
      <c r="I141" s="617"/>
    </row>
    <row r="142" spans="1:9" s="59" customFormat="1" ht="12.75" customHeight="1">
      <c r="A142" s="501"/>
      <c r="B142" s="241" t="s">
        <v>5</v>
      </c>
      <c r="C142" s="63">
        <v>16379.97946</v>
      </c>
      <c r="D142" s="63">
        <v>14687.05582</v>
      </c>
      <c r="E142" s="63">
        <v>14687.05582</v>
      </c>
      <c r="F142" s="509"/>
      <c r="G142" s="509"/>
      <c r="H142" s="509"/>
      <c r="I142" s="617"/>
    </row>
    <row r="143" spans="1:9" s="59" customFormat="1" ht="12.75" customHeight="1" thickBot="1">
      <c r="A143" s="502"/>
      <c r="B143" s="436" t="s">
        <v>6</v>
      </c>
      <c r="C143" s="75">
        <v>173.80608</v>
      </c>
      <c r="D143" s="75">
        <v>155.52761</v>
      </c>
      <c r="E143" s="75">
        <v>155.52761</v>
      </c>
      <c r="F143" s="510"/>
      <c r="G143" s="510"/>
      <c r="H143" s="510"/>
      <c r="I143" s="618"/>
    </row>
    <row r="144" spans="1:9" s="59" customFormat="1" ht="51">
      <c r="A144" s="501" t="s">
        <v>145</v>
      </c>
      <c r="B144" s="420" t="s">
        <v>383</v>
      </c>
      <c r="C144" s="613"/>
      <c r="D144" s="614"/>
      <c r="E144" s="615"/>
      <c r="F144" s="509" t="s">
        <v>194</v>
      </c>
      <c r="G144" s="509" t="s">
        <v>174</v>
      </c>
      <c r="H144" s="509" t="s">
        <v>508</v>
      </c>
      <c r="I144" s="617" t="s">
        <v>217</v>
      </c>
    </row>
    <row r="145" spans="1:9" s="59" customFormat="1" ht="12.75" customHeight="1">
      <c r="A145" s="501"/>
      <c r="B145" s="240" t="s">
        <v>121</v>
      </c>
      <c r="C145" s="62">
        <f>SUM(C146:C147)</f>
        <v>724.71281</v>
      </c>
      <c r="D145" s="62">
        <f>SUM(D146:D147)</f>
        <v>724.71281</v>
      </c>
      <c r="E145" s="62">
        <f>SUM(E146:E147)</f>
        <v>724.71281</v>
      </c>
      <c r="F145" s="509"/>
      <c r="G145" s="509"/>
      <c r="H145" s="509"/>
      <c r="I145" s="617"/>
    </row>
    <row r="146" spans="1:9" s="59" customFormat="1" ht="12.75" customHeight="1">
      <c r="A146" s="501"/>
      <c r="B146" s="241" t="s">
        <v>5</v>
      </c>
      <c r="C146" s="63">
        <v>710.50275</v>
      </c>
      <c r="D146" s="63">
        <v>710.50275</v>
      </c>
      <c r="E146" s="63">
        <v>710.50275</v>
      </c>
      <c r="F146" s="509"/>
      <c r="G146" s="509"/>
      <c r="H146" s="509"/>
      <c r="I146" s="617"/>
    </row>
    <row r="147" spans="1:9" s="59" customFormat="1" ht="12.75" customHeight="1" thickBot="1">
      <c r="A147" s="502"/>
      <c r="B147" s="436" t="s">
        <v>6</v>
      </c>
      <c r="C147" s="75">
        <v>14.21006</v>
      </c>
      <c r="D147" s="75">
        <v>14.21006</v>
      </c>
      <c r="E147" s="75">
        <v>14.21006</v>
      </c>
      <c r="F147" s="616"/>
      <c r="G147" s="510"/>
      <c r="H147" s="510"/>
      <c r="I147" s="618"/>
    </row>
    <row r="148" spans="1:9" s="59" customFormat="1" ht="12.75">
      <c r="A148" s="573" t="s">
        <v>96</v>
      </c>
      <c r="B148" s="574"/>
      <c r="C148" s="574"/>
      <c r="D148" s="574"/>
      <c r="E148" s="574"/>
      <c r="F148" s="574"/>
      <c r="G148" s="574"/>
      <c r="H148" s="574"/>
      <c r="I148" s="575"/>
    </row>
    <row r="149" spans="1:9" s="59" customFormat="1" ht="12.75">
      <c r="A149" s="576"/>
      <c r="B149" s="425" t="s">
        <v>94</v>
      </c>
      <c r="C149" s="72">
        <f>SUM(C150:C151)</f>
        <v>74718.120756</v>
      </c>
      <c r="D149" s="72">
        <f>SUM(D150:D151)</f>
        <v>73468.80945</v>
      </c>
      <c r="E149" s="72">
        <f>SUM(E150:E151)</f>
        <v>73468.80945</v>
      </c>
      <c r="F149" s="577" t="s">
        <v>194</v>
      </c>
      <c r="G149" s="606" t="s">
        <v>232</v>
      </c>
      <c r="H149" s="609">
        <f>E150-C150</f>
        <v>-1124.4501799999998</v>
      </c>
      <c r="I149" s="612"/>
    </row>
    <row r="150" spans="1:9" s="59" customFormat="1" ht="12.75" customHeight="1">
      <c r="A150" s="552"/>
      <c r="B150" s="426" t="s">
        <v>5</v>
      </c>
      <c r="C150" s="60">
        <f aca="true" t="shared" si="5" ref="C150:E151">C154+C158</f>
        <v>65295.88989</v>
      </c>
      <c r="D150" s="60">
        <f t="shared" si="5"/>
        <v>64171.43971</v>
      </c>
      <c r="E150" s="60">
        <f t="shared" si="5"/>
        <v>64171.43971</v>
      </c>
      <c r="F150" s="554"/>
      <c r="G150" s="607"/>
      <c r="H150" s="610"/>
      <c r="I150" s="592"/>
    </row>
    <row r="151" spans="1:9" s="59" customFormat="1" ht="12.75" customHeight="1" thickBot="1">
      <c r="A151" s="553"/>
      <c r="B151" s="427" t="s">
        <v>6</v>
      </c>
      <c r="C151" s="60">
        <f t="shared" si="5"/>
        <v>9422.230866</v>
      </c>
      <c r="D151" s="60">
        <f t="shared" si="5"/>
        <v>9297.36974</v>
      </c>
      <c r="E151" s="60">
        <f t="shared" si="5"/>
        <v>9297.36974</v>
      </c>
      <c r="F151" s="555"/>
      <c r="G151" s="608"/>
      <c r="H151" s="611"/>
      <c r="I151" s="593"/>
    </row>
    <row r="152" spans="1:9" s="59" customFormat="1" ht="38.25">
      <c r="A152" s="558" t="s">
        <v>68</v>
      </c>
      <c r="B152" s="71" t="s">
        <v>244</v>
      </c>
      <c r="C152" s="538"/>
      <c r="D152" s="539"/>
      <c r="E152" s="540"/>
      <c r="F152" s="596" t="s">
        <v>194</v>
      </c>
      <c r="G152" s="599" t="s">
        <v>232</v>
      </c>
      <c r="H152" s="600" t="s">
        <v>427</v>
      </c>
      <c r="I152" s="603" t="s">
        <v>388</v>
      </c>
    </row>
    <row r="153" spans="1:9" s="59" customFormat="1" ht="12.75" customHeight="1">
      <c r="A153" s="594"/>
      <c r="B153" s="240" t="s">
        <v>94</v>
      </c>
      <c r="C153" s="72">
        <f>SUM(C154:C155)</f>
        <v>9500</v>
      </c>
      <c r="D153" s="72">
        <f>SUM(D154:D155)</f>
        <v>9500</v>
      </c>
      <c r="E153" s="72">
        <f>SUM(E154:E155)</f>
        <v>9500</v>
      </c>
      <c r="F153" s="597"/>
      <c r="G153" s="597"/>
      <c r="H153" s="601"/>
      <c r="I153" s="604"/>
    </row>
    <row r="154" spans="1:9" s="59" customFormat="1" ht="12.75" customHeight="1">
      <c r="A154" s="559"/>
      <c r="B154" s="426" t="s">
        <v>5</v>
      </c>
      <c r="C154" s="60">
        <v>6650</v>
      </c>
      <c r="D154" s="60">
        <v>6650</v>
      </c>
      <c r="E154" s="60">
        <v>6650</v>
      </c>
      <c r="F154" s="597"/>
      <c r="G154" s="597"/>
      <c r="H154" s="601"/>
      <c r="I154" s="604"/>
    </row>
    <row r="155" spans="1:9" s="59" customFormat="1" ht="12.75" customHeight="1" thickBot="1">
      <c r="A155" s="595"/>
      <c r="B155" s="428" t="s">
        <v>6</v>
      </c>
      <c r="C155" s="61">
        <v>2850</v>
      </c>
      <c r="D155" s="61">
        <v>2850</v>
      </c>
      <c r="E155" s="61">
        <v>2850</v>
      </c>
      <c r="F155" s="598"/>
      <c r="G155" s="598"/>
      <c r="H155" s="602"/>
      <c r="I155" s="605"/>
    </row>
    <row r="156" spans="1:9" s="59" customFormat="1" ht="60" customHeight="1">
      <c r="A156" s="558" t="s">
        <v>72</v>
      </c>
      <c r="B156" s="222" t="s">
        <v>245</v>
      </c>
      <c r="C156" s="561"/>
      <c r="D156" s="561"/>
      <c r="E156" s="561"/>
      <c r="F156" s="586" t="s">
        <v>194</v>
      </c>
      <c r="G156" s="586" t="s">
        <v>174</v>
      </c>
      <c r="H156" s="561"/>
      <c r="I156" s="591"/>
    </row>
    <row r="157" spans="1:9" s="59" customFormat="1" ht="12.75">
      <c r="A157" s="559"/>
      <c r="B157" s="240" t="s">
        <v>94</v>
      </c>
      <c r="C157" s="52">
        <f>SUM(C158:C159)</f>
        <v>65218.120756</v>
      </c>
      <c r="D157" s="52">
        <f>SUM(D158:D159)</f>
        <v>63968.80945</v>
      </c>
      <c r="E157" s="52">
        <f>SUM(E158:E159)</f>
        <v>63968.80945</v>
      </c>
      <c r="F157" s="587"/>
      <c r="G157" s="587"/>
      <c r="H157" s="589"/>
      <c r="I157" s="592"/>
    </row>
    <row r="158" spans="1:9" s="59" customFormat="1" ht="12.75" customHeight="1">
      <c r="A158" s="559"/>
      <c r="B158" s="426" t="s">
        <v>5</v>
      </c>
      <c r="C158" s="60">
        <f aca="true" t="shared" si="6" ref="C158:E159">C162</f>
        <v>58645.88989</v>
      </c>
      <c r="D158" s="60">
        <f t="shared" si="6"/>
        <v>57521.43971</v>
      </c>
      <c r="E158" s="60">
        <f t="shared" si="6"/>
        <v>57521.43971</v>
      </c>
      <c r="F158" s="587"/>
      <c r="G158" s="587"/>
      <c r="H158" s="589"/>
      <c r="I158" s="592"/>
    </row>
    <row r="159" spans="1:9" s="59" customFormat="1" ht="12.75" customHeight="1" thickBot="1">
      <c r="A159" s="560"/>
      <c r="B159" s="427" t="s">
        <v>6</v>
      </c>
      <c r="C159" s="76">
        <f t="shared" si="6"/>
        <v>6572.230866</v>
      </c>
      <c r="D159" s="76">
        <f t="shared" si="6"/>
        <v>6447.36974</v>
      </c>
      <c r="E159" s="76">
        <f t="shared" si="6"/>
        <v>6447.36974</v>
      </c>
      <c r="F159" s="588"/>
      <c r="G159" s="588"/>
      <c r="H159" s="590"/>
      <c r="I159" s="593"/>
    </row>
    <row r="160" spans="1:9" s="59" customFormat="1" ht="25.5">
      <c r="A160" s="500" t="s">
        <v>73</v>
      </c>
      <c r="B160" s="222" t="s">
        <v>246</v>
      </c>
      <c r="C160" s="561"/>
      <c r="D160" s="561"/>
      <c r="E160" s="561"/>
      <c r="F160" s="563" t="s">
        <v>218</v>
      </c>
      <c r="G160" s="580"/>
      <c r="H160" s="563" t="s">
        <v>509</v>
      </c>
      <c r="I160" s="566" t="s">
        <v>225</v>
      </c>
    </row>
    <row r="161" spans="1:9" s="59" customFormat="1" ht="13.5">
      <c r="A161" s="501"/>
      <c r="B161" s="240" t="s">
        <v>121</v>
      </c>
      <c r="C161" s="62">
        <f>SUM(C162:C163)</f>
        <v>65218.120756</v>
      </c>
      <c r="D161" s="62">
        <f>SUM(D162:D163)</f>
        <v>63968.80945</v>
      </c>
      <c r="E161" s="62">
        <f>SUM(E162:E163)</f>
        <v>63968.80945</v>
      </c>
      <c r="F161" s="564"/>
      <c r="G161" s="581"/>
      <c r="H161" s="564"/>
      <c r="I161" s="567"/>
    </row>
    <row r="162" spans="1:9" s="59" customFormat="1" ht="12.75" customHeight="1">
      <c r="A162" s="501"/>
      <c r="B162" s="287" t="s">
        <v>5</v>
      </c>
      <c r="C162" s="63">
        <v>58645.88989</v>
      </c>
      <c r="D162" s="63">
        <v>57521.43971</v>
      </c>
      <c r="E162" s="63">
        <v>57521.43971</v>
      </c>
      <c r="F162" s="564"/>
      <c r="G162" s="581"/>
      <c r="H162" s="564"/>
      <c r="I162" s="567"/>
    </row>
    <row r="163" spans="1:9" s="59" customFormat="1" ht="12.75" customHeight="1">
      <c r="A163" s="501"/>
      <c r="B163" s="429" t="s">
        <v>6</v>
      </c>
      <c r="C163" s="64">
        <v>6572.230866</v>
      </c>
      <c r="D163" s="64">
        <v>6447.36974</v>
      </c>
      <c r="E163" s="64">
        <v>6447.36974</v>
      </c>
      <c r="F163" s="579"/>
      <c r="G163" s="582"/>
      <c r="H163" s="579"/>
      <c r="I163" s="583"/>
    </row>
    <row r="164" spans="1:9" s="59" customFormat="1" ht="30.75" customHeight="1" thickBot="1">
      <c r="A164" s="502"/>
      <c r="B164" s="584" t="s">
        <v>219</v>
      </c>
      <c r="C164" s="584"/>
      <c r="D164" s="584"/>
      <c r="E164" s="585"/>
      <c r="F164" s="210" t="s">
        <v>134</v>
      </c>
      <c r="G164" s="210" t="s">
        <v>159</v>
      </c>
      <c r="H164" s="210" t="s">
        <v>134</v>
      </c>
      <c r="I164" s="233" t="s">
        <v>426</v>
      </c>
    </row>
    <row r="165" spans="1:9" s="59" customFormat="1" ht="12.75">
      <c r="A165" s="573" t="s">
        <v>98</v>
      </c>
      <c r="B165" s="574"/>
      <c r="C165" s="574"/>
      <c r="D165" s="574"/>
      <c r="E165" s="574"/>
      <c r="F165" s="574"/>
      <c r="G165" s="574"/>
      <c r="H165" s="574"/>
      <c r="I165" s="575"/>
    </row>
    <row r="166" spans="1:9" s="59" customFormat="1" ht="12.75">
      <c r="A166" s="576"/>
      <c r="B166" s="425" t="s">
        <v>94</v>
      </c>
      <c r="C166" s="83">
        <f>SUM(C167:C168)</f>
        <v>84492.715823</v>
      </c>
      <c r="D166" s="83">
        <f>SUM(D167:D168)</f>
        <v>81563.291844</v>
      </c>
      <c r="E166" s="83">
        <f>SUM(E167:E168)</f>
        <v>32363.291844</v>
      </c>
      <c r="F166" s="577" t="s">
        <v>194</v>
      </c>
      <c r="G166" s="577" t="s">
        <v>232</v>
      </c>
      <c r="H166" s="570">
        <f>E167-C167</f>
        <v>-52024.92089</v>
      </c>
      <c r="I166" s="578"/>
    </row>
    <row r="167" spans="1:9" s="59" customFormat="1" ht="12">
      <c r="A167" s="552"/>
      <c r="B167" s="426" t="s">
        <v>5</v>
      </c>
      <c r="C167" s="53">
        <f>C171+C174+C178</f>
        <v>83032.69893</v>
      </c>
      <c r="D167" s="53">
        <f>D171+D174+D178</f>
        <v>80207.77804</v>
      </c>
      <c r="E167" s="53">
        <f>E171+E174+E178</f>
        <v>31007.778039999997</v>
      </c>
      <c r="F167" s="554"/>
      <c r="G167" s="554"/>
      <c r="H167" s="571"/>
      <c r="I167" s="556"/>
    </row>
    <row r="168" spans="1:9" s="59" customFormat="1" ht="14.25" customHeight="1" thickBot="1">
      <c r="A168" s="553"/>
      <c r="B168" s="427" t="s">
        <v>6</v>
      </c>
      <c r="C168" s="79">
        <f>C175</f>
        <v>1460.016893</v>
      </c>
      <c r="D168" s="79">
        <f>D175</f>
        <v>1355.5138040000002</v>
      </c>
      <c r="E168" s="79">
        <f>E175</f>
        <v>1355.5138040000002</v>
      </c>
      <c r="F168" s="555"/>
      <c r="G168" s="555"/>
      <c r="H168" s="572"/>
      <c r="I168" s="557"/>
    </row>
    <row r="169" spans="1:9" s="59" customFormat="1" ht="63.75">
      <c r="A169" s="558" t="s">
        <v>33</v>
      </c>
      <c r="B169" s="71" t="s">
        <v>247</v>
      </c>
      <c r="C169" s="561"/>
      <c r="D169" s="561"/>
      <c r="E169" s="561"/>
      <c r="F169" s="562" t="s">
        <v>194</v>
      </c>
      <c r="G169" s="562" t="s">
        <v>232</v>
      </c>
      <c r="H169" s="562" t="s">
        <v>424</v>
      </c>
      <c r="I169" s="570">
        <f>E170-C170</f>
        <v>-579.8899999999994</v>
      </c>
    </row>
    <row r="170" spans="1:9" s="59" customFormat="1" ht="12.75">
      <c r="A170" s="559"/>
      <c r="B170" s="286" t="s">
        <v>94</v>
      </c>
      <c r="C170" s="52">
        <f>C171</f>
        <v>18032.53</v>
      </c>
      <c r="D170" s="52">
        <f>D171</f>
        <v>17452.64</v>
      </c>
      <c r="E170" s="52">
        <f>E171</f>
        <v>17452.64</v>
      </c>
      <c r="F170" s="554"/>
      <c r="G170" s="554"/>
      <c r="H170" s="554"/>
      <c r="I170" s="571"/>
    </row>
    <row r="171" spans="1:9" s="59" customFormat="1" ht="14.25" customHeight="1" thickBot="1">
      <c r="A171" s="560"/>
      <c r="B171" s="436" t="s">
        <v>5</v>
      </c>
      <c r="C171" s="75">
        <v>18032.53</v>
      </c>
      <c r="D171" s="75">
        <v>17452.64</v>
      </c>
      <c r="E171" s="75">
        <v>17452.64</v>
      </c>
      <c r="F171" s="555"/>
      <c r="G171" s="555"/>
      <c r="H171" s="555"/>
      <c r="I171" s="572"/>
    </row>
    <row r="172" spans="1:9" s="59" customFormat="1" ht="63.75">
      <c r="A172" s="558" t="s">
        <v>68</v>
      </c>
      <c r="B172" s="71" t="s">
        <v>248</v>
      </c>
      <c r="C172" s="561"/>
      <c r="D172" s="561"/>
      <c r="E172" s="561"/>
      <c r="F172" s="562" t="s">
        <v>194</v>
      </c>
      <c r="G172" s="562" t="s">
        <v>232</v>
      </c>
      <c r="H172" s="562" t="s">
        <v>423</v>
      </c>
      <c r="I172" s="569"/>
    </row>
    <row r="173" spans="1:9" s="59" customFormat="1" ht="12.75">
      <c r="A173" s="559"/>
      <c r="B173" s="286" t="s">
        <v>94</v>
      </c>
      <c r="C173" s="52">
        <f>C174+C175</f>
        <v>16060.185823</v>
      </c>
      <c r="D173" s="52">
        <f>D174+D175</f>
        <v>14910.651844</v>
      </c>
      <c r="E173" s="52">
        <f>E174+E175</f>
        <v>14910.651844</v>
      </c>
      <c r="F173" s="554"/>
      <c r="G173" s="554"/>
      <c r="H173" s="554"/>
      <c r="I173" s="567"/>
    </row>
    <row r="174" spans="1:9" s="59" customFormat="1" ht="12.75">
      <c r="A174" s="559"/>
      <c r="B174" s="241" t="s">
        <v>5</v>
      </c>
      <c r="C174" s="63">
        <v>14600.16893</v>
      </c>
      <c r="D174" s="63">
        <v>13555.13804</v>
      </c>
      <c r="E174" s="63">
        <v>13555.13804</v>
      </c>
      <c r="F174" s="554"/>
      <c r="G174" s="554"/>
      <c r="H174" s="554"/>
      <c r="I174" s="567"/>
    </row>
    <row r="175" spans="1:9" s="59" customFormat="1" ht="14.25" customHeight="1" thickBot="1">
      <c r="A175" s="560"/>
      <c r="B175" s="430" t="s">
        <v>6</v>
      </c>
      <c r="C175" s="78">
        <f>C174*0.1</f>
        <v>1460.016893</v>
      </c>
      <c r="D175" s="78">
        <f>D174*0.1</f>
        <v>1355.5138040000002</v>
      </c>
      <c r="E175" s="78">
        <v>1355.5138040000002</v>
      </c>
      <c r="F175" s="555"/>
      <c r="G175" s="555"/>
      <c r="H175" s="555"/>
      <c r="I175" s="568"/>
    </row>
    <row r="176" spans="1:9" s="59" customFormat="1" ht="38.25">
      <c r="A176" s="558" t="s">
        <v>72</v>
      </c>
      <c r="B176" s="71" t="s">
        <v>249</v>
      </c>
      <c r="C176" s="561"/>
      <c r="D176" s="561"/>
      <c r="E176" s="561"/>
      <c r="F176" s="562" t="s">
        <v>220</v>
      </c>
      <c r="G176" s="562" t="s">
        <v>232</v>
      </c>
      <c r="H176" s="563"/>
      <c r="I176" s="566"/>
    </row>
    <row r="177" spans="1:9" s="59" customFormat="1" ht="14.25" customHeight="1">
      <c r="A177" s="559"/>
      <c r="B177" s="286" t="s">
        <v>94</v>
      </c>
      <c r="C177" s="52">
        <f>C178</f>
        <v>50400</v>
      </c>
      <c r="D177" s="52">
        <f>D178</f>
        <v>49200</v>
      </c>
      <c r="E177" s="52">
        <f>E178</f>
        <v>0</v>
      </c>
      <c r="F177" s="554"/>
      <c r="G177" s="554"/>
      <c r="H177" s="564"/>
      <c r="I177" s="567"/>
    </row>
    <row r="178" spans="1:9" s="59" customFormat="1" ht="14.25" customHeight="1" thickBot="1">
      <c r="A178" s="560"/>
      <c r="B178" s="436" t="s">
        <v>5</v>
      </c>
      <c r="C178" s="75">
        <f>C179+C180</f>
        <v>50400</v>
      </c>
      <c r="D178" s="75">
        <f>D179+D180</f>
        <v>49200</v>
      </c>
      <c r="E178" s="75">
        <f>E179+E180</f>
        <v>0</v>
      </c>
      <c r="F178" s="555"/>
      <c r="G178" s="555"/>
      <c r="H178" s="565"/>
      <c r="I178" s="568"/>
    </row>
    <row r="179" spans="1:9" s="59" customFormat="1" ht="38.25">
      <c r="A179" s="440" t="s">
        <v>64</v>
      </c>
      <c r="B179" s="438" t="s">
        <v>442</v>
      </c>
      <c r="C179" s="245">
        <v>42900</v>
      </c>
      <c r="D179" s="245">
        <v>42900</v>
      </c>
      <c r="E179" s="245">
        <v>0</v>
      </c>
      <c r="F179" s="257" t="s">
        <v>220</v>
      </c>
      <c r="G179" s="246"/>
      <c r="H179" s="255" t="s">
        <v>510</v>
      </c>
      <c r="I179" s="247" t="s">
        <v>226</v>
      </c>
    </row>
    <row r="180" spans="1:9" s="59" customFormat="1" ht="39" thickBot="1">
      <c r="A180" s="441" t="s">
        <v>73</v>
      </c>
      <c r="B180" s="439" t="s">
        <v>443</v>
      </c>
      <c r="C180" s="249">
        <v>7500</v>
      </c>
      <c r="D180" s="249">
        <v>6300</v>
      </c>
      <c r="E180" s="249">
        <v>0</v>
      </c>
      <c r="F180" s="244" t="s">
        <v>220</v>
      </c>
      <c r="G180" s="250"/>
      <c r="H180" s="107" t="s">
        <v>511</v>
      </c>
      <c r="I180" s="67" t="s">
        <v>226</v>
      </c>
    </row>
    <row r="181" spans="1:9" s="59" customFormat="1" ht="12.75">
      <c r="A181" s="527" t="s">
        <v>100</v>
      </c>
      <c r="B181" s="528"/>
      <c r="C181" s="528"/>
      <c r="D181" s="528"/>
      <c r="E181" s="528"/>
      <c r="F181" s="528"/>
      <c r="G181" s="528"/>
      <c r="H181" s="528"/>
      <c r="I181" s="529"/>
    </row>
    <row r="182" spans="1:9" s="59" customFormat="1" ht="12.75">
      <c r="A182" s="552"/>
      <c r="B182" s="240" t="s">
        <v>94</v>
      </c>
      <c r="C182" s="77">
        <f>C183</f>
        <v>518028.62944</v>
      </c>
      <c r="D182" s="77">
        <f>D183</f>
        <v>517979.75763</v>
      </c>
      <c r="E182" s="77">
        <f>E183</f>
        <v>517979.75763</v>
      </c>
      <c r="F182" s="554" t="s">
        <v>194</v>
      </c>
      <c r="G182" s="554" t="s">
        <v>232</v>
      </c>
      <c r="H182" s="554"/>
      <c r="I182" s="556"/>
    </row>
    <row r="183" spans="1:9" s="59" customFormat="1" ht="14.25" customHeight="1" thickBot="1">
      <c r="A183" s="553"/>
      <c r="B183" s="427" t="s">
        <v>5</v>
      </c>
      <c r="C183" s="79">
        <f>C186</f>
        <v>518028.62944</v>
      </c>
      <c r="D183" s="79">
        <f>D186</f>
        <v>517979.75763</v>
      </c>
      <c r="E183" s="79">
        <f>E186</f>
        <v>517979.75763</v>
      </c>
      <c r="F183" s="555"/>
      <c r="G183" s="555"/>
      <c r="H183" s="555"/>
      <c r="I183" s="557"/>
    </row>
    <row r="184" spans="1:9" s="59" customFormat="1" ht="51">
      <c r="A184" s="535" t="s">
        <v>33</v>
      </c>
      <c r="B184" s="71" t="s">
        <v>250</v>
      </c>
      <c r="C184" s="538"/>
      <c r="D184" s="539"/>
      <c r="E184" s="540"/>
      <c r="F184" s="541" t="s">
        <v>194</v>
      </c>
      <c r="G184" s="544" t="s">
        <v>232</v>
      </c>
      <c r="H184" s="546" t="s">
        <v>425</v>
      </c>
      <c r="I184" s="549"/>
    </row>
    <row r="185" spans="1:9" s="59" customFormat="1" ht="12.75">
      <c r="A185" s="536"/>
      <c r="B185" s="80" t="s">
        <v>94</v>
      </c>
      <c r="C185" s="72">
        <f>C186</f>
        <v>518028.62944</v>
      </c>
      <c r="D185" s="72">
        <f>D186</f>
        <v>517979.75763</v>
      </c>
      <c r="E185" s="72">
        <f>E186</f>
        <v>517979.75763</v>
      </c>
      <c r="F185" s="542"/>
      <c r="G185" s="545"/>
      <c r="H185" s="547"/>
      <c r="I185" s="550"/>
    </row>
    <row r="186" spans="1:9" s="59" customFormat="1" ht="12.75" customHeight="1" thickBot="1">
      <c r="A186" s="537"/>
      <c r="B186" s="74" t="s">
        <v>5</v>
      </c>
      <c r="C186" s="75">
        <v>518028.62944</v>
      </c>
      <c r="D186" s="75">
        <v>517979.75763</v>
      </c>
      <c r="E186" s="75">
        <v>517979.75763</v>
      </c>
      <c r="F186" s="543"/>
      <c r="G186" s="533"/>
      <c r="H186" s="548"/>
      <c r="I186" s="551"/>
    </row>
    <row r="187" spans="1:9" s="59" customFormat="1" ht="12.75">
      <c r="A187" s="527" t="s">
        <v>120</v>
      </c>
      <c r="B187" s="528"/>
      <c r="C187" s="528"/>
      <c r="D187" s="528"/>
      <c r="E187" s="528"/>
      <c r="F187" s="528"/>
      <c r="G187" s="528"/>
      <c r="H187" s="528"/>
      <c r="I187" s="529"/>
    </row>
    <row r="188" spans="1:9" s="59" customFormat="1" ht="12.75">
      <c r="A188" s="530"/>
      <c r="B188" s="240" t="s">
        <v>94</v>
      </c>
      <c r="C188" s="77">
        <f>C189</f>
        <v>141489.3308</v>
      </c>
      <c r="D188" s="77">
        <f>D189</f>
        <v>137903.84031</v>
      </c>
      <c r="E188" s="77">
        <f>E189</f>
        <v>137903.84031</v>
      </c>
      <c r="F188" s="532" t="s">
        <v>194</v>
      </c>
      <c r="G188" s="532" t="s">
        <v>232</v>
      </c>
      <c r="H188" s="532"/>
      <c r="I188" s="534"/>
    </row>
    <row r="189" spans="1:9" ht="14.25" customHeight="1" thickBot="1">
      <c r="A189" s="531"/>
      <c r="B189" s="427" t="s">
        <v>5</v>
      </c>
      <c r="C189" s="79">
        <f>C192</f>
        <v>141489.3308</v>
      </c>
      <c r="D189" s="79">
        <f>D192</f>
        <v>137903.84031</v>
      </c>
      <c r="E189" s="79">
        <f>E192</f>
        <v>137903.84031</v>
      </c>
      <c r="F189" s="533"/>
      <c r="G189" s="533"/>
      <c r="H189" s="533"/>
      <c r="I189" s="514"/>
    </row>
    <row r="190" spans="1:9" ht="25.5">
      <c r="A190" s="515" t="s">
        <v>33</v>
      </c>
      <c r="B190" s="81" t="s">
        <v>444</v>
      </c>
      <c r="C190" s="518"/>
      <c r="D190" s="519"/>
      <c r="E190" s="520"/>
      <c r="F190" s="521" t="s">
        <v>194</v>
      </c>
      <c r="G190" s="524" t="s">
        <v>174</v>
      </c>
      <c r="H190" s="525"/>
      <c r="I190" s="526"/>
    </row>
    <row r="191" spans="1:9" ht="12.75">
      <c r="A191" s="516"/>
      <c r="B191" s="82" t="s">
        <v>94</v>
      </c>
      <c r="C191" s="83">
        <f>C192</f>
        <v>141489.3308</v>
      </c>
      <c r="D191" s="83">
        <f>D192</f>
        <v>137903.84031</v>
      </c>
      <c r="E191" s="83">
        <f>E192</f>
        <v>137903.84031</v>
      </c>
      <c r="F191" s="522"/>
      <c r="G191" s="509"/>
      <c r="H191" s="511"/>
      <c r="I191" s="513"/>
    </row>
    <row r="192" spans="1:9" ht="12.75" customHeight="1" thickBot="1">
      <c r="A192" s="517"/>
      <c r="B192" s="74" t="s">
        <v>5</v>
      </c>
      <c r="C192" s="78">
        <f>C193+C194</f>
        <v>141489.3308</v>
      </c>
      <c r="D192" s="78">
        <f>D193+D194</f>
        <v>137903.84031</v>
      </c>
      <c r="E192" s="78">
        <f>E193+E194</f>
        <v>137903.84031</v>
      </c>
      <c r="F192" s="523"/>
      <c r="G192" s="510"/>
      <c r="H192" s="512"/>
      <c r="I192" s="514"/>
    </row>
    <row r="193" spans="1:9" ht="38.25">
      <c r="A193" s="444" t="s">
        <v>4</v>
      </c>
      <c r="B193" s="442" t="s">
        <v>436</v>
      </c>
      <c r="C193" s="251">
        <v>56526.7578</v>
      </c>
      <c r="D193" s="251">
        <v>53163.12203</v>
      </c>
      <c r="E193" s="251">
        <v>53163.12203</v>
      </c>
      <c r="F193" s="507" t="s">
        <v>194</v>
      </c>
      <c r="G193" s="509" t="s">
        <v>174</v>
      </c>
      <c r="H193" s="511"/>
      <c r="I193" s="513"/>
    </row>
    <row r="194" spans="1:9" ht="51.75" thickBot="1">
      <c r="A194" s="445" t="s">
        <v>36</v>
      </c>
      <c r="B194" s="443" t="s">
        <v>445</v>
      </c>
      <c r="C194" s="78">
        <v>84962.573</v>
      </c>
      <c r="D194" s="78">
        <v>84740.71828</v>
      </c>
      <c r="E194" s="78">
        <v>84740.71828</v>
      </c>
      <c r="F194" s="508"/>
      <c r="G194" s="510"/>
      <c r="H194" s="512"/>
      <c r="I194" s="514"/>
    </row>
    <row r="195" spans="1:9" ht="12.75">
      <c r="A195" s="86"/>
      <c r="B195" s="87"/>
      <c r="C195" s="88"/>
      <c r="D195" s="88"/>
      <c r="E195" s="88"/>
      <c r="F195" s="89"/>
      <c r="G195" s="89"/>
      <c r="H195" s="90"/>
      <c r="I195" s="91"/>
    </row>
    <row r="196" spans="1:9" ht="12.75">
      <c r="A196" s="86"/>
      <c r="B196" s="87"/>
      <c r="C196" s="88"/>
      <c r="D196" s="88"/>
      <c r="E196" s="88"/>
      <c r="F196" s="89"/>
      <c r="G196" s="89"/>
      <c r="H196" s="90"/>
      <c r="I196" s="91"/>
    </row>
    <row r="197" spans="1:9" ht="12.75">
      <c r="A197" s="86"/>
      <c r="B197" s="87"/>
      <c r="C197" s="88"/>
      <c r="D197" s="88"/>
      <c r="E197" s="88"/>
      <c r="F197" s="89"/>
      <c r="G197" s="89"/>
      <c r="H197" s="90"/>
      <c r="I197" s="91"/>
    </row>
    <row r="198" spans="1:9" ht="12.75">
      <c r="A198" s="86"/>
      <c r="B198" s="87"/>
      <c r="C198" s="88"/>
      <c r="D198" s="88"/>
      <c r="E198" s="88"/>
      <c r="F198" s="89"/>
      <c r="G198" s="89"/>
      <c r="H198" s="90"/>
      <c r="I198" s="91"/>
    </row>
    <row r="199" ht="12.75">
      <c r="A199" s="39" t="s">
        <v>221</v>
      </c>
    </row>
    <row r="200" ht="12.75">
      <c r="A200" s="39" t="s">
        <v>222</v>
      </c>
    </row>
    <row r="201" ht="12.75">
      <c r="A201" s="39" t="s">
        <v>223</v>
      </c>
    </row>
    <row r="203" spans="3:5" ht="12.75">
      <c r="C203" s="328"/>
      <c r="D203" s="328"/>
      <c r="E203" s="328"/>
    </row>
  </sheetData>
  <sheetProtection/>
  <mergeCells count="259">
    <mergeCell ref="H118:H119"/>
    <mergeCell ref="F118:F119"/>
    <mergeCell ref="I65:I68"/>
    <mergeCell ref="B69:E69"/>
    <mergeCell ref="F65:F68"/>
    <mergeCell ref="G65:G68"/>
    <mergeCell ref="H65:H68"/>
    <mergeCell ref="G77:G80"/>
    <mergeCell ref="H77:H80"/>
    <mergeCell ref="I77:I80"/>
    <mergeCell ref="C65:E65"/>
    <mergeCell ref="A3:I3"/>
    <mergeCell ref="A8:A10"/>
    <mergeCell ref="B8:B10"/>
    <mergeCell ref="C8:E9"/>
    <mergeCell ref="F8:F10"/>
    <mergeCell ref="G8:G10"/>
    <mergeCell ref="H8:H10"/>
    <mergeCell ref="I8:I10"/>
    <mergeCell ref="A12:I12"/>
    <mergeCell ref="A13:A16"/>
    <mergeCell ref="F13:F16"/>
    <mergeCell ref="G13:G16"/>
    <mergeCell ref="H13:H16"/>
    <mergeCell ref="I13:I16"/>
    <mergeCell ref="A17:I17"/>
    <mergeCell ref="A18:A21"/>
    <mergeCell ref="F18:F21"/>
    <mergeCell ref="G18:G21"/>
    <mergeCell ref="H18:H21"/>
    <mergeCell ref="I18:I21"/>
    <mergeCell ref="I30:I33"/>
    <mergeCell ref="A22:A25"/>
    <mergeCell ref="C22:E22"/>
    <mergeCell ref="F22:F25"/>
    <mergeCell ref="G22:G25"/>
    <mergeCell ref="H22:H25"/>
    <mergeCell ref="I22:I25"/>
    <mergeCell ref="I38:I41"/>
    <mergeCell ref="A26:A29"/>
    <mergeCell ref="C26:E26"/>
    <mergeCell ref="F26:F37"/>
    <mergeCell ref="G26:G37"/>
    <mergeCell ref="H26:H29"/>
    <mergeCell ref="I26:I29"/>
    <mergeCell ref="A30:A33"/>
    <mergeCell ref="C30:E30"/>
    <mergeCell ref="H30:H33"/>
    <mergeCell ref="I42:I45"/>
    <mergeCell ref="A34:A37"/>
    <mergeCell ref="C34:E34"/>
    <mergeCell ref="H34:H37"/>
    <mergeCell ref="I34:I37"/>
    <mergeCell ref="A38:A41"/>
    <mergeCell ref="C38:E38"/>
    <mergeCell ref="F38:F41"/>
    <mergeCell ref="G38:G41"/>
    <mergeCell ref="H38:H41"/>
    <mergeCell ref="A42:A45"/>
    <mergeCell ref="C42:E42"/>
    <mergeCell ref="F42:F45"/>
    <mergeCell ref="G42:G45"/>
    <mergeCell ref="H42:H45"/>
    <mergeCell ref="F46:F49"/>
    <mergeCell ref="G46:G49"/>
    <mergeCell ref="H46:H49"/>
    <mergeCell ref="C55:E55"/>
    <mergeCell ref="F55:F58"/>
    <mergeCell ref="B81:E81"/>
    <mergeCell ref="H59:H62"/>
    <mergeCell ref="H72:H75"/>
    <mergeCell ref="C77:E77"/>
    <mergeCell ref="F77:F80"/>
    <mergeCell ref="A55:A58"/>
    <mergeCell ref="I55:I58"/>
    <mergeCell ref="H56:H58"/>
    <mergeCell ref="I46:I49"/>
    <mergeCell ref="B50:E51"/>
    <mergeCell ref="F50:F51"/>
    <mergeCell ref="H50:H51"/>
    <mergeCell ref="F52:F53"/>
    <mergeCell ref="H52:H53"/>
    <mergeCell ref="B52:E53"/>
    <mergeCell ref="A65:A69"/>
    <mergeCell ref="A83:A87"/>
    <mergeCell ref="B84:E86"/>
    <mergeCell ref="I72:I75"/>
    <mergeCell ref="B76:E76"/>
    <mergeCell ref="B54:E54"/>
    <mergeCell ref="A46:A54"/>
    <mergeCell ref="C46:E46"/>
    <mergeCell ref="G55:G58"/>
    <mergeCell ref="G59:G62"/>
    <mergeCell ref="F72:F75"/>
    <mergeCell ref="G72:G75"/>
    <mergeCell ref="I59:I62"/>
    <mergeCell ref="A91:A92"/>
    <mergeCell ref="B92:E92"/>
    <mergeCell ref="A59:A62"/>
    <mergeCell ref="C59:E59"/>
    <mergeCell ref="F59:F62"/>
    <mergeCell ref="A72:A76"/>
    <mergeCell ref="C72:E72"/>
    <mergeCell ref="A77:A81"/>
    <mergeCell ref="A94:A97"/>
    <mergeCell ref="C94:E94"/>
    <mergeCell ref="F94:F97"/>
    <mergeCell ref="G94:G97"/>
    <mergeCell ref="H94:H97"/>
    <mergeCell ref="F84:F86"/>
    <mergeCell ref="H84:H86"/>
    <mergeCell ref="B87:E87"/>
    <mergeCell ref="I94:I97"/>
    <mergeCell ref="A98:A101"/>
    <mergeCell ref="C98:E98"/>
    <mergeCell ref="F98:F101"/>
    <mergeCell ref="G98:G101"/>
    <mergeCell ref="H98:H101"/>
    <mergeCell ref="I98:I101"/>
    <mergeCell ref="A102:A105"/>
    <mergeCell ref="C102:E102"/>
    <mergeCell ref="F102:F105"/>
    <mergeCell ref="G102:G105"/>
    <mergeCell ref="H102:H105"/>
    <mergeCell ref="I102:I105"/>
    <mergeCell ref="A106:A107"/>
    <mergeCell ref="F106:F107"/>
    <mergeCell ref="G106:G107"/>
    <mergeCell ref="H106:H107"/>
    <mergeCell ref="I106:I107"/>
    <mergeCell ref="A109:A112"/>
    <mergeCell ref="C109:E109"/>
    <mergeCell ref="F109:F112"/>
    <mergeCell ref="G109:G112"/>
    <mergeCell ref="H109:H112"/>
    <mergeCell ref="I109:I112"/>
    <mergeCell ref="A113:A122"/>
    <mergeCell ref="C113:E113"/>
    <mergeCell ref="F113:F116"/>
    <mergeCell ref="G113:G116"/>
    <mergeCell ref="H113:H116"/>
    <mergeCell ref="I113:I116"/>
    <mergeCell ref="B117:E117"/>
    <mergeCell ref="B118:E119"/>
    <mergeCell ref="B120:E120"/>
    <mergeCell ref="B121:E121"/>
    <mergeCell ref="B122:E122"/>
    <mergeCell ref="A123:A130"/>
    <mergeCell ref="C123:E123"/>
    <mergeCell ref="F123:F126"/>
    <mergeCell ref="B130:E130"/>
    <mergeCell ref="G123:G126"/>
    <mergeCell ref="H123:H126"/>
    <mergeCell ref="I123:I126"/>
    <mergeCell ref="B127:E127"/>
    <mergeCell ref="B128:E129"/>
    <mergeCell ref="F128:F129"/>
    <mergeCell ref="A136:A139"/>
    <mergeCell ref="C136:E136"/>
    <mergeCell ref="F136:F139"/>
    <mergeCell ref="G136:G139"/>
    <mergeCell ref="H136:H139"/>
    <mergeCell ref="I136:I139"/>
    <mergeCell ref="A140:A143"/>
    <mergeCell ref="C140:E140"/>
    <mergeCell ref="F140:F143"/>
    <mergeCell ref="G140:G143"/>
    <mergeCell ref="H140:H143"/>
    <mergeCell ref="I140:I143"/>
    <mergeCell ref="A144:A147"/>
    <mergeCell ref="C144:E144"/>
    <mergeCell ref="F144:F147"/>
    <mergeCell ref="G144:G147"/>
    <mergeCell ref="H144:H147"/>
    <mergeCell ref="I144:I147"/>
    <mergeCell ref="A148:I148"/>
    <mergeCell ref="A149:A151"/>
    <mergeCell ref="F149:F151"/>
    <mergeCell ref="G149:G151"/>
    <mergeCell ref="H149:H151"/>
    <mergeCell ref="I149:I151"/>
    <mergeCell ref="A152:A155"/>
    <mergeCell ref="C152:E152"/>
    <mergeCell ref="F152:F155"/>
    <mergeCell ref="G152:G155"/>
    <mergeCell ref="H152:H155"/>
    <mergeCell ref="I152:I155"/>
    <mergeCell ref="A156:A159"/>
    <mergeCell ref="C156:E156"/>
    <mergeCell ref="F156:F159"/>
    <mergeCell ref="G156:G159"/>
    <mergeCell ref="H156:H159"/>
    <mergeCell ref="I156:I159"/>
    <mergeCell ref="A160:A164"/>
    <mergeCell ref="C160:E160"/>
    <mergeCell ref="F160:F163"/>
    <mergeCell ref="G160:G163"/>
    <mergeCell ref="H160:H163"/>
    <mergeCell ref="I160:I163"/>
    <mergeCell ref="B164:E164"/>
    <mergeCell ref="A165:I165"/>
    <mergeCell ref="A166:A168"/>
    <mergeCell ref="F166:F168"/>
    <mergeCell ref="G166:G168"/>
    <mergeCell ref="H166:H168"/>
    <mergeCell ref="I166:I168"/>
    <mergeCell ref="A169:A171"/>
    <mergeCell ref="C169:E169"/>
    <mergeCell ref="F169:F171"/>
    <mergeCell ref="G169:G171"/>
    <mergeCell ref="H169:H171"/>
    <mergeCell ref="I169:I171"/>
    <mergeCell ref="A172:A175"/>
    <mergeCell ref="C172:E172"/>
    <mergeCell ref="F172:F175"/>
    <mergeCell ref="G172:G175"/>
    <mergeCell ref="H172:H175"/>
    <mergeCell ref="I172:I175"/>
    <mergeCell ref="A176:A178"/>
    <mergeCell ref="C176:E176"/>
    <mergeCell ref="F176:F178"/>
    <mergeCell ref="G176:G178"/>
    <mergeCell ref="H176:H178"/>
    <mergeCell ref="I176:I178"/>
    <mergeCell ref="I184:I186"/>
    <mergeCell ref="A181:I181"/>
    <mergeCell ref="A182:A183"/>
    <mergeCell ref="F182:F183"/>
    <mergeCell ref="G182:G183"/>
    <mergeCell ref="H182:H183"/>
    <mergeCell ref="I182:I183"/>
    <mergeCell ref="A188:A189"/>
    <mergeCell ref="F188:F189"/>
    <mergeCell ref="G188:G189"/>
    <mergeCell ref="H188:H189"/>
    <mergeCell ref="I188:I189"/>
    <mergeCell ref="A184:A186"/>
    <mergeCell ref="C184:E184"/>
    <mergeCell ref="F184:F186"/>
    <mergeCell ref="G184:G186"/>
    <mergeCell ref="H184:H186"/>
    <mergeCell ref="A190:A192"/>
    <mergeCell ref="C190:E190"/>
    <mergeCell ref="F190:F192"/>
    <mergeCell ref="G190:G192"/>
    <mergeCell ref="H190:H192"/>
    <mergeCell ref="I190:I192"/>
    <mergeCell ref="I131:I134"/>
    <mergeCell ref="F193:F194"/>
    <mergeCell ref="G193:G194"/>
    <mergeCell ref="H193:H194"/>
    <mergeCell ref="I193:I194"/>
    <mergeCell ref="A187:I187"/>
    <mergeCell ref="F131:F134"/>
    <mergeCell ref="H131:H134"/>
    <mergeCell ref="G131:G134"/>
    <mergeCell ref="C131:E131"/>
    <mergeCell ref="B135:E135"/>
    <mergeCell ref="A131:A135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60" r:id="rId1"/>
  <rowBreaks count="5" manualBreakCount="5">
    <brk id="45" max="8" man="1"/>
    <brk id="76" max="8" man="1"/>
    <brk id="105" max="8" man="1"/>
    <brk id="135" max="8" man="1"/>
    <brk id="175" max="8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7"/>
  <sheetViews>
    <sheetView zoomScaleSheetLayoutView="100" workbookViewId="0" topLeftCell="A1">
      <selection activeCell="G13" sqref="G13"/>
    </sheetView>
  </sheetViews>
  <sheetFormatPr defaultColWidth="9.00390625" defaultRowHeight="12.75"/>
  <cols>
    <col min="1" max="1" width="4.125" style="1" customWidth="1"/>
    <col min="2" max="2" width="58.25390625" style="1" customWidth="1"/>
    <col min="3" max="3" width="11.375" style="1" customWidth="1"/>
    <col min="4" max="4" width="15.875" style="1" customWidth="1"/>
    <col min="5" max="5" width="9.375" style="1" customWidth="1"/>
    <col min="6" max="6" width="9.00390625" style="39" customWidth="1"/>
    <col min="7" max="7" width="71.00390625" style="1" customWidth="1"/>
    <col min="8" max="16384" width="9.125" style="1" customWidth="1"/>
  </cols>
  <sheetData>
    <row r="1" spans="6:7" s="2" customFormat="1" ht="15.75">
      <c r="F1" s="36"/>
      <c r="G1" s="168" t="s">
        <v>37</v>
      </c>
    </row>
    <row r="2" ht="14.25" customHeight="1"/>
    <row r="3" spans="1:7" ht="15.75">
      <c r="A3" s="782" t="s">
        <v>9</v>
      </c>
      <c r="B3" s="782"/>
      <c r="C3" s="782"/>
      <c r="D3" s="782"/>
      <c r="E3" s="782"/>
      <c r="F3" s="782"/>
      <c r="G3" s="782"/>
    </row>
    <row r="4" ht="13.5" thickBot="1"/>
    <row r="5" spans="1:8" s="3" customFormat="1" ht="47.25" customHeight="1">
      <c r="A5" s="788" t="s">
        <v>10</v>
      </c>
      <c r="B5" s="790" t="s">
        <v>102</v>
      </c>
      <c r="C5" s="790" t="s">
        <v>11</v>
      </c>
      <c r="D5" s="790" t="s">
        <v>28</v>
      </c>
      <c r="E5" s="790"/>
      <c r="F5" s="790"/>
      <c r="G5" s="791" t="s">
        <v>12</v>
      </c>
      <c r="H5" s="350"/>
    </row>
    <row r="6" spans="1:8" s="3" customFormat="1" ht="15">
      <c r="A6" s="789"/>
      <c r="B6" s="777"/>
      <c r="C6" s="777"/>
      <c r="D6" s="777" t="s">
        <v>101</v>
      </c>
      <c r="E6" s="778" t="s">
        <v>13</v>
      </c>
      <c r="F6" s="778"/>
      <c r="G6" s="792"/>
      <c r="H6" s="350"/>
    </row>
    <row r="7" spans="1:8" s="3" customFormat="1" ht="27.75" customHeight="1">
      <c r="A7" s="789"/>
      <c r="B7" s="777"/>
      <c r="C7" s="777"/>
      <c r="D7" s="777"/>
      <c r="E7" s="28" t="s">
        <v>14</v>
      </c>
      <c r="F7" s="260" t="s">
        <v>15</v>
      </c>
      <c r="G7" s="792"/>
      <c r="H7" s="350"/>
    </row>
    <row r="8" spans="1:7" s="2" customFormat="1" ht="11.25" customHeight="1" thickBot="1">
      <c r="A8" s="366">
        <v>1</v>
      </c>
      <c r="B8" s="367">
        <v>2</v>
      </c>
      <c r="C8" s="367">
        <v>3</v>
      </c>
      <c r="D8" s="367">
        <v>4</v>
      </c>
      <c r="E8" s="367">
        <v>5</v>
      </c>
      <c r="F8" s="368">
        <v>6</v>
      </c>
      <c r="G8" s="369">
        <v>7</v>
      </c>
    </row>
    <row r="9" spans="1:7" s="3" customFormat="1" ht="15">
      <c r="A9" s="793" t="s">
        <v>167</v>
      </c>
      <c r="B9" s="794"/>
      <c r="C9" s="794"/>
      <c r="D9" s="794"/>
      <c r="E9" s="794"/>
      <c r="F9" s="794"/>
      <c r="G9" s="795"/>
    </row>
    <row r="10" spans="1:7" s="3" customFormat="1" ht="15.75" thickBot="1">
      <c r="A10" s="802" t="s">
        <v>95</v>
      </c>
      <c r="B10" s="803"/>
      <c r="C10" s="803"/>
      <c r="D10" s="803"/>
      <c r="E10" s="803"/>
      <c r="F10" s="803"/>
      <c r="G10" s="804"/>
    </row>
    <row r="11" spans="1:7" s="3" customFormat="1" ht="51">
      <c r="A11" s="370" t="s">
        <v>33</v>
      </c>
      <c r="B11" s="371" t="s">
        <v>150</v>
      </c>
      <c r="C11" s="332" t="s">
        <v>65</v>
      </c>
      <c r="D11" s="372">
        <v>13.15</v>
      </c>
      <c r="E11" s="372">
        <v>20.21</v>
      </c>
      <c r="F11" s="373">
        <v>20.212799999999998</v>
      </c>
      <c r="G11" s="374" t="s">
        <v>523</v>
      </c>
    </row>
    <row r="12" spans="1:7" s="3" customFormat="1" ht="76.5">
      <c r="A12" s="353" t="s">
        <v>68</v>
      </c>
      <c r="B12" s="347" t="s">
        <v>149</v>
      </c>
      <c r="C12" s="348" t="s">
        <v>65</v>
      </c>
      <c r="D12" s="349">
        <v>3.46</v>
      </c>
      <c r="E12" s="490">
        <v>1</v>
      </c>
      <c r="F12" s="349">
        <v>2.54</v>
      </c>
      <c r="G12" s="352" t="s">
        <v>522</v>
      </c>
    </row>
    <row r="13" spans="1:7" s="3" customFormat="1" ht="39" thickBot="1">
      <c r="A13" s="375" t="s">
        <v>79</v>
      </c>
      <c r="B13" s="376" t="s">
        <v>413</v>
      </c>
      <c r="C13" s="180" t="s">
        <v>67</v>
      </c>
      <c r="D13" s="377">
        <v>34</v>
      </c>
      <c r="E13" s="377">
        <v>37</v>
      </c>
      <c r="F13" s="378">
        <v>41.6</v>
      </c>
      <c r="G13" s="379"/>
    </row>
    <row r="14" spans="1:7" s="3" customFormat="1" ht="15">
      <c r="A14" s="783" t="s">
        <v>96</v>
      </c>
      <c r="B14" s="784"/>
      <c r="C14" s="784"/>
      <c r="D14" s="784"/>
      <c r="E14" s="784"/>
      <c r="F14" s="784"/>
      <c r="G14" s="785"/>
    </row>
    <row r="15" spans="1:7" s="3" customFormat="1" ht="25.5">
      <c r="A15" s="351" t="s">
        <v>68</v>
      </c>
      <c r="B15" s="33" t="s">
        <v>122</v>
      </c>
      <c r="C15" s="330" t="s">
        <v>66</v>
      </c>
      <c r="D15" s="331">
        <v>10.8</v>
      </c>
      <c r="E15" s="339">
        <v>10.2</v>
      </c>
      <c r="F15" s="261">
        <v>10.2</v>
      </c>
      <c r="G15" s="355"/>
    </row>
    <row r="16" spans="1:7" s="3" customFormat="1" ht="26.25" thickBot="1">
      <c r="A16" s="375" t="s">
        <v>72</v>
      </c>
      <c r="B16" s="360" t="s">
        <v>97</v>
      </c>
      <c r="C16" s="361" t="s">
        <v>66</v>
      </c>
      <c r="D16" s="380">
        <v>2</v>
      </c>
      <c r="E16" s="380">
        <v>3</v>
      </c>
      <c r="F16" s="377">
        <v>3</v>
      </c>
      <c r="G16" s="382" t="s">
        <v>520</v>
      </c>
    </row>
    <row r="17" spans="1:7" s="3" customFormat="1" ht="15">
      <c r="A17" s="783" t="s">
        <v>98</v>
      </c>
      <c r="B17" s="784"/>
      <c r="C17" s="784"/>
      <c r="D17" s="784"/>
      <c r="E17" s="784"/>
      <c r="F17" s="784"/>
      <c r="G17" s="785"/>
    </row>
    <row r="18" spans="1:7" s="3" customFormat="1" ht="25.5">
      <c r="A18" s="356" t="s">
        <v>33</v>
      </c>
      <c r="B18" s="33" t="s">
        <v>288</v>
      </c>
      <c r="C18" s="330" t="s">
        <v>99</v>
      </c>
      <c r="D18" s="341">
        <f>SUM(D19:D20)</f>
        <v>14.342</v>
      </c>
      <c r="E18" s="340">
        <f>SUM(E19:E20)</f>
        <v>15.440000000000001</v>
      </c>
      <c r="F18" s="341">
        <f>SUM(F19:F20)</f>
        <v>15.055</v>
      </c>
      <c r="G18" s="415"/>
    </row>
    <row r="19" spans="1:7" s="3" customFormat="1" ht="38.25">
      <c r="A19" s="358" t="s">
        <v>4</v>
      </c>
      <c r="B19" s="31" t="s">
        <v>151</v>
      </c>
      <c r="C19" s="27" t="s">
        <v>99</v>
      </c>
      <c r="D19" s="342">
        <v>0.807</v>
      </c>
      <c r="E19" s="342">
        <v>1.64</v>
      </c>
      <c r="F19" s="343">
        <v>0.785</v>
      </c>
      <c r="G19" s="352" t="s">
        <v>517</v>
      </c>
    </row>
    <row r="20" spans="1:7" s="3" customFormat="1" ht="25.5">
      <c r="A20" s="358" t="s">
        <v>36</v>
      </c>
      <c r="B20" s="31" t="s">
        <v>152</v>
      </c>
      <c r="C20" s="27" t="s">
        <v>99</v>
      </c>
      <c r="D20" s="342">
        <v>13.535</v>
      </c>
      <c r="E20" s="342">
        <v>13.8</v>
      </c>
      <c r="F20" s="343">
        <v>14.27</v>
      </c>
      <c r="G20" s="352" t="s">
        <v>512</v>
      </c>
    </row>
    <row r="21" spans="1:7" s="3" customFormat="1" ht="38.25">
      <c r="A21" s="356" t="s">
        <v>68</v>
      </c>
      <c r="B21" s="33" t="s">
        <v>153</v>
      </c>
      <c r="C21" s="330" t="s">
        <v>155</v>
      </c>
      <c r="D21" s="340">
        <v>100.21</v>
      </c>
      <c r="E21" s="340">
        <v>37</v>
      </c>
      <c r="F21" s="341">
        <v>108.752</v>
      </c>
      <c r="G21" s="489" t="s">
        <v>518</v>
      </c>
    </row>
    <row r="22" spans="1:7" s="3" customFormat="1" ht="51.75" thickBot="1">
      <c r="A22" s="359" t="s">
        <v>72</v>
      </c>
      <c r="B22" s="360" t="s">
        <v>154</v>
      </c>
      <c r="C22" s="361" t="s">
        <v>156</v>
      </c>
      <c r="D22" s="362">
        <v>1.37</v>
      </c>
      <c r="E22" s="362">
        <v>2.5</v>
      </c>
      <c r="F22" s="381">
        <v>2.8799</v>
      </c>
      <c r="G22" s="488" t="s">
        <v>519</v>
      </c>
    </row>
    <row r="23" spans="1:7" s="3" customFormat="1" ht="15">
      <c r="A23" s="779" t="s">
        <v>100</v>
      </c>
      <c r="B23" s="780"/>
      <c r="C23" s="780"/>
      <c r="D23" s="780"/>
      <c r="E23" s="780"/>
      <c r="F23" s="780"/>
      <c r="G23" s="781"/>
    </row>
    <row r="24" spans="1:7" s="3" customFormat="1" ht="15">
      <c r="A24" s="356" t="s">
        <v>33</v>
      </c>
      <c r="B24" s="33" t="s">
        <v>286</v>
      </c>
      <c r="C24" s="330" t="s">
        <v>157</v>
      </c>
      <c r="D24" s="331">
        <v>636.79</v>
      </c>
      <c r="E24" s="261">
        <v>610</v>
      </c>
      <c r="F24" s="261">
        <v>658.72</v>
      </c>
      <c r="G24" s="491" t="s">
        <v>529</v>
      </c>
    </row>
    <row r="25" spans="1:7" s="3" customFormat="1" ht="25.5">
      <c r="A25" s="356" t="s">
        <v>68</v>
      </c>
      <c r="B25" s="33" t="s">
        <v>287</v>
      </c>
      <c r="C25" s="330" t="s">
        <v>157</v>
      </c>
      <c r="D25" s="339">
        <v>53.03</v>
      </c>
      <c r="E25" s="339">
        <v>55.4</v>
      </c>
      <c r="F25" s="261">
        <v>55.371</v>
      </c>
      <c r="G25" s="354"/>
    </row>
    <row r="26" spans="1:7" ht="39" thickBot="1">
      <c r="A26" s="359" t="s">
        <v>72</v>
      </c>
      <c r="B26" s="360" t="s">
        <v>164</v>
      </c>
      <c r="C26" s="361" t="s">
        <v>130</v>
      </c>
      <c r="D26" s="362">
        <v>83</v>
      </c>
      <c r="E26" s="363">
        <v>52</v>
      </c>
      <c r="F26" s="364">
        <v>0</v>
      </c>
      <c r="G26" s="365" t="s">
        <v>340</v>
      </c>
    </row>
    <row r="27" spans="2:7" ht="15.75">
      <c r="B27" s="25"/>
      <c r="C27" s="26"/>
      <c r="G27" s="39"/>
    </row>
    <row r="28" spans="2:3" ht="15.75">
      <c r="B28" s="25"/>
      <c r="C28" s="26"/>
    </row>
    <row r="29" spans="1:7" s="4" customFormat="1" ht="14.25" customHeight="1">
      <c r="A29" s="782" t="s">
        <v>123</v>
      </c>
      <c r="B29" s="782"/>
      <c r="C29" s="782"/>
      <c r="D29" s="782"/>
      <c r="E29" s="782"/>
      <c r="F29" s="782"/>
      <c r="G29" s="782"/>
    </row>
    <row r="30" ht="13.5" thickBot="1"/>
    <row r="31" spans="1:7" ht="12.75" customHeight="1">
      <c r="A31" s="786" t="s">
        <v>107</v>
      </c>
      <c r="B31" s="775" t="s">
        <v>124</v>
      </c>
      <c r="C31" s="775" t="s">
        <v>11</v>
      </c>
      <c r="D31" s="790" t="s">
        <v>28</v>
      </c>
      <c r="E31" s="790"/>
      <c r="F31" s="790"/>
      <c r="G31" s="791" t="s">
        <v>12</v>
      </c>
    </row>
    <row r="32" spans="1:7" ht="12.75">
      <c r="A32" s="787"/>
      <c r="B32" s="776"/>
      <c r="C32" s="776"/>
      <c r="D32" s="777" t="s">
        <v>101</v>
      </c>
      <c r="E32" s="778" t="s">
        <v>13</v>
      </c>
      <c r="F32" s="778"/>
      <c r="G32" s="792"/>
    </row>
    <row r="33" spans="1:7" ht="31.5" customHeight="1">
      <c r="A33" s="787"/>
      <c r="B33" s="776"/>
      <c r="C33" s="776"/>
      <c r="D33" s="777"/>
      <c r="E33" s="28" t="s">
        <v>14</v>
      </c>
      <c r="F33" s="260" t="s">
        <v>15</v>
      </c>
      <c r="G33" s="792"/>
    </row>
    <row r="34" spans="1:7" ht="13.5" thickBot="1">
      <c r="A34" s="392">
        <v>1</v>
      </c>
      <c r="B34" s="393">
        <v>2</v>
      </c>
      <c r="C34" s="393">
        <v>3</v>
      </c>
      <c r="D34" s="367">
        <v>4</v>
      </c>
      <c r="E34" s="367">
        <v>5</v>
      </c>
      <c r="F34" s="368">
        <v>6</v>
      </c>
      <c r="G34" s="369">
        <v>7</v>
      </c>
    </row>
    <row r="35" spans="1:7" ht="12.75">
      <c r="A35" s="799" t="s">
        <v>95</v>
      </c>
      <c r="B35" s="800"/>
      <c r="C35" s="800"/>
      <c r="D35" s="800"/>
      <c r="E35" s="800"/>
      <c r="F35" s="800"/>
      <c r="G35" s="801"/>
    </row>
    <row r="36" spans="1:7" ht="25.5">
      <c r="A36" s="351" t="s">
        <v>33</v>
      </c>
      <c r="B36" s="32" t="s">
        <v>138</v>
      </c>
      <c r="C36" s="330" t="s">
        <v>125</v>
      </c>
      <c r="D36" s="29">
        <f>SUM(D37:D41)</f>
        <v>3.46</v>
      </c>
      <c r="E36" s="29">
        <f>SUM(E37:E41)</f>
        <v>1</v>
      </c>
      <c r="F36" s="261">
        <f>SUM(F37:F41)</f>
        <v>2.54</v>
      </c>
      <c r="G36" s="383"/>
    </row>
    <row r="37" spans="1:7" ht="12.75">
      <c r="A37" s="384" t="s">
        <v>4</v>
      </c>
      <c r="B37" s="30" t="s">
        <v>126</v>
      </c>
      <c r="C37" s="27" t="s">
        <v>125</v>
      </c>
      <c r="D37" s="344">
        <v>3.46</v>
      </c>
      <c r="E37" s="345">
        <v>0</v>
      </c>
      <c r="F37" s="346">
        <v>0</v>
      </c>
      <c r="G37" s="357"/>
    </row>
    <row r="38" spans="1:7" ht="76.5">
      <c r="A38" s="384" t="s">
        <v>36</v>
      </c>
      <c r="B38" s="30" t="s">
        <v>289</v>
      </c>
      <c r="C38" s="27" t="s">
        <v>125</v>
      </c>
      <c r="D38" s="344">
        <v>0</v>
      </c>
      <c r="E38" s="345">
        <v>1</v>
      </c>
      <c r="F38" s="346">
        <v>2.54</v>
      </c>
      <c r="G38" s="352" t="s">
        <v>339</v>
      </c>
    </row>
    <row r="39" spans="1:7" ht="12.75">
      <c r="A39" s="384" t="s">
        <v>110</v>
      </c>
      <c r="B39" s="30" t="s">
        <v>127</v>
      </c>
      <c r="C39" s="27" t="s">
        <v>125</v>
      </c>
      <c r="D39" s="344">
        <v>0</v>
      </c>
      <c r="E39" s="345">
        <v>0</v>
      </c>
      <c r="F39" s="346">
        <v>0</v>
      </c>
      <c r="G39" s="383"/>
    </row>
    <row r="40" spans="1:7" ht="12.75">
      <c r="A40" s="384" t="s">
        <v>111</v>
      </c>
      <c r="B40" s="30" t="s">
        <v>128</v>
      </c>
      <c r="C40" s="27" t="s">
        <v>125</v>
      </c>
      <c r="D40" s="344">
        <v>0</v>
      </c>
      <c r="E40" s="345">
        <v>0</v>
      </c>
      <c r="F40" s="346">
        <v>0</v>
      </c>
      <c r="G40" s="383"/>
    </row>
    <row r="41" spans="1:7" ht="13.5" thickBot="1">
      <c r="A41" s="386" t="s">
        <v>114</v>
      </c>
      <c r="B41" s="394" t="s">
        <v>129</v>
      </c>
      <c r="C41" s="388" t="s">
        <v>125</v>
      </c>
      <c r="D41" s="389">
        <v>0</v>
      </c>
      <c r="E41" s="390">
        <v>0</v>
      </c>
      <c r="F41" s="391">
        <v>0</v>
      </c>
      <c r="G41" s="395"/>
    </row>
    <row r="42" spans="1:7" ht="12.75">
      <c r="A42" s="793" t="s">
        <v>96</v>
      </c>
      <c r="B42" s="794"/>
      <c r="C42" s="794"/>
      <c r="D42" s="794"/>
      <c r="E42" s="794"/>
      <c r="F42" s="794"/>
      <c r="G42" s="795"/>
    </row>
    <row r="43" spans="1:7" ht="38.25">
      <c r="A43" s="351" t="s">
        <v>68</v>
      </c>
      <c r="B43" s="32" t="s">
        <v>137</v>
      </c>
      <c r="C43" s="330" t="s">
        <v>130</v>
      </c>
      <c r="D43" s="29">
        <f>SUM(D44:D46)</f>
        <v>0</v>
      </c>
      <c r="E43" s="29">
        <f>SUM(E44:E47)</f>
        <v>3</v>
      </c>
      <c r="F43" s="261">
        <f>SUM(F44:F47)</f>
        <v>3</v>
      </c>
      <c r="G43" s="383"/>
    </row>
    <row r="44" spans="1:7" ht="12.75">
      <c r="A44" s="384" t="s">
        <v>63</v>
      </c>
      <c r="B44" s="30" t="s">
        <v>126</v>
      </c>
      <c r="C44" s="27" t="s">
        <v>130</v>
      </c>
      <c r="D44" s="344">
        <v>0</v>
      </c>
      <c r="E44" s="345">
        <v>0</v>
      </c>
      <c r="F44" s="346">
        <v>0</v>
      </c>
      <c r="G44" s="383"/>
    </row>
    <row r="45" spans="1:7" ht="12.75">
      <c r="A45" s="384" t="s">
        <v>69</v>
      </c>
      <c r="B45" s="30" t="s">
        <v>290</v>
      </c>
      <c r="C45" s="27" t="s">
        <v>130</v>
      </c>
      <c r="D45" s="344">
        <v>0</v>
      </c>
      <c r="E45" s="345">
        <v>1</v>
      </c>
      <c r="F45" s="346">
        <v>1</v>
      </c>
      <c r="G45" s="385"/>
    </row>
    <row r="46" spans="1:7" ht="12.75">
      <c r="A46" s="384" t="s">
        <v>70</v>
      </c>
      <c r="B46" s="30" t="s">
        <v>131</v>
      </c>
      <c r="C46" s="27" t="s">
        <v>130</v>
      </c>
      <c r="D46" s="344">
        <v>0</v>
      </c>
      <c r="E46" s="345">
        <v>0</v>
      </c>
      <c r="F46" s="346">
        <v>0</v>
      </c>
      <c r="G46" s="385"/>
    </row>
    <row r="47" spans="1:7" ht="12.75">
      <c r="A47" s="384" t="s">
        <v>71</v>
      </c>
      <c r="B47" s="30" t="s">
        <v>291</v>
      </c>
      <c r="C47" s="27" t="s">
        <v>130</v>
      </c>
      <c r="D47" s="344">
        <v>0</v>
      </c>
      <c r="E47" s="345">
        <v>2</v>
      </c>
      <c r="F47" s="346">
        <v>2</v>
      </c>
      <c r="G47" s="385"/>
    </row>
    <row r="48" spans="1:7" ht="39">
      <c r="A48" s="351" t="s">
        <v>72</v>
      </c>
      <c r="B48" s="32" t="s">
        <v>136</v>
      </c>
      <c r="C48" s="330" t="s">
        <v>130</v>
      </c>
      <c r="D48" s="29">
        <f>SUM(D49)</f>
        <v>0</v>
      </c>
      <c r="E48" s="29">
        <f>SUM(E49)</f>
        <v>1</v>
      </c>
      <c r="F48" s="261">
        <f>SUM(F49)</f>
        <v>1</v>
      </c>
      <c r="G48" s="383"/>
    </row>
    <row r="49" spans="1:7" ht="26.25" thickBot="1">
      <c r="A49" s="386" t="s">
        <v>64</v>
      </c>
      <c r="B49" s="394" t="s">
        <v>131</v>
      </c>
      <c r="C49" s="388" t="s">
        <v>130</v>
      </c>
      <c r="D49" s="389">
        <v>0</v>
      </c>
      <c r="E49" s="391">
        <v>1</v>
      </c>
      <c r="F49" s="391">
        <v>1</v>
      </c>
      <c r="G49" s="382" t="s">
        <v>520</v>
      </c>
    </row>
    <row r="50" spans="1:7" ht="12.75">
      <c r="A50" s="796" t="s">
        <v>98</v>
      </c>
      <c r="B50" s="797"/>
      <c r="C50" s="797"/>
      <c r="D50" s="797"/>
      <c r="E50" s="797"/>
      <c r="F50" s="797"/>
      <c r="G50" s="798"/>
    </row>
    <row r="51" spans="1:7" ht="26.25">
      <c r="A51" s="351" t="s">
        <v>79</v>
      </c>
      <c r="B51" s="33" t="s">
        <v>135</v>
      </c>
      <c r="C51" s="330" t="s">
        <v>99</v>
      </c>
      <c r="D51" s="29">
        <f>SUM(D52:D53)</f>
        <v>13.54</v>
      </c>
      <c r="E51" s="29">
        <f>SUM(E52:E53)</f>
        <v>13.8</v>
      </c>
      <c r="F51" s="261">
        <f>SUM(F52:F53)</f>
        <v>14.269</v>
      </c>
      <c r="G51" s="357"/>
    </row>
    <row r="52" spans="1:7" ht="25.5">
      <c r="A52" s="384" t="s">
        <v>80</v>
      </c>
      <c r="B52" s="31" t="s">
        <v>132</v>
      </c>
      <c r="C52" s="27" t="s">
        <v>99</v>
      </c>
      <c r="D52" s="344">
        <v>12.5</v>
      </c>
      <c r="E52" s="345">
        <v>9.68</v>
      </c>
      <c r="F52" s="346">
        <v>13.949</v>
      </c>
      <c r="G52" s="352" t="s">
        <v>513</v>
      </c>
    </row>
    <row r="53" spans="1:7" ht="26.25" thickBot="1">
      <c r="A53" s="386" t="s">
        <v>81</v>
      </c>
      <c r="B53" s="387" t="s">
        <v>133</v>
      </c>
      <c r="C53" s="388" t="s">
        <v>99</v>
      </c>
      <c r="D53" s="389">
        <v>1.04</v>
      </c>
      <c r="E53" s="390">
        <v>4.12</v>
      </c>
      <c r="F53" s="391">
        <v>0.32</v>
      </c>
      <c r="G53" s="382" t="s">
        <v>521</v>
      </c>
    </row>
    <row r="55" ht="13.5">
      <c r="A55" s="5" t="s">
        <v>16</v>
      </c>
    </row>
    <row r="107" ht="12.75">
      <c r="B107" s="4"/>
    </row>
  </sheetData>
  <sheetProtection/>
  <mergeCells count="24">
    <mergeCell ref="A50:G50"/>
    <mergeCell ref="A42:G42"/>
    <mergeCell ref="A35:G35"/>
    <mergeCell ref="E6:F6"/>
    <mergeCell ref="A17:G17"/>
    <mergeCell ref="A10:G10"/>
    <mergeCell ref="A3:G3"/>
    <mergeCell ref="A5:A7"/>
    <mergeCell ref="B5:B7"/>
    <mergeCell ref="C5:C7"/>
    <mergeCell ref="D5:F5"/>
    <mergeCell ref="D32:D33"/>
    <mergeCell ref="G31:G33"/>
    <mergeCell ref="A9:G9"/>
    <mergeCell ref="G5:G7"/>
    <mergeCell ref="D31:F31"/>
    <mergeCell ref="C31:C33"/>
    <mergeCell ref="D6:D7"/>
    <mergeCell ref="E32:F32"/>
    <mergeCell ref="A23:G23"/>
    <mergeCell ref="B31:B33"/>
    <mergeCell ref="A29:G29"/>
    <mergeCell ref="A14:G14"/>
    <mergeCell ref="A31:A33"/>
  </mergeCells>
  <printOptions/>
  <pageMargins left="1.1811023622047245" right="0.3937007874015748" top="0.3937007874015748" bottom="0.3937007874015748" header="0.1968503937007874" footer="0.1968503937007874"/>
  <pageSetup horizontalDpi="600" verticalDpi="600" orientation="landscape" paperSize="9" scale="70" r:id="rId1"/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zoomScale="85" zoomScaleNormal="85" zoomScaleSheetLayoutView="85" workbookViewId="0" topLeftCell="A1">
      <pane ySplit="9" topLeftCell="A64" activePane="bottomLeft" state="frozen"/>
      <selection pane="topLeft" activeCell="A1" sqref="A1"/>
      <selection pane="bottomLeft" activeCell="G67" sqref="G67"/>
    </sheetView>
  </sheetViews>
  <sheetFormatPr defaultColWidth="9.00390625" defaultRowHeight="12.75"/>
  <cols>
    <col min="1" max="1" width="5.75390625" style="39" bestFit="1" customWidth="1"/>
    <col min="2" max="2" width="41.25390625" style="39" customWidth="1"/>
    <col min="3" max="3" width="18.75390625" style="39" customWidth="1"/>
    <col min="4" max="4" width="14.625" style="37" bestFit="1" customWidth="1"/>
    <col min="5" max="5" width="16.875" style="37" bestFit="1" customWidth="1"/>
    <col min="6" max="6" width="14.25390625" style="37" bestFit="1" customWidth="1"/>
    <col min="7" max="7" width="16.875" style="37" bestFit="1" customWidth="1"/>
    <col min="8" max="8" width="22.125" style="37" customWidth="1"/>
    <col min="9" max="9" width="21.125" style="114" customWidth="1"/>
    <col min="10" max="10" width="21.00390625" style="37" customWidth="1"/>
    <col min="11" max="16384" width="9.125" style="39" customWidth="1"/>
  </cols>
  <sheetData>
    <row r="1" spans="4:10" s="36" customFormat="1" ht="15.75">
      <c r="D1" s="37"/>
      <c r="E1" s="37"/>
      <c r="F1" s="37"/>
      <c r="G1" s="37"/>
      <c r="H1" s="37"/>
      <c r="I1" s="37"/>
      <c r="J1" s="207" t="s">
        <v>8</v>
      </c>
    </row>
    <row r="2" spans="1:10" s="36" customFormat="1" ht="15">
      <c r="A2" s="42"/>
      <c r="D2" s="37"/>
      <c r="E2" s="37"/>
      <c r="F2" s="37"/>
      <c r="G2" s="37"/>
      <c r="H2" s="37"/>
      <c r="I2" s="114"/>
      <c r="J2" s="37"/>
    </row>
    <row r="3" spans="1:10" s="36" customFormat="1" ht="15.75">
      <c r="A3" s="824" t="s">
        <v>24</v>
      </c>
      <c r="B3" s="824"/>
      <c r="C3" s="824"/>
      <c r="D3" s="824"/>
      <c r="E3" s="824"/>
      <c r="F3" s="824"/>
      <c r="G3" s="824"/>
      <c r="H3" s="824"/>
      <c r="I3" s="824"/>
      <c r="J3" s="824"/>
    </row>
    <row r="4" spans="1:10" s="36" customFormat="1" ht="15.75">
      <c r="A4" s="753" t="s">
        <v>23</v>
      </c>
      <c r="B4" s="753"/>
      <c r="C4" s="753"/>
      <c r="D4" s="753"/>
      <c r="E4" s="753"/>
      <c r="F4" s="753"/>
      <c r="G4" s="753"/>
      <c r="H4" s="753"/>
      <c r="I4" s="753"/>
      <c r="J4" s="753"/>
    </row>
    <row r="5" spans="1:10" s="36" customFormat="1" ht="15.75">
      <c r="A5" s="753" t="s">
        <v>22</v>
      </c>
      <c r="B5" s="753"/>
      <c r="C5" s="753"/>
      <c r="D5" s="753"/>
      <c r="E5" s="753"/>
      <c r="F5" s="753"/>
      <c r="G5" s="753"/>
      <c r="H5" s="753"/>
      <c r="I5" s="753"/>
      <c r="J5" s="753"/>
    </row>
    <row r="6" spans="1:10" s="36" customFormat="1" ht="19.5" thickBot="1">
      <c r="A6" s="44"/>
      <c r="D6" s="37"/>
      <c r="E6" s="37"/>
      <c r="F6" s="449"/>
      <c r="G6" s="37"/>
      <c r="H6" s="37"/>
      <c r="I6" s="37"/>
      <c r="J6" s="37"/>
    </row>
    <row r="7" spans="1:10" s="45" customFormat="1" ht="13.5" customHeight="1">
      <c r="A7" s="825" t="s">
        <v>35</v>
      </c>
      <c r="B7" s="828" t="s">
        <v>116</v>
      </c>
      <c r="C7" s="815" t="s">
        <v>21</v>
      </c>
      <c r="D7" s="811" t="s">
        <v>20</v>
      </c>
      <c r="E7" s="812"/>
      <c r="F7" s="811" t="s">
        <v>19</v>
      </c>
      <c r="G7" s="812"/>
      <c r="H7" s="811" t="s">
        <v>18</v>
      </c>
      <c r="I7" s="812"/>
      <c r="J7" s="834" t="s">
        <v>106</v>
      </c>
    </row>
    <row r="8" spans="1:10" s="45" customFormat="1" ht="12.75" customHeight="1">
      <c r="A8" s="826"/>
      <c r="B8" s="829"/>
      <c r="C8" s="816"/>
      <c r="D8" s="813"/>
      <c r="E8" s="814"/>
      <c r="F8" s="813"/>
      <c r="G8" s="814"/>
      <c r="H8" s="813"/>
      <c r="I8" s="814"/>
      <c r="J8" s="835"/>
    </row>
    <row r="9" spans="1:10" s="45" customFormat="1" ht="25.5">
      <c r="A9" s="827"/>
      <c r="B9" s="830"/>
      <c r="C9" s="817"/>
      <c r="D9" s="406" t="s">
        <v>17</v>
      </c>
      <c r="E9" s="406" t="s">
        <v>103</v>
      </c>
      <c r="F9" s="260" t="s">
        <v>17</v>
      </c>
      <c r="G9" s="406" t="s">
        <v>103</v>
      </c>
      <c r="H9" s="406" t="s">
        <v>104</v>
      </c>
      <c r="I9" s="406" t="s">
        <v>105</v>
      </c>
      <c r="J9" s="836"/>
    </row>
    <row r="10" spans="1:10" s="50" customFormat="1" ht="12" thickBot="1">
      <c r="A10" s="103">
        <v>1</v>
      </c>
      <c r="B10" s="104">
        <v>2</v>
      </c>
      <c r="C10" s="104">
        <v>3</v>
      </c>
      <c r="D10" s="104">
        <v>4</v>
      </c>
      <c r="E10" s="104">
        <v>5</v>
      </c>
      <c r="F10" s="104">
        <v>6</v>
      </c>
      <c r="G10" s="104">
        <v>7</v>
      </c>
      <c r="H10" s="104">
        <v>8</v>
      </c>
      <c r="I10" s="104">
        <v>9</v>
      </c>
      <c r="J10" s="115">
        <v>10</v>
      </c>
    </row>
    <row r="11" spans="1:10" s="50" customFormat="1" ht="17.25" customHeight="1">
      <c r="A11" s="843" t="s">
        <v>167</v>
      </c>
      <c r="B11" s="844"/>
      <c r="C11" s="844"/>
      <c r="D11" s="844"/>
      <c r="E11" s="844"/>
      <c r="F11" s="844"/>
      <c r="G11" s="844"/>
      <c r="H11" s="844"/>
      <c r="I11" s="844"/>
      <c r="J11" s="845"/>
    </row>
    <row r="12" spans="1:10" s="50" customFormat="1" ht="18" customHeight="1" thickBot="1">
      <c r="A12" s="819" t="s">
        <v>95</v>
      </c>
      <c r="B12" s="820"/>
      <c r="C12" s="820"/>
      <c r="D12" s="820"/>
      <c r="E12" s="820"/>
      <c r="F12" s="820"/>
      <c r="G12" s="820"/>
      <c r="H12" s="820"/>
      <c r="I12" s="820"/>
      <c r="J12" s="821"/>
    </row>
    <row r="13" spans="1:10" s="45" customFormat="1" ht="66" customHeight="1" thickBot="1">
      <c r="A13" s="112" t="s">
        <v>33</v>
      </c>
      <c r="B13" s="113" t="s">
        <v>233</v>
      </c>
      <c r="C13" s="311" t="s">
        <v>62</v>
      </c>
      <c r="D13" s="453" t="s">
        <v>161</v>
      </c>
      <c r="E13" s="453" t="s">
        <v>161</v>
      </c>
      <c r="F13" s="453" t="s">
        <v>161</v>
      </c>
      <c r="G13" s="453" t="s">
        <v>161</v>
      </c>
      <c r="H13" s="454" t="s">
        <v>448</v>
      </c>
      <c r="I13" s="453"/>
      <c r="J13" s="455"/>
    </row>
    <row r="14" spans="1:12" s="45" customFormat="1" ht="56.25">
      <c r="A14" s="111" t="s">
        <v>4</v>
      </c>
      <c r="B14" s="105" t="s">
        <v>234</v>
      </c>
      <c r="C14" s="818" t="s">
        <v>62</v>
      </c>
      <c r="D14" s="123" t="s">
        <v>194</v>
      </c>
      <c r="E14" s="123" t="s">
        <v>458</v>
      </c>
      <c r="F14" s="123" t="s">
        <v>194</v>
      </c>
      <c r="G14" s="124" t="s">
        <v>174</v>
      </c>
      <c r="H14" s="873"/>
      <c r="I14" s="124" t="s">
        <v>449</v>
      </c>
      <c r="J14" s="808" t="s">
        <v>158</v>
      </c>
      <c r="L14" s="417"/>
    </row>
    <row r="15" spans="1:10" s="45" customFormat="1" ht="38.25">
      <c r="A15" s="93" t="s">
        <v>36</v>
      </c>
      <c r="B15" s="94" t="s">
        <v>235</v>
      </c>
      <c r="C15" s="818"/>
      <c r="D15" s="118" t="s">
        <v>194</v>
      </c>
      <c r="E15" s="118" t="s">
        <v>458</v>
      </c>
      <c r="F15" s="118" t="s">
        <v>194</v>
      </c>
      <c r="G15" s="116" t="s">
        <v>174</v>
      </c>
      <c r="H15" s="873"/>
      <c r="I15" s="116" t="s">
        <v>450</v>
      </c>
      <c r="J15" s="808"/>
    </row>
    <row r="16" spans="1:10" s="45" customFormat="1" ht="102" thickBot="1">
      <c r="A16" s="100" t="s">
        <v>110</v>
      </c>
      <c r="B16" s="447" t="s">
        <v>236</v>
      </c>
      <c r="C16" s="818"/>
      <c r="D16" s="118" t="s">
        <v>194</v>
      </c>
      <c r="E16" s="118" t="s">
        <v>458</v>
      </c>
      <c r="F16" s="118" t="s">
        <v>194</v>
      </c>
      <c r="G16" s="116" t="s">
        <v>174</v>
      </c>
      <c r="H16" s="873"/>
      <c r="I16" s="121" t="s">
        <v>414</v>
      </c>
      <c r="J16" s="808"/>
    </row>
    <row r="17" spans="1:10" s="45" customFormat="1" ht="79.5" thickBot="1">
      <c r="A17" s="112" t="s">
        <v>68</v>
      </c>
      <c r="B17" s="113" t="s">
        <v>237</v>
      </c>
      <c r="C17" s="448" t="s">
        <v>451</v>
      </c>
      <c r="D17" s="333" t="s">
        <v>161</v>
      </c>
      <c r="E17" s="333" t="s">
        <v>161</v>
      </c>
      <c r="F17" s="333" t="s">
        <v>161</v>
      </c>
      <c r="G17" s="333" t="s">
        <v>161</v>
      </c>
      <c r="H17" s="333" t="s">
        <v>453</v>
      </c>
      <c r="I17" s="333"/>
      <c r="J17" s="483"/>
    </row>
    <row r="18" spans="1:10" s="45" customFormat="1" ht="79.5" thickBot="1">
      <c r="A18" s="401" t="s">
        <v>63</v>
      </c>
      <c r="B18" s="402" t="s">
        <v>345</v>
      </c>
      <c r="C18" s="448" t="s">
        <v>451</v>
      </c>
      <c r="D18" s="333" t="s">
        <v>161</v>
      </c>
      <c r="E18" s="333" t="s">
        <v>161</v>
      </c>
      <c r="F18" s="333" t="s">
        <v>161</v>
      </c>
      <c r="G18" s="333" t="s">
        <v>161</v>
      </c>
      <c r="H18" s="333" t="s">
        <v>452</v>
      </c>
      <c r="I18" s="333"/>
      <c r="J18" s="483"/>
    </row>
    <row r="19" spans="1:10" s="59" customFormat="1" ht="51">
      <c r="A19" s="501" t="s">
        <v>343</v>
      </c>
      <c r="B19" s="399" t="s">
        <v>342</v>
      </c>
      <c r="C19" s="818" t="s">
        <v>62</v>
      </c>
      <c r="D19" s="118" t="s">
        <v>194</v>
      </c>
      <c r="E19" s="118" t="s">
        <v>458</v>
      </c>
      <c r="F19" s="118" t="s">
        <v>194</v>
      </c>
      <c r="G19" s="116" t="s">
        <v>174</v>
      </c>
      <c r="H19" s="124"/>
      <c r="I19" s="124"/>
      <c r="J19" s="400"/>
    </row>
    <row r="20" spans="1:10" s="59" customFormat="1" ht="38.25" customHeight="1">
      <c r="A20" s="501"/>
      <c r="B20" s="810" t="s">
        <v>312</v>
      </c>
      <c r="C20" s="818"/>
      <c r="D20" s="878" t="s">
        <v>119</v>
      </c>
      <c r="E20" s="116" t="s">
        <v>315</v>
      </c>
      <c r="F20" s="878" t="s">
        <v>119</v>
      </c>
      <c r="G20" s="116" t="s">
        <v>308</v>
      </c>
      <c r="H20" s="125" t="s">
        <v>322</v>
      </c>
      <c r="I20" s="125" t="s">
        <v>323</v>
      </c>
      <c r="J20" s="846" t="s">
        <v>158</v>
      </c>
    </row>
    <row r="21" spans="1:10" s="59" customFormat="1" ht="39" customHeight="1">
      <c r="A21" s="501"/>
      <c r="B21" s="810"/>
      <c r="C21" s="818"/>
      <c r="D21" s="878"/>
      <c r="E21" s="116" t="s">
        <v>316</v>
      </c>
      <c r="F21" s="878"/>
      <c r="G21" s="116" t="s">
        <v>319</v>
      </c>
      <c r="H21" s="125" t="s">
        <v>322</v>
      </c>
      <c r="I21" s="125" t="s">
        <v>323</v>
      </c>
      <c r="J21" s="846"/>
    </row>
    <row r="22" spans="1:10" s="59" customFormat="1" ht="38.25" customHeight="1">
      <c r="A22" s="501"/>
      <c r="B22" s="831" t="s">
        <v>313</v>
      </c>
      <c r="C22" s="818"/>
      <c r="D22" s="878"/>
      <c r="E22" s="118" t="s">
        <v>317</v>
      </c>
      <c r="F22" s="878"/>
      <c r="G22" s="116" t="s">
        <v>320</v>
      </c>
      <c r="H22" s="116" t="s">
        <v>298</v>
      </c>
      <c r="I22" s="125" t="s">
        <v>324</v>
      </c>
      <c r="J22" s="846"/>
    </row>
    <row r="23" spans="1:10" s="59" customFormat="1" ht="33" customHeight="1">
      <c r="A23" s="501"/>
      <c r="B23" s="833"/>
      <c r="C23" s="818"/>
      <c r="D23" s="879"/>
      <c r="E23" s="120" t="s">
        <v>318</v>
      </c>
      <c r="F23" s="879"/>
      <c r="G23" s="121" t="s">
        <v>220</v>
      </c>
      <c r="H23" s="121" t="s">
        <v>298</v>
      </c>
      <c r="I23" s="258" t="s">
        <v>324</v>
      </c>
      <c r="J23" s="847"/>
    </row>
    <row r="24" spans="1:11" s="59" customFormat="1" ht="51.75" thickBot="1">
      <c r="A24" s="501"/>
      <c r="B24" s="278" t="s">
        <v>314</v>
      </c>
      <c r="C24" s="818"/>
      <c r="D24" s="879"/>
      <c r="E24" s="120" t="s">
        <v>174</v>
      </c>
      <c r="F24" s="879"/>
      <c r="G24" s="121" t="s">
        <v>174</v>
      </c>
      <c r="H24" s="121" t="s">
        <v>300</v>
      </c>
      <c r="I24" s="258" t="s">
        <v>321</v>
      </c>
      <c r="J24" s="847"/>
      <c r="K24" s="450"/>
    </row>
    <row r="25" spans="1:11" s="59" customFormat="1" ht="64.5" thickBot="1">
      <c r="A25" s="319" t="s">
        <v>344</v>
      </c>
      <c r="B25" s="310" t="s">
        <v>455</v>
      </c>
      <c r="C25" s="311" t="s">
        <v>62</v>
      </c>
      <c r="D25" s="333" t="s">
        <v>194</v>
      </c>
      <c r="E25" s="333" t="s">
        <v>458</v>
      </c>
      <c r="F25" s="333" t="s">
        <v>194</v>
      </c>
      <c r="G25" s="334" t="s">
        <v>174</v>
      </c>
      <c r="H25" s="334"/>
      <c r="I25" s="334" t="s">
        <v>456</v>
      </c>
      <c r="J25" s="335"/>
      <c r="K25" s="450"/>
    </row>
    <row r="26" spans="1:10" s="59" customFormat="1" ht="90.75" customHeight="1" thickBot="1">
      <c r="A26" s="112" t="s">
        <v>72</v>
      </c>
      <c r="B26" s="113" t="s">
        <v>239</v>
      </c>
      <c r="C26" s="451" t="s">
        <v>62</v>
      </c>
      <c r="D26" s="333" t="s">
        <v>161</v>
      </c>
      <c r="E26" s="333" t="s">
        <v>161</v>
      </c>
      <c r="F26" s="333" t="s">
        <v>161</v>
      </c>
      <c r="G26" s="333" t="s">
        <v>161</v>
      </c>
      <c r="H26" s="333" t="s">
        <v>470</v>
      </c>
      <c r="I26" s="484"/>
      <c r="J26" s="485"/>
    </row>
    <row r="27" spans="1:11" s="59" customFormat="1" ht="99" customHeight="1">
      <c r="A27" s="273" t="s">
        <v>64</v>
      </c>
      <c r="B27" s="277" t="s">
        <v>364</v>
      </c>
      <c r="C27" s="452" t="s">
        <v>346</v>
      </c>
      <c r="D27" s="118" t="s">
        <v>194</v>
      </c>
      <c r="E27" s="118" t="s">
        <v>174</v>
      </c>
      <c r="F27" s="118" t="s">
        <v>194</v>
      </c>
      <c r="G27" s="116" t="s">
        <v>460</v>
      </c>
      <c r="H27" s="272" t="s">
        <v>457</v>
      </c>
      <c r="I27" s="272" t="s">
        <v>389</v>
      </c>
      <c r="J27" s="486" t="s">
        <v>415</v>
      </c>
      <c r="K27" s="416"/>
    </row>
    <row r="28" spans="1:10" s="59" customFormat="1" ht="168.75">
      <c r="A28" s="93" t="s">
        <v>73</v>
      </c>
      <c r="B28" s="92" t="s">
        <v>365</v>
      </c>
      <c r="C28" s="456"/>
      <c r="D28" s="118" t="s">
        <v>194</v>
      </c>
      <c r="E28" s="118" t="s">
        <v>174</v>
      </c>
      <c r="F28" s="118" t="s">
        <v>194</v>
      </c>
      <c r="G28" s="116" t="s">
        <v>460</v>
      </c>
      <c r="H28" s="118" t="s">
        <v>457</v>
      </c>
      <c r="I28" s="118" t="s">
        <v>459</v>
      </c>
      <c r="J28" s="482" t="s">
        <v>416</v>
      </c>
    </row>
    <row r="29" spans="1:10" s="59" customFormat="1" ht="51">
      <c r="A29" s="702" t="s">
        <v>410</v>
      </c>
      <c r="B29" s="105" t="s">
        <v>366</v>
      </c>
      <c r="C29" s="818" t="s">
        <v>62</v>
      </c>
      <c r="D29" s="117" t="s">
        <v>194</v>
      </c>
      <c r="E29" s="117" t="s">
        <v>174</v>
      </c>
      <c r="F29" s="117" t="s">
        <v>194</v>
      </c>
      <c r="G29" s="117" t="s">
        <v>174</v>
      </c>
      <c r="H29" s="123"/>
      <c r="I29" s="123"/>
      <c r="J29" s="400"/>
    </row>
    <row r="30" spans="1:10" s="59" customFormat="1" ht="76.5">
      <c r="A30" s="809"/>
      <c r="B30" s="92" t="s">
        <v>325</v>
      </c>
      <c r="C30" s="823"/>
      <c r="D30" s="118" t="s">
        <v>119</v>
      </c>
      <c r="E30" s="118" t="s">
        <v>176</v>
      </c>
      <c r="F30" s="116" t="s">
        <v>119</v>
      </c>
      <c r="G30" s="122" t="s">
        <v>319</v>
      </c>
      <c r="H30" s="122" t="s">
        <v>326</v>
      </c>
      <c r="I30" s="122" t="s">
        <v>327</v>
      </c>
      <c r="J30" s="134" t="s">
        <v>417</v>
      </c>
    </row>
    <row r="31" spans="1:10" s="59" customFormat="1" ht="179.25" customHeight="1">
      <c r="A31" s="93" t="s">
        <v>74</v>
      </c>
      <c r="B31" s="92" t="s">
        <v>367</v>
      </c>
      <c r="C31" s="276"/>
      <c r="D31" s="118" t="s">
        <v>194</v>
      </c>
      <c r="E31" s="118" t="s">
        <v>174</v>
      </c>
      <c r="F31" s="118" t="s">
        <v>194</v>
      </c>
      <c r="G31" s="116" t="s">
        <v>460</v>
      </c>
      <c r="H31" s="118" t="s">
        <v>457</v>
      </c>
      <c r="I31" s="118" t="s">
        <v>461</v>
      </c>
      <c r="J31" s="482" t="s">
        <v>462</v>
      </c>
    </row>
    <row r="32" spans="1:10" s="59" customFormat="1" ht="177.75" customHeight="1">
      <c r="A32" s="93" t="s">
        <v>75</v>
      </c>
      <c r="B32" s="92" t="s">
        <v>368</v>
      </c>
      <c r="C32" s="276"/>
      <c r="D32" s="118" t="s">
        <v>194</v>
      </c>
      <c r="E32" s="118" t="s">
        <v>463</v>
      </c>
      <c r="F32" s="118" t="s">
        <v>194</v>
      </c>
      <c r="G32" s="116" t="s">
        <v>460</v>
      </c>
      <c r="H32" s="118" t="s">
        <v>457</v>
      </c>
      <c r="I32" s="118" t="s">
        <v>419</v>
      </c>
      <c r="J32" s="482" t="s">
        <v>462</v>
      </c>
    </row>
    <row r="33" spans="1:10" s="59" customFormat="1" ht="51">
      <c r="A33" s="809" t="s">
        <v>76</v>
      </c>
      <c r="B33" s="312" t="s">
        <v>369</v>
      </c>
      <c r="C33" s="822" t="s">
        <v>62</v>
      </c>
      <c r="D33" s="126" t="s">
        <v>194</v>
      </c>
      <c r="E33" s="126" t="s">
        <v>194</v>
      </c>
      <c r="F33" s="126" t="s">
        <v>194</v>
      </c>
      <c r="G33" s="126" t="s">
        <v>174</v>
      </c>
      <c r="H33" s="118"/>
      <c r="I33" s="118"/>
      <c r="J33" s="336"/>
    </row>
    <row r="34" spans="1:10" s="59" customFormat="1" ht="76.5">
      <c r="A34" s="809"/>
      <c r="B34" s="108" t="s">
        <v>329</v>
      </c>
      <c r="C34" s="823"/>
      <c r="D34" s="118" t="s">
        <v>119</v>
      </c>
      <c r="E34" s="118" t="s">
        <v>176</v>
      </c>
      <c r="F34" s="116" t="s">
        <v>119</v>
      </c>
      <c r="G34" s="125" t="s">
        <v>319</v>
      </c>
      <c r="H34" s="118" t="s">
        <v>326</v>
      </c>
      <c r="I34" s="125" t="s">
        <v>327</v>
      </c>
      <c r="J34" s="127" t="s">
        <v>158</v>
      </c>
    </row>
    <row r="35" spans="1:10" s="59" customFormat="1" ht="51">
      <c r="A35" s="809" t="s">
        <v>77</v>
      </c>
      <c r="B35" s="94" t="s">
        <v>370</v>
      </c>
      <c r="C35" s="874" t="s">
        <v>62</v>
      </c>
      <c r="D35" s="126" t="s">
        <v>194</v>
      </c>
      <c r="E35" s="126" t="s">
        <v>174</v>
      </c>
      <c r="F35" s="126" t="s">
        <v>194</v>
      </c>
      <c r="G35" s="126" t="s">
        <v>460</v>
      </c>
      <c r="H35" s="118"/>
      <c r="I35" s="118"/>
      <c r="J35" s="336"/>
    </row>
    <row r="36" spans="1:10" s="59" customFormat="1" ht="76.5">
      <c r="A36" s="737"/>
      <c r="B36" s="98" t="s">
        <v>328</v>
      </c>
      <c r="C36" s="874"/>
      <c r="D36" s="120" t="s">
        <v>119</v>
      </c>
      <c r="E36" s="120" t="s">
        <v>176</v>
      </c>
      <c r="F36" s="121" t="s">
        <v>119</v>
      </c>
      <c r="G36" s="258" t="s">
        <v>319</v>
      </c>
      <c r="H36" s="120" t="s">
        <v>326</v>
      </c>
      <c r="I36" s="258" t="s">
        <v>327</v>
      </c>
      <c r="J36" s="269" t="s">
        <v>417</v>
      </c>
    </row>
    <row r="37" spans="1:10" s="59" customFormat="1" ht="63.75">
      <c r="A37" s="93" t="s">
        <v>78</v>
      </c>
      <c r="B37" s="94" t="s">
        <v>371</v>
      </c>
      <c r="C37" s="276" t="s">
        <v>62</v>
      </c>
      <c r="D37" s="118" t="s">
        <v>194</v>
      </c>
      <c r="E37" s="118" t="s">
        <v>174</v>
      </c>
      <c r="F37" s="118" t="s">
        <v>194</v>
      </c>
      <c r="G37" s="116" t="s">
        <v>460</v>
      </c>
      <c r="H37" s="116"/>
      <c r="I37" s="116" t="s">
        <v>420</v>
      </c>
      <c r="J37" s="134" t="s">
        <v>165</v>
      </c>
    </row>
    <row r="38" spans="1:10" s="59" customFormat="1" ht="51" customHeight="1">
      <c r="A38" s="737" t="s">
        <v>147</v>
      </c>
      <c r="B38" s="312" t="s">
        <v>372</v>
      </c>
      <c r="C38" s="822" t="s">
        <v>62</v>
      </c>
      <c r="D38" s="126" t="s">
        <v>464</v>
      </c>
      <c r="E38" s="126" t="s">
        <v>174</v>
      </c>
      <c r="F38" s="126" t="s">
        <v>194</v>
      </c>
      <c r="G38" s="126" t="s">
        <v>174</v>
      </c>
      <c r="H38" s="118"/>
      <c r="I38" s="116"/>
      <c r="J38" s="336"/>
    </row>
    <row r="39" spans="1:10" s="59" customFormat="1" ht="33.75" customHeight="1">
      <c r="A39" s="501"/>
      <c r="B39" s="831" t="s">
        <v>332</v>
      </c>
      <c r="C39" s="818"/>
      <c r="D39" s="126" t="s">
        <v>119</v>
      </c>
      <c r="E39" s="126" t="s">
        <v>183</v>
      </c>
      <c r="F39" s="116" t="s">
        <v>119</v>
      </c>
      <c r="G39" s="116" t="s">
        <v>308</v>
      </c>
      <c r="H39" s="116" t="s">
        <v>336</v>
      </c>
      <c r="I39" s="116" t="s">
        <v>334</v>
      </c>
      <c r="J39" s="127" t="s">
        <v>158</v>
      </c>
    </row>
    <row r="40" spans="1:10" s="59" customFormat="1" ht="33.75">
      <c r="A40" s="501"/>
      <c r="B40" s="832"/>
      <c r="C40" s="818"/>
      <c r="D40" s="126" t="s">
        <v>119</v>
      </c>
      <c r="E40" s="126" t="s">
        <v>185</v>
      </c>
      <c r="F40" s="116" t="s">
        <v>119</v>
      </c>
      <c r="G40" s="116" t="s">
        <v>319</v>
      </c>
      <c r="H40" s="116"/>
      <c r="I40" s="116" t="s">
        <v>334</v>
      </c>
      <c r="J40" s="127" t="s">
        <v>158</v>
      </c>
    </row>
    <row r="41" spans="1:10" s="59" customFormat="1" ht="33.75">
      <c r="A41" s="501"/>
      <c r="B41" s="833"/>
      <c r="C41" s="818"/>
      <c r="D41" s="126" t="s">
        <v>119</v>
      </c>
      <c r="E41" s="126" t="s">
        <v>186</v>
      </c>
      <c r="F41" s="116" t="s">
        <v>119</v>
      </c>
      <c r="G41" s="116" t="s">
        <v>162</v>
      </c>
      <c r="H41" s="116"/>
      <c r="I41" s="116" t="s">
        <v>334</v>
      </c>
      <c r="J41" s="127" t="s">
        <v>158</v>
      </c>
    </row>
    <row r="42" spans="1:10" s="59" customFormat="1" ht="269.25" customHeight="1">
      <c r="A42" s="702"/>
      <c r="B42" s="92" t="s">
        <v>333</v>
      </c>
      <c r="C42" s="823"/>
      <c r="D42" s="126"/>
      <c r="E42" s="118" t="s">
        <v>188</v>
      </c>
      <c r="F42" s="116"/>
      <c r="G42" s="116" t="s">
        <v>320</v>
      </c>
      <c r="H42" s="116" t="s">
        <v>454</v>
      </c>
      <c r="I42" s="116" t="s">
        <v>335</v>
      </c>
      <c r="J42" s="127" t="s">
        <v>158</v>
      </c>
    </row>
    <row r="43" spans="1:10" s="59" customFormat="1" ht="176.25" customHeight="1">
      <c r="A43" s="93" t="s">
        <v>78</v>
      </c>
      <c r="B43" s="92" t="s">
        <v>373</v>
      </c>
      <c r="C43" s="456" t="s">
        <v>62</v>
      </c>
      <c r="D43" s="118" t="s">
        <v>194</v>
      </c>
      <c r="E43" s="118" t="s">
        <v>174</v>
      </c>
      <c r="F43" s="118" t="s">
        <v>194</v>
      </c>
      <c r="G43" s="118" t="s">
        <v>174</v>
      </c>
      <c r="H43" s="118" t="s">
        <v>457</v>
      </c>
      <c r="I43" s="118" t="s">
        <v>465</v>
      </c>
      <c r="J43" s="482" t="s">
        <v>418</v>
      </c>
    </row>
    <row r="44" spans="1:10" s="59" customFormat="1" ht="90">
      <c r="A44" s="93" t="s">
        <v>147</v>
      </c>
      <c r="B44" s="92" t="s">
        <v>466</v>
      </c>
      <c r="C44" s="456" t="s">
        <v>62</v>
      </c>
      <c r="D44" s="118" t="s">
        <v>194</v>
      </c>
      <c r="E44" s="118" t="s">
        <v>174</v>
      </c>
      <c r="F44" s="118" t="s">
        <v>194</v>
      </c>
      <c r="G44" s="118" t="s">
        <v>174</v>
      </c>
      <c r="H44" s="118" t="s">
        <v>457</v>
      </c>
      <c r="I44" s="118" t="s">
        <v>467</v>
      </c>
      <c r="J44" s="482" t="s">
        <v>418</v>
      </c>
    </row>
    <row r="45" spans="1:10" s="59" customFormat="1" ht="90">
      <c r="A45" s="93" t="s">
        <v>148</v>
      </c>
      <c r="B45" s="92" t="s">
        <v>374</v>
      </c>
      <c r="C45" s="456" t="s">
        <v>62</v>
      </c>
      <c r="D45" s="118" t="s">
        <v>194</v>
      </c>
      <c r="E45" s="118" t="s">
        <v>174</v>
      </c>
      <c r="F45" s="118" t="s">
        <v>194</v>
      </c>
      <c r="G45" s="118" t="s">
        <v>174</v>
      </c>
      <c r="H45" s="118" t="s">
        <v>457</v>
      </c>
      <c r="I45" s="118" t="s">
        <v>468</v>
      </c>
      <c r="J45" s="482" t="s">
        <v>418</v>
      </c>
    </row>
    <row r="46" spans="1:10" s="59" customFormat="1" ht="38.25">
      <c r="A46" s="737" t="s">
        <v>192</v>
      </c>
      <c r="B46" s="95" t="s">
        <v>375</v>
      </c>
      <c r="C46" s="822" t="s">
        <v>62</v>
      </c>
      <c r="D46" s="126" t="s">
        <v>194</v>
      </c>
      <c r="E46" s="126" t="s">
        <v>174</v>
      </c>
      <c r="F46" s="126" t="s">
        <v>194</v>
      </c>
      <c r="G46" s="126" t="s">
        <v>174</v>
      </c>
      <c r="H46" s="118"/>
      <c r="I46" s="118"/>
      <c r="J46" s="337"/>
    </row>
    <row r="47" spans="1:10" s="59" customFormat="1" ht="63.75">
      <c r="A47" s="702"/>
      <c r="B47" s="92" t="s">
        <v>330</v>
      </c>
      <c r="C47" s="823"/>
      <c r="D47" s="118" t="s">
        <v>119</v>
      </c>
      <c r="E47" s="118" t="s">
        <v>176</v>
      </c>
      <c r="F47" s="116" t="s">
        <v>119</v>
      </c>
      <c r="G47" s="118" t="s">
        <v>319</v>
      </c>
      <c r="H47" s="118" t="s">
        <v>331</v>
      </c>
      <c r="I47" s="122" t="s">
        <v>327</v>
      </c>
      <c r="J47" s="134" t="s">
        <v>421</v>
      </c>
    </row>
    <row r="48" spans="1:10" s="59" customFormat="1" ht="64.5" thickBot="1">
      <c r="A48" s="102" t="s">
        <v>356</v>
      </c>
      <c r="B48" s="106" t="s">
        <v>376</v>
      </c>
      <c r="C48" s="412" t="s">
        <v>62</v>
      </c>
      <c r="D48" s="126" t="s">
        <v>194</v>
      </c>
      <c r="E48" s="126" t="s">
        <v>174</v>
      </c>
      <c r="F48" s="126" t="s">
        <v>194</v>
      </c>
      <c r="G48" s="126" t="s">
        <v>460</v>
      </c>
      <c r="H48" s="118"/>
      <c r="I48" s="118"/>
      <c r="J48" s="481" t="s">
        <v>415</v>
      </c>
    </row>
    <row r="49" spans="1:10" s="59" customFormat="1" ht="64.5" thickBot="1">
      <c r="A49" s="112" t="s">
        <v>85</v>
      </c>
      <c r="B49" s="113" t="s">
        <v>240</v>
      </c>
      <c r="C49" s="311" t="s">
        <v>62</v>
      </c>
      <c r="D49" s="462" t="s">
        <v>161</v>
      </c>
      <c r="E49" s="462" t="s">
        <v>161</v>
      </c>
      <c r="F49" s="462" t="s">
        <v>161</v>
      </c>
      <c r="G49" s="462" t="s">
        <v>161</v>
      </c>
      <c r="H49" s="462" t="s">
        <v>469</v>
      </c>
      <c r="I49" s="462" t="s">
        <v>471</v>
      </c>
      <c r="J49" s="465"/>
    </row>
    <row r="50" spans="1:10" s="59" customFormat="1" ht="38.25">
      <c r="A50" s="111" t="s">
        <v>86</v>
      </c>
      <c r="B50" s="279" t="s">
        <v>377</v>
      </c>
      <c r="C50" s="818" t="s">
        <v>62</v>
      </c>
      <c r="D50" s="837" t="s">
        <v>194</v>
      </c>
      <c r="E50" s="837" t="s">
        <v>174</v>
      </c>
      <c r="F50" s="864" t="s">
        <v>194</v>
      </c>
      <c r="G50" s="864" t="s">
        <v>174</v>
      </c>
      <c r="H50" s="864"/>
      <c r="I50" s="839"/>
      <c r="J50" s="841" t="s">
        <v>158</v>
      </c>
    </row>
    <row r="51" spans="1:10" s="59" customFormat="1" ht="39" thickBot="1">
      <c r="A51" s="100" t="s">
        <v>87</v>
      </c>
      <c r="B51" s="278" t="s">
        <v>378</v>
      </c>
      <c r="C51" s="818"/>
      <c r="D51" s="838"/>
      <c r="E51" s="838"/>
      <c r="F51" s="852"/>
      <c r="G51" s="852"/>
      <c r="H51" s="852"/>
      <c r="I51" s="840"/>
      <c r="J51" s="842"/>
    </row>
    <row r="52" spans="1:10" s="59" customFormat="1" ht="64.5" thickBot="1">
      <c r="A52" s="112" t="s">
        <v>88</v>
      </c>
      <c r="B52" s="113" t="s">
        <v>433</v>
      </c>
      <c r="C52" s="311" t="s">
        <v>62</v>
      </c>
      <c r="D52" s="462" t="s">
        <v>161</v>
      </c>
      <c r="E52" s="462" t="s">
        <v>161</v>
      </c>
      <c r="F52" s="462" t="s">
        <v>161</v>
      </c>
      <c r="G52" s="462" t="s">
        <v>161</v>
      </c>
      <c r="H52" s="462" t="s">
        <v>469</v>
      </c>
      <c r="I52" s="462" t="s">
        <v>471</v>
      </c>
      <c r="J52" s="465" t="s">
        <v>158</v>
      </c>
    </row>
    <row r="53" spans="1:10" s="59" customFormat="1" ht="64.5" thickBot="1">
      <c r="A53" s="111" t="s">
        <v>89</v>
      </c>
      <c r="B53" s="105" t="s">
        <v>362</v>
      </c>
      <c r="C53" s="270" t="s">
        <v>62</v>
      </c>
      <c r="D53" s="272" t="s">
        <v>194</v>
      </c>
      <c r="E53" s="272" t="s">
        <v>174</v>
      </c>
      <c r="F53" s="271" t="s">
        <v>194</v>
      </c>
      <c r="G53" s="271" t="s">
        <v>174</v>
      </c>
      <c r="H53" s="271"/>
      <c r="I53" s="275"/>
      <c r="J53" s="274" t="s">
        <v>158</v>
      </c>
    </row>
    <row r="54" spans="1:10" s="59" customFormat="1" ht="64.5" thickBot="1">
      <c r="A54" s="109" t="s">
        <v>140</v>
      </c>
      <c r="B54" s="320" t="s">
        <v>243</v>
      </c>
      <c r="C54" s="451" t="s">
        <v>62</v>
      </c>
      <c r="D54" s="462" t="s">
        <v>161</v>
      </c>
      <c r="E54" s="462" t="s">
        <v>161</v>
      </c>
      <c r="F54" s="462" t="s">
        <v>161</v>
      </c>
      <c r="G54" s="462" t="s">
        <v>161</v>
      </c>
      <c r="H54" s="333" t="s">
        <v>472</v>
      </c>
      <c r="I54" s="333"/>
      <c r="J54" s="483"/>
    </row>
    <row r="55" spans="1:10" s="59" customFormat="1" ht="63.75">
      <c r="A55" s="805" t="s">
        <v>141</v>
      </c>
      <c r="B55" s="277" t="s">
        <v>434</v>
      </c>
      <c r="C55" s="857" t="s">
        <v>62</v>
      </c>
      <c r="D55" s="410" t="s">
        <v>194</v>
      </c>
      <c r="E55" s="410" t="s">
        <v>174</v>
      </c>
      <c r="F55" s="410" t="s">
        <v>194</v>
      </c>
      <c r="G55" s="410" t="s">
        <v>174</v>
      </c>
      <c r="H55" s="409"/>
      <c r="I55" s="409"/>
      <c r="J55" s="259"/>
    </row>
    <row r="56" spans="1:10" s="59" customFormat="1" ht="89.25">
      <c r="A56" s="806"/>
      <c r="B56" s="108" t="s">
        <v>305</v>
      </c>
      <c r="C56" s="858"/>
      <c r="D56" s="860" t="s">
        <v>119</v>
      </c>
      <c r="E56" s="118" t="s">
        <v>146</v>
      </c>
      <c r="F56" s="862" t="s">
        <v>119</v>
      </c>
      <c r="G56" s="118" t="s">
        <v>146</v>
      </c>
      <c r="H56" s="116" t="s">
        <v>474</v>
      </c>
      <c r="I56" s="116" t="s">
        <v>292</v>
      </c>
      <c r="J56" s="853" t="s">
        <v>158</v>
      </c>
    </row>
    <row r="57" spans="1:10" s="59" customFormat="1" ht="27.75" customHeight="1">
      <c r="A57" s="806"/>
      <c r="B57" s="856" t="s">
        <v>304</v>
      </c>
      <c r="C57" s="858"/>
      <c r="D57" s="860"/>
      <c r="E57" s="118" t="s">
        <v>198</v>
      </c>
      <c r="F57" s="862"/>
      <c r="G57" s="116" t="s">
        <v>293</v>
      </c>
      <c r="H57" s="116" t="s">
        <v>294</v>
      </c>
      <c r="I57" s="116" t="s">
        <v>295</v>
      </c>
      <c r="J57" s="854"/>
    </row>
    <row r="58" spans="1:10" s="59" customFormat="1" ht="28.5" customHeight="1">
      <c r="A58" s="806"/>
      <c r="B58" s="856"/>
      <c r="C58" s="858"/>
      <c r="D58" s="860"/>
      <c r="E58" s="118" t="s">
        <v>200</v>
      </c>
      <c r="F58" s="862"/>
      <c r="G58" s="116" t="s">
        <v>160</v>
      </c>
      <c r="H58" s="116" t="s">
        <v>294</v>
      </c>
      <c r="I58" s="116" t="s">
        <v>295</v>
      </c>
      <c r="J58" s="854"/>
    </row>
    <row r="59" spans="1:10" s="59" customFormat="1" ht="63.75">
      <c r="A59" s="806"/>
      <c r="B59" s="108" t="s">
        <v>303</v>
      </c>
      <c r="C59" s="858"/>
      <c r="D59" s="860"/>
      <c r="E59" s="118" t="s">
        <v>202</v>
      </c>
      <c r="F59" s="862"/>
      <c r="G59" s="118" t="s">
        <v>162</v>
      </c>
      <c r="H59" s="116" t="s">
        <v>296</v>
      </c>
      <c r="I59" s="116" t="s">
        <v>297</v>
      </c>
      <c r="J59" s="854"/>
    </row>
    <row r="60" spans="1:10" s="59" customFormat="1" ht="63.75">
      <c r="A60" s="806"/>
      <c r="B60" s="108" t="s">
        <v>302</v>
      </c>
      <c r="C60" s="858"/>
      <c r="D60" s="860"/>
      <c r="E60" s="118" t="s">
        <v>205</v>
      </c>
      <c r="F60" s="862"/>
      <c r="G60" s="118" t="s">
        <v>220</v>
      </c>
      <c r="H60" s="116" t="s">
        <v>298</v>
      </c>
      <c r="I60" s="116" t="s">
        <v>299</v>
      </c>
      <c r="J60" s="854"/>
    </row>
    <row r="61" spans="1:10" s="59" customFormat="1" ht="51.75" thickBot="1">
      <c r="A61" s="807"/>
      <c r="B61" s="280" t="s">
        <v>301</v>
      </c>
      <c r="C61" s="859"/>
      <c r="D61" s="861"/>
      <c r="E61" s="128" t="s">
        <v>174</v>
      </c>
      <c r="F61" s="863"/>
      <c r="G61" s="128" t="s">
        <v>174</v>
      </c>
      <c r="H61" s="129" t="s">
        <v>300</v>
      </c>
      <c r="I61" s="129" t="s">
        <v>251</v>
      </c>
      <c r="J61" s="855"/>
    </row>
    <row r="62" spans="1:10" s="59" customFormat="1" ht="76.5">
      <c r="A62" s="848" t="s">
        <v>142</v>
      </c>
      <c r="B62" s="279" t="s">
        <v>435</v>
      </c>
      <c r="C62" s="871" t="s">
        <v>62</v>
      </c>
      <c r="D62" s="410" t="s">
        <v>194</v>
      </c>
      <c r="E62" s="410" t="s">
        <v>174</v>
      </c>
      <c r="F62" s="410" t="s">
        <v>194</v>
      </c>
      <c r="G62" s="410" t="s">
        <v>174</v>
      </c>
      <c r="H62" s="457"/>
      <c r="I62" s="457"/>
      <c r="J62" s="458"/>
    </row>
    <row r="63" spans="1:10" s="59" customFormat="1" ht="89.25">
      <c r="A63" s="848"/>
      <c r="B63" s="314" t="s">
        <v>306</v>
      </c>
      <c r="C63" s="871"/>
      <c r="D63" s="875" t="s">
        <v>119</v>
      </c>
      <c r="E63" s="118" t="s">
        <v>146</v>
      </c>
      <c r="F63" s="850" t="s">
        <v>119</v>
      </c>
      <c r="G63" s="118" t="s">
        <v>146</v>
      </c>
      <c r="H63" s="116" t="s">
        <v>474</v>
      </c>
      <c r="I63" s="116" t="s">
        <v>307</v>
      </c>
      <c r="J63" s="847" t="s">
        <v>158</v>
      </c>
    </row>
    <row r="64" spans="1:10" s="59" customFormat="1" ht="38.25" customHeight="1">
      <c r="A64" s="848"/>
      <c r="B64" s="880" t="s">
        <v>473</v>
      </c>
      <c r="C64" s="871"/>
      <c r="D64" s="876"/>
      <c r="E64" s="118" t="s">
        <v>210</v>
      </c>
      <c r="F64" s="851"/>
      <c r="G64" s="116" t="s">
        <v>308</v>
      </c>
      <c r="H64" s="116" t="s">
        <v>310</v>
      </c>
      <c r="I64" s="116" t="s">
        <v>309</v>
      </c>
      <c r="J64" s="808"/>
    </row>
    <row r="65" spans="1:10" s="59" customFormat="1" ht="30.75" customHeight="1">
      <c r="A65" s="848"/>
      <c r="B65" s="881"/>
      <c r="C65" s="871"/>
      <c r="D65" s="876"/>
      <c r="E65" s="118" t="s">
        <v>212</v>
      </c>
      <c r="F65" s="851"/>
      <c r="G65" s="116" t="s">
        <v>160</v>
      </c>
      <c r="H65" s="116" t="s">
        <v>310</v>
      </c>
      <c r="I65" s="116" t="s">
        <v>309</v>
      </c>
      <c r="J65" s="808"/>
    </row>
    <row r="66" spans="1:10" s="59" customFormat="1" ht="64.5" thickBot="1">
      <c r="A66" s="849"/>
      <c r="B66" s="315" t="s">
        <v>475</v>
      </c>
      <c r="C66" s="872"/>
      <c r="D66" s="877"/>
      <c r="E66" s="128" t="s">
        <v>214</v>
      </c>
      <c r="F66" s="852"/>
      <c r="G66" s="129" t="s">
        <v>162</v>
      </c>
      <c r="H66" s="129" t="s">
        <v>296</v>
      </c>
      <c r="I66" s="129" t="s">
        <v>311</v>
      </c>
      <c r="J66" s="842"/>
    </row>
    <row r="67" spans="1:10" s="59" customFormat="1" ht="76.5">
      <c r="A67" s="500" t="s">
        <v>531</v>
      </c>
      <c r="B67" s="926" t="s">
        <v>539</v>
      </c>
      <c r="C67" s="870" t="s">
        <v>62</v>
      </c>
      <c r="D67" s="410" t="s">
        <v>194</v>
      </c>
      <c r="E67" s="410" t="s">
        <v>174</v>
      </c>
      <c r="F67" s="410" t="s">
        <v>194</v>
      </c>
      <c r="G67" s="410" t="s">
        <v>174</v>
      </c>
      <c r="H67" s="409"/>
      <c r="I67" s="409"/>
      <c r="J67" s="927"/>
    </row>
    <row r="68" spans="1:10" s="59" customFormat="1" ht="68.25" thickBot="1">
      <c r="A68" s="502"/>
      <c r="B68" s="315" t="s">
        <v>538</v>
      </c>
      <c r="C68" s="872"/>
      <c r="D68" s="494" t="s">
        <v>119</v>
      </c>
      <c r="E68" s="494" t="s">
        <v>532</v>
      </c>
      <c r="F68" s="492" t="s">
        <v>119</v>
      </c>
      <c r="G68" s="492" t="s">
        <v>535</v>
      </c>
      <c r="H68" s="492" t="s">
        <v>532</v>
      </c>
      <c r="I68" s="492" t="s">
        <v>541</v>
      </c>
      <c r="J68" s="928" t="s">
        <v>540</v>
      </c>
    </row>
    <row r="69" spans="1:10" s="59" customFormat="1" ht="64.5" thickBot="1">
      <c r="A69" s="313" t="s">
        <v>143</v>
      </c>
      <c r="B69" s="318" t="s">
        <v>384</v>
      </c>
      <c r="C69" s="270" t="s">
        <v>62</v>
      </c>
      <c r="D69" s="493" t="s">
        <v>194</v>
      </c>
      <c r="E69" s="493" t="s">
        <v>174</v>
      </c>
      <c r="F69" s="446" t="s">
        <v>194</v>
      </c>
      <c r="G69" s="446" t="s">
        <v>174</v>
      </c>
      <c r="H69" s="446"/>
      <c r="I69" s="446"/>
      <c r="J69" s="408" t="s">
        <v>158</v>
      </c>
    </row>
    <row r="70" spans="1:10" s="59" customFormat="1" ht="124.5" thickBot="1">
      <c r="A70" s="459" t="s">
        <v>144</v>
      </c>
      <c r="B70" s="460" t="s">
        <v>385</v>
      </c>
      <c r="C70" s="451" t="s">
        <v>62</v>
      </c>
      <c r="D70" s="333" t="s">
        <v>194</v>
      </c>
      <c r="E70" s="333" t="s">
        <v>174</v>
      </c>
      <c r="F70" s="334" t="s">
        <v>194</v>
      </c>
      <c r="G70" s="334" t="s">
        <v>174</v>
      </c>
      <c r="H70" s="334"/>
      <c r="I70" s="334" t="s">
        <v>285</v>
      </c>
      <c r="J70" s="335" t="s">
        <v>158</v>
      </c>
    </row>
    <row r="71" spans="1:10" s="59" customFormat="1" ht="64.5" thickBot="1">
      <c r="A71" s="313" t="s">
        <v>145</v>
      </c>
      <c r="B71" s="318" t="s">
        <v>386</v>
      </c>
      <c r="C71" s="270" t="s">
        <v>62</v>
      </c>
      <c r="D71" s="333" t="s">
        <v>194</v>
      </c>
      <c r="E71" s="333" t="s">
        <v>174</v>
      </c>
      <c r="F71" s="334" t="s">
        <v>194</v>
      </c>
      <c r="G71" s="334" t="s">
        <v>174</v>
      </c>
      <c r="H71" s="446"/>
      <c r="I71" s="446"/>
      <c r="J71" s="408" t="s">
        <v>158</v>
      </c>
    </row>
    <row r="72" spans="1:10" s="59" customFormat="1" ht="16.5" customHeight="1" thickBot="1">
      <c r="A72" s="882" t="s">
        <v>96</v>
      </c>
      <c r="B72" s="883"/>
      <c r="C72" s="883"/>
      <c r="D72" s="883"/>
      <c r="E72" s="883"/>
      <c r="F72" s="883"/>
      <c r="G72" s="883"/>
      <c r="H72" s="883"/>
      <c r="I72" s="883"/>
      <c r="J72" s="884"/>
    </row>
    <row r="73" spans="1:10" s="59" customFormat="1" ht="64.5" thickBot="1">
      <c r="A73" s="405" t="s">
        <v>68</v>
      </c>
      <c r="B73" s="471" t="s">
        <v>244</v>
      </c>
      <c r="C73" s="463" t="s">
        <v>451</v>
      </c>
      <c r="D73" s="446" t="s">
        <v>161</v>
      </c>
      <c r="E73" s="446" t="s">
        <v>161</v>
      </c>
      <c r="F73" s="446" t="s">
        <v>161</v>
      </c>
      <c r="G73" s="446" t="s">
        <v>161</v>
      </c>
      <c r="H73" s="446" t="s">
        <v>476</v>
      </c>
      <c r="I73" s="446" t="s">
        <v>471</v>
      </c>
      <c r="J73" s="461" t="s">
        <v>158</v>
      </c>
    </row>
    <row r="74" spans="1:10" s="59" customFormat="1" ht="105.75" customHeight="1" thickBot="1">
      <c r="A74" s="112" t="s">
        <v>72</v>
      </c>
      <c r="B74" s="464" t="s">
        <v>245</v>
      </c>
      <c r="C74" s="462" t="s">
        <v>451</v>
      </c>
      <c r="D74" s="462" t="s">
        <v>161</v>
      </c>
      <c r="E74" s="462" t="s">
        <v>161</v>
      </c>
      <c r="F74" s="462" t="s">
        <v>161</v>
      </c>
      <c r="G74" s="462" t="s">
        <v>161</v>
      </c>
      <c r="H74" s="462" t="s">
        <v>478</v>
      </c>
      <c r="I74" s="462"/>
      <c r="J74" s="465"/>
    </row>
    <row r="75" spans="1:10" s="59" customFormat="1" ht="25.5" customHeight="1">
      <c r="A75" s="248" t="s">
        <v>73</v>
      </c>
      <c r="B75" s="105" t="s">
        <v>246</v>
      </c>
      <c r="C75" s="818" t="s">
        <v>62</v>
      </c>
      <c r="D75" s="117" t="s">
        <v>194</v>
      </c>
      <c r="E75" s="117" t="s">
        <v>174</v>
      </c>
      <c r="F75" s="117" t="s">
        <v>194</v>
      </c>
      <c r="G75" s="117" t="s">
        <v>174</v>
      </c>
      <c r="H75" s="124"/>
      <c r="I75" s="124"/>
      <c r="J75" s="400"/>
    </row>
    <row r="76" spans="1:10" s="59" customFormat="1" ht="66.75" customHeight="1" thickBot="1">
      <c r="A76" s="102" t="s">
        <v>477</v>
      </c>
      <c r="B76" s="106" t="s">
        <v>337</v>
      </c>
      <c r="C76" s="865"/>
      <c r="D76" s="128" t="s">
        <v>119</v>
      </c>
      <c r="E76" s="128" t="s">
        <v>159</v>
      </c>
      <c r="F76" s="129" t="s">
        <v>119</v>
      </c>
      <c r="G76" s="466" t="s">
        <v>174</v>
      </c>
      <c r="H76" s="129" t="s">
        <v>300</v>
      </c>
      <c r="I76" s="467" t="s">
        <v>338</v>
      </c>
      <c r="J76" s="468" t="s">
        <v>341</v>
      </c>
    </row>
    <row r="77" spans="1:10" s="59" customFormat="1" ht="15.75" customHeight="1" thickBot="1">
      <c r="A77" s="882" t="s">
        <v>98</v>
      </c>
      <c r="B77" s="883"/>
      <c r="C77" s="883"/>
      <c r="D77" s="883"/>
      <c r="E77" s="883"/>
      <c r="F77" s="883"/>
      <c r="G77" s="883"/>
      <c r="H77" s="883"/>
      <c r="I77" s="883"/>
      <c r="J77" s="884"/>
    </row>
    <row r="78" spans="1:10" s="59" customFormat="1" ht="64.5" thickBot="1">
      <c r="A78" s="109" t="s">
        <v>33</v>
      </c>
      <c r="B78" s="110" t="s">
        <v>247</v>
      </c>
      <c r="C78" s="413" t="s">
        <v>62</v>
      </c>
      <c r="D78" s="472" t="s">
        <v>161</v>
      </c>
      <c r="E78" s="411" t="s">
        <v>161</v>
      </c>
      <c r="F78" s="411" t="s">
        <v>161</v>
      </c>
      <c r="G78" s="411" t="s">
        <v>161</v>
      </c>
      <c r="H78" s="275" t="s">
        <v>479</v>
      </c>
      <c r="I78" s="275" t="s">
        <v>471</v>
      </c>
      <c r="J78" s="274" t="s">
        <v>158</v>
      </c>
    </row>
    <row r="79" spans="1:10" s="59" customFormat="1" ht="64.5" thickBot="1">
      <c r="A79" s="112" t="s">
        <v>68</v>
      </c>
      <c r="B79" s="113" t="s">
        <v>248</v>
      </c>
      <c r="C79" s="473" t="s">
        <v>62</v>
      </c>
      <c r="D79" s="474" t="s">
        <v>161</v>
      </c>
      <c r="E79" s="453" t="s">
        <v>161</v>
      </c>
      <c r="F79" s="453" t="s">
        <v>161</v>
      </c>
      <c r="G79" s="453" t="s">
        <v>161</v>
      </c>
      <c r="H79" s="462" t="s">
        <v>479</v>
      </c>
      <c r="I79" s="462" t="s">
        <v>471</v>
      </c>
      <c r="J79" s="335" t="s">
        <v>158</v>
      </c>
    </row>
    <row r="80" spans="1:10" s="59" customFormat="1" ht="101.25">
      <c r="A80" s="470" t="s">
        <v>72</v>
      </c>
      <c r="B80" s="110" t="s">
        <v>387</v>
      </c>
      <c r="C80" s="869" t="s">
        <v>62</v>
      </c>
      <c r="D80" s="317" t="s">
        <v>161</v>
      </c>
      <c r="E80" s="317" t="s">
        <v>161</v>
      </c>
      <c r="F80" s="317" t="s">
        <v>161</v>
      </c>
      <c r="G80" s="317" t="s">
        <v>161</v>
      </c>
      <c r="H80" s="469" t="s">
        <v>482</v>
      </c>
      <c r="I80" s="475"/>
      <c r="J80" s="476"/>
    </row>
    <row r="81" spans="1:10" s="59" customFormat="1" ht="56.25">
      <c r="A81" s="93" t="s">
        <v>64</v>
      </c>
      <c r="B81" s="278" t="s">
        <v>480</v>
      </c>
      <c r="C81" s="818"/>
      <c r="D81" s="104" t="s">
        <v>220</v>
      </c>
      <c r="E81" s="104" t="s">
        <v>174</v>
      </c>
      <c r="F81" s="104" t="s">
        <v>220</v>
      </c>
      <c r="G81" s="104" t="s">
        <v>174</v>
      </c>
      <c r="H81" s="104" t="s">
        <v>428</v>
      </c>
      <c r="I81" s="316" t="s">
        <v>228</v>
      </c>
      <c r="J81" s="134" t="s">
        <v>158</v>
      </c>
    </row>
    <row r="82" spans="1:10" s="59" customFormat="1" ht="34.5" thickBot="1">
      <c r="A82" s="102" t="s">
        <v>73</v>
      </c>
      <c r="B82" s="280" t="s">
        <v>481</v>
      </c>
      <c r="C82" s="865"/>
      <c r="D82" s="477" t="s">
        <v>220</v>
      </c>
      <c r="E82" s="477" t="s">
        <v>174</v>
      </c>
      <c r="F82" s="477" t="s">
        <v>220</v>
      </c>
      <c r="G82" s="477" t="s">
        <v>174</v>
      </c>
      <c r="H82" s="477" t="s">
        <v>428</v>
      </c>
      <c r="I82" s="478" t="s">
        <v>227</v>
      </c>
      <c r="J82" s="468" t="s">
        <v>158</v>
      </c>
    </row>
    <row r="83" spans="1:10" s="59" customFormat="1" ht="17.25" customHeight="1" thickBot="1">
      <c r="A83" s="866" t="s">
        <v>100</v>
      </c>
      <c r="B83" s="867"/>
      <c r="C83" s="867"/>
      <c r="D83" s="867"/>
      <c r="E83" s="867"/>
      <c r="F83" s="867"/>
      <c r="G83" s="867"/>
      <c r="H83" s="867"/>
      <c r="I83" s="867"/>
      <c r="J83" s="868"/>
    </row>
    <row r="84" spans="1:10" s="59" customFormat="1" ht="64.5" thickBot="1">
      <c r="A84" s="101" t="s">
        <v>33</v>
      </c>
      <c r="B84" s="99" t="s">
        <v>250</v>
      </c>
      <c r="C84" s="276" t="s">
        <v>62</v>
      </c>
      <c r="D84" s="117" t="s">
        <v>161</v>
      </c>
      <c r="E84" s="117" t="s">
        <v>161</v>
      </c>
      <c r="F84" s="117" t="s">
        <v>161</v>
      </c>
      <c r="G84" s="117" t="s">
        <v>161</v>
      </c>
      <c r="H84" s="479" t="s">
        <v>483</v>
      </c>
      <c r="I84" s="479" t="s">
        <v>471</v>
      </c>
      <c r="J84" s="119" t="s">
        <v>158</v>
      </c>
    </row>
    <row r="85" spans="1:10" s="59" customFormat="1" ht="16.5" customHeight="1" thickBot="1">
      <c r="A85" s="885" t="s">
        <v>120</v>
      </c>
      <c r="B85" s="886"/>
      <c r="C85" s="886"/>
      <c r="D85" s="886"/>
      <c r="E85" s="886"/>
      <c r="F85" s="886"/>
      <c r="G85" s="886"/>
      <c r="H85" s="886"/>
      <c r="I85" s="886"/>
      <c r="J85" s="887"/>
    </row>
    <row r="86" spans="1:10" ht="25.5">
      <c r="A86" s="414" t="s">
        <v>33</v>
      </c>
      <c r="B86" s="480" t="s">
        <v>485</v>
      </c>
      <c r="C86" s="870" t="s">
        <v>62</v>
      </c>
      <c r="D86" s="317" t="s">
        <v>161</v>
      </c>
      <c r="E86" s="317" t="s">
        <v>161</v>
      </c>
      <c r="F86" s="317" t="s">
        <v>161</v>
      </c>
      <c r="G86" s="317" t="s">
        <v>161</v>
      </c>
      <c r="H86" s="869" t="s">
        <v>484</v>
      </c>
      <c r="I86" s="869" t="s">
        <v>471</v>
      </c>
      <c r="J86" s="841" t="s">
        <v>158</v>
      </c>
    </row>
    <row r="87" spans="1:10" ht="38.25" customHeight="1">
      <c r="A87" s="96" t="s">
        <v>4</v>
      </c>
      <c r="B87" s="95" t="s">
        <v>436</v>
      </c>
      <c r="C87" s="871"/>
      <c r="D87" s="888" t="s">
        <v>194</v>
      </c>
      <c r="E87" s="888" t="s">
        <v>174</v>
      </c>
      <c r="F87" s="850" t="s">
        <v>194</v>
      </c>
      <c r="G87" s="850" t="s">
        <v>174</v>
      </c>
      <c r="H87" s="818"/>
      <c r="I87" s="818"/>
      <c r="J87" s="808"/>
    </row>
    <row r="88" spans="1:10" ht="51.75" thickBot="1">
      <c r="A88" s="97" t="s">
        <v>36</v>
      </c>
      <c r="B88" s="418" t="s">
        <v>437</v>
      </c>
      <c r="C88" s="872"/>
      <c r="D88" s="889"/>
      <c r="E88" s="889"/>
      <c r="F88" s="852"/>
      <c r="G88" s="852"/>
      <c r="H88" s="865"/>
      <c r="I88" s="865"/>
      <c r="J88" s="842"/>
    </row>
    <row r="89" spans="1:9" ht="12.75">
      <c r="A89" s="86"/>
      <c r="B89" s="87"/>
      <c r="C89" s="88"/>
      <c r="D89" s="131"/>
      <c r="E89" s="131"/>
      <c r="F89" s="130"/>
      <c r="G89" s="130"/>
      <c r="H89" s="132"/>
      <c r="I89" s="133"/>
    </row>
    <row r="90" spans="1:9" ht="12.75">
      <c r="A90" s="86"/>
      <c r="B90" s="87"/>
      <c r="C90" s="88"/>
      <c r="D90" s="131"/>
      <c r="E90" s="131"/>
      <c r="F90" s="130"/>
      <c r="G90" s="130"/>
      <c r="H90" s="132"/>
      <c r="I90" s="133"/>
    </row>
    <row r="91" spans="1:9" ht="12.75">
      <c r="A91" s="86"/>
      <c r="B91" s="87"/>
      <c r="C91" s="88"/>
      <c r="D91" s="131"/>
      <c r="E91" s="131"/>
      <c r="F91" s="130"/>
      <c r="G91" s="130"/>
      <c r="H91" s="132"/>
      <c r="I91" s="133"/>
    </row>
    <row r="92" spans="1:9" ht="12.75">
      <c r="A92" s="86"/>
      <c r="B92" s="87"/>
      <c r="C92" s="88"/>
      <c r="D92" s="131"/>
      <c r="E92" s="131"/>
      <c r="F92" s="130"/>
      <c r="G92" s="130"/>
      <c r="H92" s="132"/>
      <c r="I92" s="133"/>
    </row>
  </sheetData>
  <sheetProtection/>
  <mergeCells count="69">
    <mergeCell ref="A67:A68"/>
    <mergeCell ref="C67:C68"/>
    <mergeCell ref="B64:B65"/>
    <mergeCell ref="C62:C66"/>
    <mergeCell ref="J63:J66"/>
    <mergeCell ref="A72:J72"/>
    <mergeCell ref="A85:J85"/>
    <mergeCell ref="D87:D88"/>
    <mergeCell ref="G87:G88"/>
    <mergeCell ref="F87:F88"/>
    <mergeCell ref="E87:E88"/>
    <mergeCell ref="A77:J77"/>
    <mergeCell ref="H14:H16"/>
    <mergeCell ref="C14:C16"/>
    <mergeCell ref="C29:C30"/>
    <mergeCell ref="C33:C34"/>
    <mergeCell ref="C35:C36"/>
    <mergeCell ref="D63:D66"/>
    <mergeCell ref="H50:H51"/>
    <mergeCell ref="G50:G51"/>
    <mergeCell ref="F20:F24"/>
    <mergeCell ref="D20:D24"/>
    <mergeCell ref="C75:C76"/>
    <mergeCell ref="A83:J83"/>
    <mergeCell ref="C80:C82"/>
    <mergeCell ref="C86:C88"/>
    <mergeCell ref="H86:H88"/>
    <mergeCell ref="I86:I88"/>
    <mergeCell ref="J86:J88"/>
    <mergeCell ref="A62:A66"/>
    <mergeCell ref="F63:F66"/>
    <mergeCell ref="J56:J61"/>
    <mergeCell ref="B22:B23"/>
    <mergeCell ref="E50:E51"/>
    <mergeCell ref="B57:B58"/>
    <mergeCell ref="C55:C61"/>
    <mergeCell ref="D56:D61"/>
    <mergeCell ref="F56:F61"/>
    <mergeCell ref="F50:F51"/>
    <mergeCell ref="B39:B41"/>
    <mergeCell ref="F7:G8"/>
    <mergeCell ref="H7:I8"/>
    <mergeCell ref="J7:J9"/>
    <mergeCell ref="D50:D51"/>
    <mergeCell ref="I50:I51"/>
    <mergeCell ref="J50:J51"/>
    <mergeCell ref="A11:J11"/>
    <mergeCell ref="C19:C24"/>
    <mergeCell ref="J20:J24"/>
    <mergeCell ref="A19:A24"/>
    <mergeCell ref="C38:C42"/>
    <mergeCell ref="A38:A42"/>
    <mergeCell ref="A46:A47"/>
    <mergeCell ref="C46:C47"/>
    <mergeCell ref="A3:J3"/>
    <mergeCell ref="A4:J4"/>
    <mergeCell ref="A5:J5"/>
    <mergeCell ref="A7:A9"/>
    <mergeCell ref="B7:B9"/>
    <mergeCell ref="A55:A61"/>
    <mergeCell ref="J14:J16"/>
    <mergeCell ref="A29:A30"/>
    <mergeCell ref="B20:B21"/>
    <mergeCell ref="D7:E8"/>
    <mergeCell ref="C7:C9"/>
    <mergeCell ref="A33:A34"/>
    <mergeCell ref="A35:A36"/>
    <mergeCell ref="C50:C51"/>
    <mergeCell ref="A12:J12"/>
  </mergeCells>
  <printOptions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1" r:id="rId1"/>
  <rowBreaks count="3" manualBreakCount="3">
    <brk id="38" max="9" man="1"/>
    <brk id="73" max="9" man="1"/>
    <brk id="8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95"/>
  <sheetViews>
    <sheetView zoomScale="85" zoomScaleNormal="85" zoomScaleSheetLayoutView="85" zoomScalePageLayoutView="0" workbookViewId="0" topLeftCell="A1">
      <pane ySplit="7" topLeftCell="A8" activePane="bottomLeft" state="frozen"/>
      <selection pane="topLeft" activeCell="A1" sqref="A1"/>
      <selection pane="bottomLeft" activeCell="E37" sqref="E37"/>
    </sheetView>
  </sheetViews>
  <sheetFormatPr defaultColWidth="9.00390625" defaultRowHeight="12.75"/>
  <cols>
    <col min="1" max="1" width="5.625" style="147" customWidth="1"/>
    <col min="2" max="2" width="52.625" style="145" customWidth="1"/>
    <col min="3" max="3" width="36.125" style="145" bestFit="1" customWidth="1"/>
    <col min="4" max="4" width="5.875" style="145" bestFit="1" customWidth="1"/>
    <col min="5" max="5" width="11.25390625" style="145" customWidth="1"/>
    <col min="6" max="6" width="19.125" style="145" bestFit="1" customWidth="1"/>
    <col min="7" max="7" width="18.00390625" style="143" customWidth="1"/>
    <col min="8" max="8" width="18.125" style="143" bestFit="1" customWidth="1"/>
    <col min="9" max="9" width="14.375" style="143" bestFit="1" customWidth="1"/>
    <col min="10" max="10" width="13.25390625" style="39" bestFit="1" customWidth="1"/>
    <col min="11" max="11" width="12.75390625" style="145" bestFit="1" customWidth="1"/>
    <col min="12" max="16384" width="9.125" style="145" customWidth="1"/>
  </cols>
  <sheetData>
    <row r="1" spans="1:10" ht="15.75">
      <c r="A1" s="86"/>
      <c r="B1" s="141"/>
      <c r="C1" s="141"/>
      <c r="D1" s="141"/>
      <c r="E1" s="141"/>
      <c r="F1" s="141"/>
      <c r="G1" s="142"/>
      <c r="H1" s="142"/>
      <c r="J1" s="144" t="s">
        <v>54</v>
      </c>
    </row>
    <row r="2" spans="1:9" ht="12.75">
      <c r="A2" s="86"/>
      <c r="B2" s="146"/>
      <c r="C2" s="146"/>
      <c r="D2" s="141"/>
      <c r="E2" s="141"/>
      <c r="F2" s="141"/>
      <c r="G2" s="142"/>
      <c r="H2" s="142"/>
      <c r="I2" s="142"/>
    </row>
    <row r="3" spans="1:10" ht="15.75" customHeight="1">
      <c r="A3" s="904" t="s">
        <v>60</v>
      </c>
      <c r="B3" s="904"/>
      <c r="C3" s="904"/>
      <c r="D3" s="904"/>
      <c r="E3" s="904"/>
      <c r="F3" s="904"/>
      <c r="G3" s="904"/>
      <c r="H3" s="904"/>
      <c r="I3" s="904"/>
      <c r="J3" s="904"/>
    </row>
    <row r="4" spans="2:10" ht="16.5" thickBot="1">
      <c r="B4" s="148"/>
      <c r="C4" s="148"/>
      <c r="D4" s="148"/>
      <c r="E4" s="148"/>
      <c r="F4" s="148"/>
      <c r="G4" s="149"/>
      <c r="H4" s="149"/>
      <c r="J4" s="150" t="s">
        <v>108</v>
      </c>
    </row>
    <row r="5" spans="1:10" ht="32.25" customHeight="1">
      <c r="A5" s="843" t="s">
        <v>35</v>
      </c>
      <c r="B5" s="905" t="s">
        <v>34</v>
      </c>
      <c r="C5" s="905" t="s">
        <v>429</v>
      </c>
      <c r="D5" s="905" t="s">
        <v>25</v>
      </c>
      <c r="E5" s="905"/>
      <c r="F5" s="905" t="s">
        <v>112</v>
      </c>
      <c r="G5" s="905"/>
      <c r="H5" s="905"/>
      <c r="I5" s="905"/>
      <c r="J5" s="902" t="s">
        <v>139</v>
      </c>
    </row>
    <row r="6" spans="1:10" ht="43.5" customHeight="1" thickBot="1">
      <c r="A6" s="908"/>
      <c r="B6" s="906"/>
      <c r="C6" s="906"/>
      <c r="D6" s="179" t="s">
        <v>1</v>
      </c>
      <c r="E6" s="254" t="s">
        <v>109</v>
      </c>
      <c r="F6" s="179" t="s">
        <v>284</v>
      </c>
      <c r="G6" s="180" t="s">
        <v>38</v>
      </c>
      <c r="H6" s="180" t="s">
        <v>40</v>
      </c>
      <c r="I6" s="180" t="s">
        <v>61</v>
      </c>
      <c r="J6" s="903"/>
    </row>
    <row r="7" spans="1:10" s="151" customFormat="1" ht="12" thickBot="1">
      <c r="A7" s="181">
        <v>1</v>
      </c>
      <c r="B7" s="182">
        <v>2</v>
      </c>
      <c r="C7" s="182">
        <v>3</v>
      </c>
      <c r="D7" s="182">
        <v>4</v>
      </c>
      <c r="E7" s="182">
        <v>5</v>
      </c>
      <c r="F7" s="182">
        <v>6</v>
      </c>
      <c r="G7" s="183">
        <v>7</v>
      </c>
      <c r="H7" s="183">
        <v>8</v>
      </c>
      <c r="I7" s="183">
        <v>9</v>
      </c>
      <c r="J7" s="184">
        <v>10</v>
      </c>
    </row>
    <row r="8" spans="1:10" s="151" customFormat="1" ht="15.75" customHeight="1">
      <c r="A8" s="911" t="s">
        <v>113</v>
      </c>
      <c r="B8" s="900" t="s">
        <v>167</v>
      </c>
      <c r="C8" s="186" t="s">
        <v>59</v>
      </c>
      <c r="D8" s="187" t="s">
        <v>84</v>
      </c>
      <c r="E8" s="187" t="s">
        <v>84</v>
      </c>
      <c r="F8" s="188">
        <f>SUM(F9:F11)</f>
        <v>3057633.90836</v>
      </c>
      <c r="G8" s="188">
        <f>SUM(G9:G11)</f>
        <v>4877973.570139</v>
      </c>
      <c r="H8" s="188">
        <f>SUM(H9:H11)</f>
        <v>4829667.9944939995</v>
      </c>
      <c r="I8" s="188">
        <f>SUM(I9:I11)</f>
        <v>4779496.777484</v>
      </c>
      <c r="J8" s="189">
        <f aca="true" t="shared" si="0" ref="J8:J18">I8/G8</f>
        <v>0.9798119462438591</v>
      </c>
    </row>
    <row r="9" spans="1:10" s="151" customFormat="1" ht="12.75">
      <c r="A9" s="912"/>
      <c r="B9" s="896"/>
      <c r="C9" s="153" t="s">
        <v>30</v>
      </c>
      <c r="D9" s="152" t="s">
        <v>84</v>
      </c>
      <c r="E9" s="152" t="s">
        <v>84</v>
      </c>
      <c r="F9" s="154">
        <f aca="true" t="shared" si="1" ref="F9:I11">F13+F45+F61+F77+F89</f>
        <v>966940.7</v>
      </c>
      <c r="G9" s="154">
        <f t="shared" si="1"/>
        <v>1832799.1</v>
      </c>
      <c r="H9" s="154">
        <f t="shared" si="1"/>
        <v>1797942.0205199998</v>
      </c>
      <c r="I9" s="154">
        <f t="shared" si="1"/>
        <v>1797942.0205199998</v>
      </c>
      <c r="J9" s="169">
        <f t="shared" si="0"/>
        <v>0.9809815055670857</v>
      </c>
    </row>
    <row r="10" spans="1:10" s="151" customFormat="1" ht="12.75">
      <c r="A10" s="912"/>
      <c r="B10" s="896"/>
      <c r="C10" s="153" t="s">
        <v>31</v>
      </c>
      <c r="D10" s="152" t="s">
        <v>84</v>
      </c>
      <c r="E10" s="152" t="s">
        <v>84</v>
      </c>
      <c r="F10" s="154">
        <f t="shared" si="1"/>
        <v>2072400.2119999998</v>
      </c>
      <c r="G10" s="154">
        <f t="shared" si="1"/>
        <v>3030910.1252800003</v>
      </c>
      <c r="H10" s="154">
        <f t="shared" si="1"/>
        <v>3017709.2717999993</v>
      </c>
      <c r="I10" s="154">
        <f t="shared" si="1"/>
        <v>2967538.0547899995</v>
      </c>
      <c r="J10" s="169">
        <f t="shared" si="0"/>
        <v>0.9790914055941707</v>
      </c>
    </row>
    <row r="11" spans="1:10" s="151" customFormat="1" ht="13.5" thickBot="1">
      <c r="A11" s="913"/>
      <c r="B11" s="901"/>
      <c r="C11" s="190" t="s">
        <v>32</v>
      </c>
      <c r="D11" s="191" t="s">
        <v>84</v>
      </c>
      <c r="E11" s="191" t="s">
        <v>84</v>
      </c>
      <c r="F11" s="192">
        <f t="shared" si="1"/>
        <v>18292.99636</v>
      </c>
      <c r="G11" s="192">
        <f t="shared" si="1"/>
        <v>14264.344858999999</v>
      </c>
      <c r="H11" s="192">
        <f t="shared" si="1"/>
        <v>14016.702174</v>
      </c>
      <c r="I11" s="192">
        <f t="shared" si="1"/>
        <v>14016.702174</v>
      </c>
      <c r="J11" s="338">
        <f t="shared" si="0"/>
        <v>0.9826390424903566</v>
      </c>
    </row>
    <row r="12" spans="1:11" ht="15.75" customHeight="1">
      <c r="A12" s="911" t="s">
        <v>33</v>
      </c>
      <c r="B12" s="900" t="s">
        <v>83</v>
      </c>
      <c r="C12" s="186" t="s">
        <v>59</v>
      </c>
      <c r="D12" s="187" t="s">
        <v>84</v>
      </c>
      <c r="E12" s="187" t="s">
        <v>84</v>
      </c>
      <c r="F12" s="188">
        <f>SUM(F13:F15)</f>
        <v>2350325.9213400004</v>
      </c>
      <c r="G12" s="188">
        <f>SUM(G13:G15)</f>
        <v>4059244.77332</v>
      </c>
      <c r="H12" s="188">
        <f>SUM(H13:H15)</f>
        <v>4018752.2952599996</v>
      </c>
      <c r="I12" s="188">
        <f>SUM(I13:I15)</f>
        <v>4017781.07825</v>
      </c>
      <c r="J12" s="189">
        <f t="shared" si="0"/>
        <v>0.9897853671346634</v>
      </c>
      <c r="K12" s="324"/>
    </row>
    <row r="13" spans="1:11" ht="12.75">
      <c r="A13" s="912"/>
      <c r="B13" s="896"/>
      <c r="C13" s="153" t="s">
        <v>30</v>
      </c>
      <c r="D13" s="152" t="s">
        <v>84</v>
      </c>
      <c r="E13" s="152" t="s">
        <v>84</v>
      </c>
      <c r="F13" s="155">
        <f aca="true" t="shared" si="2" ref="F13:I15">F17+F21+F25+F29+F33+F37+F41</f>
        <v>966940.7</v>
      </c>
      <c r="G13" s="155">
        <f t="shared" si="2"/>
        <v>1832799.1</v>
      </c>
      <c r="H13" s="155">
        <f t="shared" si="2"/>
        <v>1797942.0205199998</v>
      </c>
      <c r="I13" s="155">
        <f t="shared" si="2"/>
        <v>1797942.0205199998</v>
      </c>
      <c r="J13" s="170">
        <f t="shared" si="0"/>
        <v>0.9809815055670857</v>
      </c>
      <c r="K13" s="324"/>
    </row>
    <row r="14" spans="1:11" ht="12.75">
      <c r="A14" s="912"/>
      <c r="B14" s="896"/>
      <c r="C14" s="153" t="s">
        <v>31</v>
      </c>
      <c r="D14" s="152" t="s">
        <v>84</v>
      </c>
      <c r="E14" s="152" t="s">
        <v>84</v>
      </c>
      <c r="F14" s="155">
        <f t="shared" si="2"/>
        <v>1376872.602</v>
      </c>
      <c r="G14" s="155">
        <f t="shared" si="2"/>
        <v>2223063.57622</v>
      </c>
      <c r="H14" s="155">
        <f t="shared" si="2"/>
        <v>2217446.4561099997</v>
      </c>
      <c r="I14" s="155">
        <f t="shared" si="2"/>
        <v>2216475.2391</v>
      </c>
      <c r="J14" s="170">
        <f t="shared" si="0"/>
        <v>0.9970363703537427</v>
      </c>
      <c r="K14" s="324"/>
    </row>
    <row r="15" spans="1:11" ht="13.5" thickBot="1">
      <c r="A15" s="913"/>
      <c r="B15" s="901"/>
      <c r="C15" s="190" t="s">
        <v>32</v>
      </c>
      <c r="D15" s="191" t="s">
        <v>84</v>
      </c>
      <c r="E15" s="191" t="s">
        <v>84</v>
      </c>
      <c r="F15" s="195">
        <f t="shared" si="2"/>
        <v>6512.61934</v>
      </c>
      <c r="G15" s="195">
        <f t="shared" si="2"/>
        <v>3382.0970999999995</v>
      </c>
      <c r="H15" s="195">
        <f t="shared" si="2"/>
        <v>3363.8186299999998</v>
      </c>
      <c r="I15" s="195">
        <f t="shared" si="2"/>
        <v>3363.8186299999998</v>
      </c>
      <c r="J15" s="193">
        <f t="shared" si="0"/>
        <v>0.9945955218139657</v>
      </c>
      <c r="K15" s="324"/>
    </row>
    <row r="16" spans="1:11" ht="12.75">
      <c r="A16" s="910" t="s">
        <v>4</v>
      </c>
      <c r="B16" s="907" t="s">
        <v>253</v>
      </c>
      <c r="C16" s="167" t="s">
        <v>59</v>
      </c>
      <c r="D16" s="194" t="s">
        <v>134</v>
      </c>
      <c r="E16" s="194" t="s">
        <v>134</v>
      </c>
      <c r="F16" s="322">
        <f>SUM(F17:F19)</f>
        <v>1768516.345</v>
      </c>
      <c r="G16" s="322">
        <f>SUM(G17:G19)</f>
        <v>1275454.64547</v>
      </c>
      <c r="H16" s="322">
        <f>SUM(H17:H19)</f>
        <v>1262374.0664899999</v>
      </c>
      <c r="I16" s="322">
        <f>SUM(I17:I19)</f>
        <v>1262418.9395299999</v>
      </c>
      <c r="J16" s="185">
        <f t="shared" si="0"/>
        <v>0.9897795613616691</v>
      </c>
      <c r="K16" s="324"/>
    </row>
    <row r="17" spans="1:11" ht="12.75">
      <c r="A17" s="909"/>
      <c r="B17" s="896"/>
      <c r="C17" s="157" t="s">
        <v>30</v>
      </c>
      <c r="D17" s="138">
        <v>833</v>
      </c>
      <c r="E17" s="138" t="s">
        <v>268</v>
      </c>
      <c r="F17" s="158">
        <v>966940.7</v>
      </c>
      <c r="G17" s="159">
        <f>'таблица 10'!C24</f>
        <v>133796.516</v>
      </c>
      <c r="H17" s="159">
        <f>'таблица 10'!D24</f>
        <v>120796.7</v>
      </c>
      <c r="I17" s="159">
        <f>'таблица 10'!E24</f>
        <v>120796.7</v>
      </c>
      <c r="J17" s="171">
        <f t="shared" si="0"/>
        <v>0.9028389050130423</v>
      </c>
      <c r="K17" s="324"/>
    </row>
    <row r="18" spans="1:11" ht="12.75">
      <c r="A18" s="909"/>
      <c r="B18" s="896"/>
      <c r="C18" s="157" t="s">
        <v>31</v>
      </c>
      <c r="D18" s="138">
        <v>833</v>
      </c>
      <c r="E18" s="138" t="s">
        <v>269</v>
      </c>
      <c r="F18" s="158">
        <v>801575.645</v>
      </c>
      <c r="G18" s="159">
        <f>'таблица 10'!C25</f>
        <v>1141658.12947</v>
      </c>
      <c r="H18" s="159">
        <f>'таблица 10'!D25</f>
        <v>1141577.36649</v>
      </c>
      <c r="I18" s="159">
        <f>'таблица 10'!E25</f>
        <v>1141622.23953</v>
      </c>
      <c r="J18" s="171">
        <f t="shared" si="0"/>
        <v>0.9999685633211259</v>
      </c>
      <c r="K18" s="324"/>
    </row>
    <row r="19" spans="1:11" ht="12.75">
      <c r="A19" s="909"/>
      <c r="B19" s="896"/>
      <c r="C19" s="157" t="s">
        <v>32</v>
      </c>
      <c r="D19" s="138" t="s">
        <v>134</v>
      </c>
      <c r="E19" s="138" t="s">
        <v>134</v>
      </c>
      <c r="F19" s="158">
        <v>0</v>
      </c>
      <c r="G19" s="159">
        <v>0</v>
      </c>
      <c r="H19" s="159">
        <v>0</v>
      </c>
      <c r="I19" s="159">
        <v>0</v>
      </c>
      <c r="J19" s="172"/>
      <c r="K19" s="324"/>
    </row>
    <row r="20" spans="1:11" ht="12.75">
      <c r="A20" s="909" t="s">
        <v>36</v>
      </c>
      <c r="B20" s="896" t="s">
        <v>398</v>
      </c>
      <c r="C20" s="166" t="s">
        <v>59</v>
      </c>
      <c r="D20" s="156" t="s">
        <v>134</v>
      </c>
      <c r="E20" s="156" t="s">
        <v>134</v>
      </c>
      <c r="F20" s="323">
        <f>SUM(F21:F23)</f>
        <v>279399.914</v>
      </c>
      <c r="G20" s="323">
        <f>SUM(G21:G23)</f>
        <v>1192806.2010000001</v>
      </c>
      <c r="H20" s="323">
        <f>SUM(H21:H23)</f>
        <v>1168545.50022</v>
      </c>
      <c r="I20" s="323">
        <f>SUM(I21:I23)</f>
        <v>1168545.50022</v>
      </c>
      <c r="J20" s="169">
        <f>I20/G20</f>
        <v>0.9796608193689295</v>
      </c>
      <c r="K20" s="324"/>
    </row>
    <row r="21" spans="1:11" ht="12.75">
      <c r="A21" s="909"/>
      <c r="B21" s="896"/>
      <c r="C21" s="157" t="s">
        <v>30</v>
      </c>
      <c r="D21" s="156">
        <v>833</v>
      </c>
      <c r="E21" s="156" t="s">
        <v>267</v>
      </c>
      <c r="F21" s="158">
        <v>0</v>
      </c>
      <c r="G21" s="160">
        <f>'таблица 10'!C40</f>
        <v>1075829.584</v>
      </c>
      <c r="H21" s="160">
        <f>'таблица 10'!D40</f>
        <v>1053972.32283</v>
      </c>
      <c r="I21" s="160">
        <f>'таблица 10'!E40</f>
        <v>1053972.32283</v>
      </c>
      <c r="J21" s="171">
        <f>I21/G21</f>
        <v>0.9796833425153327</v>
      </c>
      <c r="K21" s="324"/>
    </row>
    <row r="22" spans="1:11" ht="12.75">
      <c r="A22" s="909"/>
      <c r="B22" s="896"/>
      <c r="C22" s="157" t="s">
        <v>31</v>
      </c>
      <c r="D22" s="156">
        <v>833</v>
      </c>
      <c r="E22" s="156" t="s">
        <v>266</v>
      </c>
      <c r="F22" s="158">
        <v>279399.914</v>
      </c>
      <c r="G22" s="160">
        <f>'таблица 10'!C41</f>
        <v>116976.617</v>
      </c>
      <c r="H22" s="160">
        <f>'таблица 10'!D41</f>
        <v>114573.17739</v>
      </c>
      <c r="I22" s="160">
        <f>'таблица 10'!E41</f>
        <v>114573.17739</v>
      </c>
      <c r="J22" s="171">
        <f>I22/G22</f>
        <v>0.9794536748314409</v>
      </c>
      <c r="K22" s="324"/>
    </row>
    <row r="23" spans="1:11" ht="12.75">
      <c r="A23" s="909"/>
      <c r="B23" s="896"/>
      <c r="C23" s="157" t="s">
        <v>32</v>
      </c>
      <c r="D23" s="138" t="s">
        <v>134</v>
      </c>
      <c r="E23" s="138" t="s">
        <v>134</v>
      </c>
      <c r="F23" s="158">
        <v>0</v>
      </c>
      <c r="G23" s="159">
        <v>0</v>
      </c>
      <c r="H23" s="159">
        <v>0</v>
      </c>
      <c r="I23" s="159">
        <v>0</v>
      </c>
      <c r="J23" s="172"/>
      <c r="K23" s="324"/>
    </row>
    <row r="24" spans="1:11" ht="12.75" customHeight="1">
      <c r="A24" s="909" t="s">
        <v>110</v>
      </c>
      <c r="B24" s="896" t="s">
        <v>254</v>
      </c>
      <c r="C24" s="166" t="s">
        <v>59</v>
      </c>
      <c r="D24" s="156" t="s">
        <v>134</v>
      </c>
      <c r="E24" s="156" t="s">
        <v>134</v>
      </c>
      <c r="F24" s="323">
        <f>SUM(F25:F27)</f>
        <v>36275.676</v>
      </c>
      <c r="G24" s="323">
        <f>SUM(G25:G27)</f>
        <v>1245928.12256</v>
      </c>
      <c r="H24" s="323">
        <f>SUM(H25:H27)</f>
        <v>1244488.12637</v>
      </c>
      <c r="I24" s="323">
        <f>SUM(I25:I27)</f>
        <v>1243406.9875599998</v>
      </c>
      <c r="J24" s="169">
        <f>I24/G24</f>
        <v>0.9979765004462536</v>
      </c>
      <c r="K24" s="324"/>
    </row>
    <row r="25" spans="1:11" ht="12.75">
      <c r="A25" s="909"/>
      <c r="B25" s="896"/>
      <c r="C25" s="157" t="s">
        <v>30</v>
      </c>
      <c r="D25" s="138" t="s">
        <v>134</v>
      </c>
      <c r="E25" s="138" t="s">
        <v>134</v>
      </c>
      <c r="F25" s="158">
        <v>0</v>
      </c>
      <c r="G25" s="160">
        <f>'таблица 10'!C61</f>
        <v>623173</v>
      </c>
      <c r="H25" s="160">
        <f>'таблица 10'!D61</f>
        <v>623172.99769</v>
      </c>
      <c r="I25" s="160">
        <f>'таблица 10'!E61</f>
        <v>623172.99769</v>
      </c>
      <c r="J25" s="171">
        <f>I25/G25</f>
        <v>0.9999999962931642</v>
      </c>
      <c r="K25" s="324"/>
    </row>
    <row r="26" spans="1:11" ht="12.75">
      <c r="A26" s="909"/>
      <c r="B26" s="896"/>
      <c r="C26" s="157" t="s">
        <v>31</v>
      </c>
      <c r="D26" s="138">
        <v>833</v>
      </c>
      <c r="E26" s="138" t="s">
        <v>265</v>
      </c>
      <c r="F26" s="158">
        <v>36275.676</v>
      </c>
      <c r="G26" s="160">
        <f>'таблица 10'!C62</f>
        <v>622755.1225599999</v>
      </c>
      <c r="H26" s="160">
        <f>'таблица 10'!D62</f>
        <v>621315.12868</v>
      </c>
      <c r="I26" s="160">
        <f>'таблица 10'!E62</f>
        <v>620233.9898699999</v>
      </c>
      <c r="J26" s="171">
        <f>I26/G26</f>
        <v>0.9959516468051901</v>
      </c>
      <c r="K26" s="324"/>
    </row>
    <row r="27" spans="1:11" ht="12.75">
      <c r="A27" s="909"/>
      <c r="B27" s="896"/>
      <c r="C27" s="157" t="s">
        <v>32</v>
      </c>
      <c r="D27" s="138" t="s">
        <v>134</v>
      </c>
      <c r="E27" s="138" t="s">
        <v>134</v>
      </c>
      <c r="F27" s="161">
        <v>0</v>
      </c>
      <c r="G27" s="162">
        <v>0</v>
      </c>
      <c r="H27" s="160">
        <v>0</v>
      </c>
      <c r="I27" s="160">
        <v>0</v>
      </c>
      <c r="J27" s="172"/>
      <c r="K27" s="324"/>
    </row>
    <row r="28" spans="1:11" ht="12.75">
      <c r="A28" s="909" t="s">
        <v>111</v>
      </c>
      <c r="B28" s="896" t="s">
        <v>255</v>
      </c>
      <c r="C28" s="166" t="s">
        <v>59</v>
      </c>
      <c r="D28" s="138" t="s">
        <v>134</v>
      </c>
      <c r="E28" s="138" t="s">
        <v>134</v>
      </c>
      <c r="F28" s="323">
        <f>SUM(F29:F31)</f>
        <v>18152.640000000003</v>
      </c>
      <c r="G28" s="323">
        <f>SUM(G29:G31)</f>
        <v>0</v>
      </c>
      <c r="H28" s="323">
        <f>SUM(H29:H31)</f>
        <v>0</v>
      </c>
      <c r="I28" s="323">
        <f>SUM(I29:I31)</f>
        <v>0</v>
      </c>
      <c r="J28" s="173">
        <f>SUM(J29:J31)</f>
        <v>0</v>
      </c>
      <c r="K28" s="324"/>
    </row>
    <row r="29" spans="1:11" ht="12.75">
      <c r="A29" s="909"/>
      <c r="B29" s="896"/>
      <c r="C29" s="157" t="s">
        <v>30</v>
      </c>
      <c r="D29" s="138" t="s">
        <v>134</v>
      </c>
      <c r="E29" s="138" t="s">
        <v>134</v>
      </c>
      <c r="F29" s="158">
        <v>0</v>
      </c>
      <c r="G29" s="159">
        <v>0</v>
      </c>
      <c r="H29" s="159">
        <v>0</v>
      </c>
      <c r="I29" s="159">
        <v>0</v>
      </c>
      <c r="J29" s="171"/>
      <c r="K29" s="324"/>
    </row>
    <row r="30" spans="1:11" ht="12.75">
      <c r="A30" s="909"/>
      <c r="B30" s="896"/>
      <c r="C30" s="157" t="s">
        <v>31</v>
      </c>
      <c r="D30" s="138">
        <v>833</v>
      </c>
      <c r="E30" s="138" t="s">
        <v>264</v>
      </c>
      <c r="F30" s="158">
        <v>16502.4</v>
      </c>
      <c r="G30" s="159">
        <v>0</v>
      </c>
      <c r="H30" s="159">
        <v>0</v>
      </c>
      <c r="I30" s="159">
        <v>0</v>
      </c>
      <c r="J30" s="171">
        <v>0</v>
      </c>
      <c r="K30" s="324"/>
    </row>
    <row r="31" spans="1:11" ht="12.75">
      <c r="A31" s="909"/>
      <c r="B31" s="896"/>
      <c r="C31" s="157" t="s">
        <v>32</v>
      </c>
      <c r="D31" s="138" t="s">
        <v>134</v>
      </c>
      <c r="E31" s="138" t="s">
        <v>134</v>
      </c>
      <c r="F31" s="158">
        <v>1650.24</v>
      </c>
      <c r="G31" s="159">
        <v>0</v>
      </c>
      <c r="H31" s="159">
        <v>0</v>
      </c>
      <c r="I31" s="159">
        <v>0</v>
      </c>
      <c r="J31" s="171">
        <v>0</v>
      </c>
      <c r="K31" s="324"/>
    </row>
    <row r="32" spans="1:11" ht="12.75">
      <c r="A32" s="909" t="s">
        <v>114</v>
      </c>
      <c r="B32" s="896" t="s">
        <v>256</v>
      </c>
      <c r="C32" s="166" t="s">
        <v>59</v>
      </c>
      <c r="D32" s="138" t="s">
        <v>134</v>
      </c>
      <c r="E32" s="138" t="s">
        <v>134</v>
      </c>
      <c r="F32" s="323">
        <f>SUM(F33:F35)</f>
        <v>5761.9443</v>
      </c>
      <c r="G32" s="323">
        <f>SUM(G33:G35)</f>
        <v>3683.8615</v>
      </c>
      <c r="H32" s="323">
        <f>SUM(H33:H35)</f>
        <v>3683.8615</v>
      </c>
      <c r="I32" s="323">
        <f>SUM(I33:I35)</f>
        <v>3683.8615</v>
      </c>
      <c r="J32" s="169">
        <f>I32/G32</f>
        <v>1</v>
      </c>
      <c r="K32" s="324"/>
    </row>
    <row r="33" spans="1:11" ht="12.75">
      <c r="A33" s="909"/>
      <c r="B33" s="896"/>
      <c r="C33" s="157" t="s">
        <v>30</v>
      </c>
      <c r="D33" s="138" t="s">
        <v>134</v>
      </c>
      <c r="E33" s="138" t="s">
        <v>134</v>
      </c>
      <c r="F33" s="158">
        <v>0</v>
      </c>
      <c r="G33" s="159">
        <v>0</v>
      </c>
      <c r="H33" s="159">
        <v>0</v>
      </c>
      <c r="I33" s="159">
        <v>0</v>
      </c>
      <c r="J33" s="172"/>
      <c r="K33" s="324"/>
    </row>
    <row r="34" spans="1:11" ht="12.75">
      <c r="A34" s="909"/>
      <c r="B34" s="896"/>
      <c r="C34" s="157" t="s">
        <v>31</v>
      </c>
      <c r="D34" s="138">
        <v>833</v>
      </c>
      <c r="E34" s="138" t="s">
        <v>263</v>
      </c>
      <c r="F34" s="158">
        <v>5648.965</v>
      </c>
      <c r="G34" s="159">
        <f>'таблица 10'!C96</f>
        <v>3348.965</v>
      </c>
      <c r="H34" s="159">
        <f>'таблица 10'!D96</f>
        <v>3348.965</v>
      </c>
      <c r="I34" s="159">
        <f>'таблица 10'!E96</f>
        <v>3348.965</v>
      </c>
      <c r="J34" s="171">
        <f>I34/G34</f>
        <v>1</v>
      </c>
      <c r="K34" s="324"/>
    </row>
    <row r="35" spans="1:11" ht="12.75">
      <c r="A35" s="909"/>
      <c r="B35" s="896"/>
      <c r="C35" s="157" t="s">
        <v>32</v>
      </c>
      <c r="D35" s="138" t="s">
        <v>134</v>
      </c>
      <c r="E35" s="138" t="s">
        <v>134</v>
      </c>
      <c r="F35" s="158">
        <v>112.9793</v>
      </c>
      <c r="G35" s="159">
        <f>'таблица 10'!C97</f>
        <v>334.8965</v>
      </c>
      <c r="H35" s="159">
        <f>'таблица 10'!D97</f>
        <v>334.8965</v>
      </c>
      <c r="I35" s="159">
        <f>'таблица 10'!E97</f>
        <v>334.8965</v>
      </c>
      <c r="J35" s="171">
        <f>I35/G35</f>
        <v>1</v>
      </c>
      <c r="K35" s="324"/>
    </row>
    <row r="36" spans="1:11" ht="12.75">
      <c r="A36" s="909" t="s">
        <v>115</v>
      </c>
      <c r="B36" s="896" t="s">
        <v>257</v>
      </c>
      <c r="C36" s="166" t="s">
        <v>59</v>
      </c>
      <c r="D36" s="138" t="s">
        <v>134</v>
      </c>
      <c r="E36" s="138" t="s">
        <v>134</v>
      </c>
      <c r="F36" s="323">
        <f>SUM(F37:F39)</f>
        <v>0</v>
      </c>
      <c r="G36" s="323">
        <f>SUM(G37:G39)</f>
        <v>50000</v>
      </c>
      <c r="H36" s="323">
        <f>SUM(H37:H39)</f>
        <v>50000</v>
      </c>
      <c r="I36" s="323">
        <f>SUM(I37:I39)</f>
        <v>50000</v>
      </c>
      <c r="J36" s="169">
        <f>I36/G36</f>
        <v>1</v>
      </c>
      <c r="K36" s="324"/>
    </row>
    <row r="37" spans="1:11" ht="12.75">
      <c r="A37" s="909"/>
      <c r="B37" s="896"/>
      <c r="C37" s="157" t="s">
        <v>30</v>
      </c>
      <c r="D37" s="138" t="s">
        <v>134</v>
      </c>
      <c r="E37" s="138" t="s">
        <v>134</v>
      </c>
      <c r="F37" s="158">
        <v>0</v>
      </c>
      <c r="G37" s="159">
        <v>0</v>
      </c>
      <c r="H37" s="159">
        <v>0</v>
      </c>
      <c r="I37" s="159">
        <v>0</v>
      </c>
      <c r="J37" s="172"/>
      <c r="K37" s="324"/>
    </row>
    <row r="38" spans="1:11" ht="12.75">
      <c r="A38" s="909"/>
      <c r="B38" s="896"/>
      <c r="C38" s="157" t="s">
        <v>31</v>
      </c>
      <c r="D38" s="138">
        <v>833</v>
      </c>
      <c r="E38" s="138" t="s">
        <v>262</v>
      </c>
      <c r="F38" s="158">
        <v>0</v>
      </c>
      <c r="G38" s="159">
        <f>'таблица 10'!C107</f>
        <v>50000</v>
      </c>
      <c r="H38" s="159">
        <f>'таблица 10'!D107</f>
        <v>50000</v>
      </c>
      <c r="I38" s="159">
        <f>'таблица 10'!E107</f>
        <v>50000</v>
      </c>
      <c r="J38" s="171">
        <f>I38/G38</f>
        <v>1</v>
      </c>
      <c r="K38" s="324"/>
    </row>
    <row r="39" spans="1:11" ht="12.75">
      <c r="A39" s="909"/>
      <c r="B39" s="896"/>
      <c r="C39" s="157" t="s">
        <v>32</v>
      </c>
      <c r="D39" s="138" t="s">
        <v>134</v>
      </c>
      <c r="E39" s="138" t="s">
        <v>134</v>
      </c>
      <c r="F39" s="158">
        <v>0</v>
      </c>
      <c r="G39" s="159">
        <v>0</v>
      </c>
      <c r="H39" s="159">
        <v>0</v>
      </c>
      <c r="I39" s="159">
        <v>0</v>
      </c>
      <c r="J39" s="171"/>
      <c r="K39" s="324"/>
    </row>
    <row r="40" spans="1:11" ht="12.75">
      <c r="A40" s="890" t="s">
        <v>163</v>
      </c>
      <c r="B40" s="892" t="s">
        <v>282</v>
      </c>
      <c r="C40" s="166" t="s">
        <v>59</v>
      </c>
      <c r="D40" s="138" t="s">
        <v>134</v>
      </c>
      <c r="E40" s="138" t="s">
        <v>134</v>
      </c>
      <c r="F40" s="323">
        <f>SUM(F41:F43)</f>
        <v>242219.40204000002</v>
      </c>
      <c r="G40" s="323">
        <f>SUM(G41:G43)</f>
        <v>291371.94278999994</v>
      </c>
      <c r="H40" s="323">
        <f>SUM(H41:H43)</f>
        <v>289660.74068</v>
      </c>
      <c r="I40" s="323">
        <f>SUM(I41:I43)</f>
        <v>289725.78944</v>
      </c>
      <c r="J40" s="169">
        <f>I40/G40</f>
        <v>0.9943503367749229</v>
      </c>
      <c r="K40" s="324"/>
    </row>
    <row r="41" spans="1:11" ht="12.75">
      <c r="A41" s="891"/>
      <c r="B41" s="893"/>
      <c r="C41" s="157" t="s">
        <v>30</v>
      </c>
      <c r="D41" s="138" t="s">
        <v>134</v>
      </c>
      <c r="E41" s="138" t="s">
        <v>134</v>
      </c>
      <c r="F41" s="158">
        <v>0</v>
      </c>
      <c r="G41" s="159">
        <v>0</v>
      </c>
      <c r="H41" s="159">
        <v>0</v>
      </c>
      <c r="I41" s="159">
        <v>0</v>
      </c>
      <c r="J41" s="172"/>
      <c r="K41" s="324"/>
    </row>
    <row r="42" spans="1:11" ht="12.75">
      <c r="A42" s="891"/>
      <c r="B42" s="893"/>
      <c r="C42" s="157" t="s">
        <v>31</v>
      </c>
      <c r="D42" s="138">
        <v>833</v>
      </c>
      <c r="E42" s="138" t="s">
        <v>261</v>
      </c>
      <c r="F42" s="158">
        <v>237470.002</v>
      </c>
      <c r="G42" s="159">
        <f>'таблица 10'!C111</f>
        <v>288324.74218999996</v>
      </c>
      <c r="H42" s="159">
        <f>'таблица 10'!D111</f>
        <v>286631.81854999997</v>
      </c>
      <c r="I42" s="159">
        <f>'таблица 10'!E111</f>
        <v>286696.86731</v>
      </c>
      <c r="J42" s="171">
        <f>I42/G42</f>
        <v>0.9943540229408158</v>
      </c>
      <c r="K42" s="324"/>
    </row>
    <row r="43" spans="1:11" ht="13.5" thickBot="1">
      <c r="A43" s="891"/>
      <c r="B43" s="893"/>
      <c r="C43" s="196" t="s">
        <v>32</v>
      </c>
      <c r="D43" s="197" t="s">
        <v>134</v>
      </c>
      <c r="E43" s="197" t="s">
        <v>134</v>
      </c>
      <c r="F43" s="198">
        <v>4749.40004</v>
      </c>
      <c r="G43" s="159">
        <f>'таблица 10'!C112</f>
        <v>3047.2005999999997</v>
      </c>
      <c r="H43" s="159">
        <f>'таблица 10'!D112</f>
        <v>3028.92213</v>
      </c>
      <c r="I43" s="159">
        <f>'таблица 10'!E112</f>
        <v>3028.92213</v>
      </c>
      <c r="J43" s="171">
        <f>I43/G43</f>
        <v>0.9940015534257903</v>
      </c>
      <c r="K43" s="324"/>
    </row>
    <row r="44" spans="1:11" ht="12.75">
      <c r="A44" s="897" t="s">
        <v>68</v>
      </c>
      <c r="B44" s="900" t="s">
        <v>90</v>
      </c>
      <c r="C44" s="403" t="s">
        <v>59</v>
      </c>
      <c r="D44" s="187" t="s">
        <v>84</v>
      </c>
      <c r="E44" s="187" t="s">
        <v>84</v>
      </c>
      <c r="F44" s="188">
        <f>SUM(F45:F47)</f>
        <v>80238.42222000001</v>
      </c>
      <c r="G44" s="188">
        <f>SUM(G45:G47)</f>
        <v>74718.120756</v>
      </c>
      <c r="H44" s="188">
        <f>SUM(H45:H47)</f>
        <v>73468.80945</v>
      </c>
      <c r="I44" s="188">
        <f>SUM(I45:I47)</f>
        <v>73468.80945</v>
      </c>
      <c r="J44" s="189">
        <f>I44/G44</f>
        <v>0.9832796744168693</v>
      </c>
      <c r="K44" s="324"/>
    </row>
    <row r="45" spans="1:11" ht="12.75">
      <c r="A45" s="898"/>
      <c r="B45" s="896"/>
      <c r="C45" s="163" t="s">
        <v>30</v>
      </c>
      <c r="D45" s="152" t="s">
        <v>84</v>
      </c>
      <c r="E45" s="152" t="s">
        <v>84</v>
      </c>
      <c r="F45" s="164">
        <f>F49+F53+F57</f>
        <v>0</v>
      </c>
      <c r="G45" s="164">
        <f>G49+G53+G57</f>
        <v>0</v>
      </c>
      <c r="H45" s="164">
        <f>H49+H53+H57</f>
        <v>0</v>
      </c>
      <c r="I45" s="164">
        <f>I49+I53+I57</f>
        <v>0</v>
      </c>
      <c r="J45" s="172"/>
      <c r="K45" s="324"/>
    </row>
    <row r="46" spans="1:11" ht="12.75">
      <c r="A46" s="898"/>
      <c r="B46" s="896"/>
      <c r="C46" s="163" t="s">
        <v>31</v>
      </c>
      <c r="D46" s="152" t="s">
        <v>84</v>
      </c>
      <c r="E46" s="152" t="s">
        <v>84</v>
      </c>
      <c r="F46" s="164">
        <f aca="true" t="shared" si="3" ref="F46:I47">F50+F54+F58</f>
        <v>70464.58</v>
      </c>
      <c r="G46" s="164">
        <f t="shared" si="3"/>
        <v>65295.88989</v>
      </c>
      <c r="H46" s="164">
        <f t="shared" si="3"/>
        <v>64171.43971</v>
      </c>
      <c r="I46" s="164">
        <f t="shared" si="3"/>
        <v>64171.43971</v>
      </c>
      <c r="J46" s="170">
        <f>I46/G46</f>
        <v>0.9827791583529332</v>
      </c>
      <c r="K46" s="324"/>
    </row>
    <row r="47" spans="1:11" ht="13.5" thickBot="1">
      <c r="A47" s="899"/>
      <c r="B47" s="901"/>
      <c r="C47" s="203" t="s">
        <v>32</v>
      </c>
      <c r="D47" s="191" t="s">
        <v>84</v>
      </c>
      <c r="E47" s="191" t="s">
        <v>84</v>
      </c>
      <c r="F47" s="204">
        <f t="shared" si="3"/>
        <v>9773.84222</v>
      </c>
      <c r="G47" s="204">
        <f t="shared" si="3"/>
        <v>9422.230866</v>
      </c>
      <c r="H47" s="204">
        <f t="shared" si="3"/>
        <v>9297.36974</v>
      </c>
      <c r="I47" s="204">
        <f t="shared" si="3"/>
        <v>9297.36974</v>
      </c>
      <c r="J47" s="193">
        <f>I47/G47</f>
        <v>0.9867482417088124</v>
      </c>
      <c r="K47" s="324"/>
    </row>
    <row r="48" spans="1:11" ht="12.75">
      <c r="A48" s="895" t="s">
        <v>63</v>
      </c>
      <c r="B48" s="893" t="s">
        <v>258</v>
      </c>
      <c r="C48" s="252" t="s">
        <v>59</v>
      </c>
      <c r="D48" s="201" t="s">
        <v>134</v>
      </c>
      <c r="E48" s="321"/>
      <c r="F48" s="322">
        <f>SUM(F49:F51)</f>
        <v>10000</v>
      </c>
      <c r="G48" s="322">
        <f>SUM(G49:G51)</f>
        <v>9500</v>
      </c>
      <c r="H48" s="322">
        <f>SUM(H49:H51)</f>
        <v>9500</v>
      </c>
      <c r="I48" s="322">
        <f>SUM(I49:I51)</f>
        <v>9500</v>
      </c>
      <c r="J48" s="185">
        <f>I48/G48</f>
        <v>1</v>
      </c>
      <c r="K48" s="324"/>
    </row>
    <row r="49" spans="1:11" ht="12.75">
      <c r="A49" s="895"/>
      <c r="B49" s="893"/>
      <c r="C49" s="157" t="s">
        <v>30</v>
      </c>
      <c r="D49" s="138" t="s">
        <v>134</v>
      </c>
      <c r="E49" s="152"/>
      <c r="F49" s="158">
        <v>0</v>
      </c>
      <c r="G49" s="159">
        <v>0</v>
      </c>
      <c r="H49" s="159">
        <v>0</v>
      </c>
      <c r="I49" s="159">
        <v>0</v>
      </c>
      <c r="J49" s="172"/>
      <c r="K49" s="324"/>
    </row>
    <row r="50" spans="1:11" ht="12.75">
      <c r="A50" s="895"/>
      <c r="B50" s="893"/>
      <c r="C50" s="157" t="s">
        <v>31</v>
      </c>
      <c r="D50" s="138">
        <v>833</v>
      </c>
      <c r="E50" s="138" t="s">
        <v>259</v>
      </c>
      <c r="F50" s="158">
        <v>7000</v>
      </c>
      <c r="G50" s="159">
        <f>'таблица 10'!C154</f>
        <v>6650</v>
      </c>
      <c r="H50" s="159">
        <f>'таблица 10'!D154</f>
        <v>6650</v>
      </c>
      <c r="I50" s="159">
        <f>'таблица 10'!E154</f>
        <v>6650</v>
      </c>
      <c r="J50" s="171">
        <f>I50/G50</f>
        <v>1</v>
      </c>
      <c r="K50" s="324"/>
    </row>
    <row r="51" spans="1:11" ht="12.75">
      <c r="A51" s="914"/>
      <c r="B51" s="907"/>
      <c r="C51" s="157" t="s">
        <v>32</v>
      </c>
      <c r="D51" s="138" t="s">
        <v>134</v>
      </c>
      <c r="E51" s="152"/>
      <c r="F51" s="158">
        <v>3000</v>
      </c>
      <c r="G51" s="159">
        <f>'таблица 10'!C155</f>
        <v>2850</v>
      </c>
      <c r="H51" s="159">
        <f>'таблица 10'!D155</f>
        <v>2850</v>
      </c>
      <c r="I51" s="159">
        <f>'таблица 10'!E155</f>
        <v>2850</v>
      </c>
      <c r="J51" s="171">
        <f>I51/G51</f>
        <v>1</v>
      </c>
      <c r="K51" s="324"/>
    </row>
    <row r="52" spans="1:11" ht="12.75">
      <c r="A52" s="914" t="s">
        <v>69</v>
      </c>
      <c r="B52" s="907" t="s">
        <v>283</v>
      </c>
      <c r="C52" s="167" t="s">
        <v>59</v>
      </c>
      <c r="D52" s="201" t="s">
        <v>134</v>
      </c>
      <c r="E52" s="201" t="s">
        <v>134</v>
      </c>
      <c r="F52" s="322">
        <f>SUM(F53:F55)</f>
        <v>67738.42222000001</v>
      </c>
      <c r="G52" s="322">
        <f>SUM(G53:G55)</f>
        <v>65218.120756</v>
      </c>
      <c r="H52" s="322">
        <f>SUM(H53:H55)</f>
        <v>63968.80945</v>
      </c>
      <c r="I52" s="322">
        <f>SUM(I53:I55)</f>
        <v>63968.80945</v>
      </c>
      <c r="J52" s="185">
        <f>I52/G52</f>
        <v>0.9808441075652267</v>
      </c>
      <c r="K52" s="324"/>
    </row>
    <row r="53" spans="1:11" ht="12.75">
      <c r="A53" s="915"/>
      <c r="B53" s="896"/>
      <c r="C53" s="157" t="s">
        <v>30</v>
      </c>
      <c r="D53" s="138" t="s">
        <v>134</v>
      </c>
      <c r="E53" s="138" t="s">
        <v>134</v>
      </c>
      <c r="F53" s="158">
        <v>0</v>
      </c>
      <c r="G53" s="159">
        <v>0</v>
      </c>
      <c r="H53" s="159">
        <v>0</v>
      </c>
      <c r="I53" s="159">
        <v>0</v>
      </c>
      <c r="J53" s="172"/>
      <c r="K53" s="324"/>
    </row>
    <row r="54" spans="1:11" ht="12.75">
      <c r="A54" s="915"/>
      <c r="B54" s="896"/>
      <c r="C54" s="157" t="s">
        <v>31</v>
      </c>
      <c r="D54" s="138">
        <v>833</v>
      </c>
      <c r="E54" s="138" t="s">
        <v>260</v>
      </c>
      <c r="F54" s="158">
        <v>60964.58</v>
      </c>
      <c r="G54" s="159">
        <f>'таблица 10'!C158</f>
        <v>58645.88989</v>
      </c>
      <c r="H54" s="159">
        <f>'таблица 10'!D158</f>
        <v>57521.43971</v>
      </c>
      <c r="I54" s="159">
        <f>'таблица 10'!E158</f>
        <v>57521.43971</v>
      </c>
      <c r="J54" s="171">
        <f>I54/G54</f>
        <v>0.980826445261397</v>
      </c>
      <c r="K54" s="324"/>
    </row>
    <row r="55" spans="1:11" ht="12.75">
      <c r="A55" s="894"/>
      <c r="B55" s="892"/>
      <c r="C55" s="196" t="s">
        <v>32</v>
      </c>
      <c r="D55" s="197" t="s">
        <v>134</v>
      </c>
      <c r="E55" s="197" t="s">
        <v>134</v>
      </c>
      <c r="F55" s="198">
        <v>6773.84222</v>
      </c>
      <c r="G55" s="159">
        <f>'таблица 10'!C159</f>
        <v>6572.230866</v>
      </c>
      <c r="H55" s="159">
        <f>'таблица 10'!D159</f>
        <v>6447.36974</v>
      </c>
      <c r="I55" s="159">
        <f>'таблица 10'!E159</f>
        <v>6447.36974</v>
      </c>
      <c r="J55" s="205">
        <f>I55/G55</f>
        <v>0.9810017133381693</v>
      </c>
      <c r="K55" s="324"/>
    </row>
    <row r="56" spans="1:11" ht="12.75">
      <c r="A56" s="914" t="s">
        <v>70</v>
      </c>
      <c r="B56" s="907" t="s">
        <v>432</v>
      </c>
      <c r="C56" s="404" t="s">
        <v>59</v>
      </c>
      <c r="D56" s="201" t="s">
        <v>134</v>
      </c>
      <c r="E56" s="201" t="s">
        <v>134</v>
      </c>
      <c r="F56" s="322">
        <f>SUM(F57:F59)</f>
        <v>2500</v>
      </c>
      <c r="G56" s="322">
        <f>SUM(G57:G59)</f>
        <v>0</v>
      </c>
      <c r="H56" s="322">
        <f>SUM(H57:H59)</f>
        <v>0</v>
      </c>
      <c r="I56" s="322">
        <f>SUM(I57:I59)</f>
        <v>0</v>
      </c>
      <c r="J56" s="185">
        <v>0</v>
      </c>
      <c r="K56" s="324"/>
    </row>
    <row r="57" spans="1:11" ht="12.75">
      <c r="A57" s="915"/>
      <c r="B57" s="896"/>
      <c r="C57" s="157" t="s">
        <v>30</v>
      </c>
      <c r="D57" s="138" t="s">
        <v>134</v>
      </c>
      <c r="E57" s="138" t="s">
        <v>134</v>
      </c>
      <c r="F57" s="158">
        <v>0</v>
      </c>
      <c r="G57" s="159">
        <v>0</v>
      </c>
      <c r="H57" s="159">
        <v>0</v>
      </c>
      <c r="I57" s="159">
        <v>0</v>
      </c>
      <c r="J57" s="172"/>
      <c r="K57" s="324"/>
    </row>
    <row r="58" spans="1:11" ht="12.75">
      <c r="A58" s="915"/>
      <c r="B58" s="896"/>
      <c r="C58" s="157" t="s">
        <v>31</v>
      </c>
      <c r="D58" s="138">
        <v>833</v>
      </c>
      <c r="E58" s="138">
        <v>1220509990</v>
      </c>
      <c r="F58" s="158">
        <v>2500</v>
      </c>
      <c r="G58" s="159">
        <v>0</v>
      </c>
      <c r="H58" s="159">
        <v>0</v>
      </c>
      <c r="I58" s="159">
        <v>0</v>
      </c>
      <c r="J58" s="171"/>
      <c r="K58" s="324"/>
    </row>
    <row r="59" spans="1:11" ht="13.5" thickBot="1">
      <c r="A59" s="894"/>
      <c r="B59" s="892"/>
      <c r="C59" s="196" t="s">
        <v>32</v>
      </c>
      <c r="D59" s="197" t="s">
        <v>134</v>
      </c>
      <c r="E59" s="197" t="s">
        <v>134</v>
      </c>
      <c r="F59" s="198">
        <v>0</v>
      </c>
      <c r="G59" s="159">
        <v>0</v>
      </c>
      <c r="H59" s="159">
        <v>0</v>
      </c>
      <c r="I59" s="159">
        <v>0</v>
      </c>
      <c r="J59" s="205"/>
      <c r="K59" s="324"/>
    </row>
    <row r="60" spans="1:11" ht="12.75">
      <c r="A60" s="897" t="s">
        <v>72</v>
      </c>
      <c r="B60" s="900" t="s">
        <v>91</v>
      </c>
      <c r="C60" s="202" t="s">
        <v>59</v>
      </c>
      <c r="D60" s="187" t="s">
        <v>84</v>
      </c>
      <c r="E60" s="187" t="s">
        <v>84</v>
      </c>
      <c r="F60" s="188">
        <f>SUM(F61:F63)</f>
        <v>44600.4348</v>
      </c>
      <c r="G60" s="188">
        <f>SUM(G61:G63)</f>
        <v>84492.715823</v>
      </c>
      <c r="H60" s="188">
        <f>SUM(H61:H63)</f>
        <v>81563.291844</v>
      </c>
      <c r="I60" s="188">
        <f>SUM(I61:I63)</f>
        <v>32363.291844</v>
      </c>
      <c r="J60" s="189">
        <f>I60/G60</f>
        <v>0.38303055510484957</v>
      </c>
      <c r="K60" s="324"/>
    </row>
    <row r="61" spans="1:11" ht="12.75">
      <c r="A61" s="898"/>
      <c r="B61" s="896"/>
      <c r="C61" s="163" t="s">
        <v>30</v>
      </c>
      <c r="D61" s="152" t="s">
        <v>84</v>
      </c>
      <c r="E61" s="152" t="s">
        <v>84</v>
      </c>
      <c r="F61" s="164">
        <f aca="true" t="shared" si="4" ref="F61:I63">F65+F69+F73</f>
        <v>0</v>
      </c>
      <c r="G61" s="164">
        <f t="shared" si="4"/>
        <v>0</v>
      </c>
      <c r="H61" s="164">
        <f t="shared" si="4"/>
        <v>0</v>
      </c>
      <c r="I61" s="164">
        <f t="shared" si="4"/>
        <v>0</v>
      </c>
      <c r="J61" s="172"/>
      <c r="K61" s="324"/>
    </row>
    <row r="62" spans="1:11" ht="12.75">
      <c r="A62" s="898"/>
      <c r="B62" s="896"/>
      <c r="C62" s="163" t="s">
        <v>31</v>
      </c>
      <c r="D62" s="152" t="s">
        <v>84</v>
      </c>
      <c r="E62" s="152" t="s">
        <v>84</v>
      </c>
      <c r="F62" s="164">
        <f t="shared" si="4"/>
        <v>42593.9</v>
      </c>
      <c r="G62" s="164">
        <f t="shared" si="4"/>
        <v>83032.69893</v>
      </c>
      <c r="H62" s="164">
        <f t="shared" si="4"/>
        <v>80207.77804</v>
      </c>
      <c r="I62" s="164">
        <f t="shared" si="4"/>
        <v>31007.778039999997</v>
      </c>
      <c r="J62" s="170">
        <f>I62/G62</f>
        <v>0.37344056545892645</v>
      </c>
      <c r="K62" s="324"/>
    </row>
    <row r="63" spans="1:11" ht="13.5" thickBot="1">
      <c r="A63" s="899"/>
      <c r="B63" s="901"/>
      <c r="C63" s="203" t="s">
        <v>32</v>
      </c>
      <c r="D63" s="191" t="s">
        <v>84</v>
      </c>
      <c r="E63" s="191" t="s">
        <v>84</v>
      </c>
      <c r="F63" s="204">
        <f t="shared" si="4"/>
        <v>2006.5348</v>
      </c>
      <c r="G63" s="204">
        <f t="shared" si="4"/>
        <v>1460.016893</v>
      </c>
      <c r="H63" s="204">
        <f t="shared" si="4"/>
        <v>1355.5138040000002</v>
      </c>
      <c r="I63" s="204">
        <f t="shared" si="4"/>
        <v>1355.5138040000002</v>
      </c>
      <c r="J63" s="193">
        <f>I63/G63</f>
        <v>0.9284233699616516</v>
      </c>
      <c r="K63" s="324"/>
    </row>
    <row r="64" spans="1:11" ht="12.75" customHeight="1">
      <c r="A64" s="919" t="s">
        <v>64</v>
      </c>
      <c r="B64" s="918" t="s">
        <v>270</v>
      </c>
      <c r="C64" s="167" t="s">
        <v>59</v>
      </c>
      <c r="D64" s="201" t="s">
        <v>134</v>
      </c>
      <c r="E64" s="201" t="s">
        <v>134</v>
      </c>
      <c r="F64" s="322">
        <f>SUM(F65:F67)</f>
        <v>22528.552</v>
      </c>
      <c r="G64" s="322">
        <f>SUM(G65:G67)</f>
        <v>18032.53</v>
      </c>
      <c r="H64" s="322">
        <f>SUM(H65:H67)</f>
        <v>17452.64</v>
      </c>
      <c r="I64" s="322">
        <f>SUM(I65:I67)</f>
        <v>17452.64</v>
      </c>
      <c r="J64" s="185">
        <f>H64/G64</f>
        <v>0.9678420055311152</v>
      </c>
      <c r="K64" s="324"/>
    </row>
    <row r="65" spans="1:11" ht="12.75">
      <c r="A65" s="895"/>
      <c r="B65" s="893"/>
      <c r="C65" s="163" t="s">
        <v>30</v>
      </c>
      <c r="D65" s="138" t="s">
        <v>134</v>
      </c>
      <c r="E65" s="138" t="s">
        <v>134</v>
      </c>
      <c r="F65" s="158">
        <v>0</v>
      </c>
      <c r="G65" s="159">
        <v>0</v>
      </c>
      <c r="H65" s="159">
        <v>0</v>
      </c>
      <c r="I65" s="159">
        <v>0</v>
      </c>
      <c r="J65" s="172"/>
      <c r="K65" s="324"/>
    </row>
    <row r="66" spans="1:11" ht="12.75">
      <c r="A66" s="895"/>
      <c r="B66" s="893"/>
      <c r="C66" s="163" t="s">
        <v>31</v>
      </c>
      <c r="D66" s="138">
        <v>833</v>
      </c>
      <c r="E66" s="138" t="s">
        <v>273</v>
      </c>
      <c r="F66" s="158">
        <v>22528.552</v>
      </c>
      <c r="G66" s="159">
        <f>'таблица 10'!C171</f>
        <v>18032.53</v>
      </c>
      <c r="H66" s="159">
        <f>'таблица 10'!D171</f>
        <v>17452.64</v>
      </c>
      <c r="I66" s="159">
        <f>'таблица 10'!E171</f>
        <v>17452.64</v>
      </c>
      <c r="J66" s="171">
        <f>I66/G66</f>
        <v>0.9678420055311152</v>
      </c>
      <c r="K66" s="324"/>
    </row>
    <row r="67" spans="1:11" ht="12.75">
      <c r="A67" s="914"/>
      <c r="B67" s="907"/>
      <c r="C67" s="163" t="s">
        <v>32</v>
      </c>
      <c r="D67" s="138" t="s">
        <v>134</v>
      </c>
      <c r="E67" s="138" t="s">
        <v>134</v>
      </c>
      <c r="F67" s="158">
        <v>0</v>
      </c>
      <c r="G67" s="159">
        <v>0</v>
      </c>
      <c r="H67" s="159">
        <v>0</v>
      </c>
      <c r="I67" s="159">
        <v>0</v>
      </c>
      <c r="J67" s="172"/>
      <c r="K67" s="324"/>
    </row>
    <row r="68" spans="1:11" ht="12.75">
      <c r="A68" s="915" t="s">
        <v>73</v>
      </c>
      <c r="B68" s="896" t="s">
        <v>271</v>
      </c>
      <c r="C68" s="166" t="s">
        <v>59</v>
      </c>
      <c r="D68" s="138" t="s">
        <v>134</v>
      </c>
      <c r="E68" s="138" t="s">
        <v>134</v>
      </c>
      <c r="F68" s="323">
        <f>SUM(F69:F71)</f>
        <v>22071.882800000003</v>
      </c>
      <c r="G68" s="323">
        <f>SUM(G69:G71)</f>
        <v>16060.185823</v>
      </c>
      <c r="H68" s="323">
        <f>SUM(H69:H71)</f>
        <v>14910.651844</v>
      </c>
      <c r="I68" s="323">
        <f>SUM(I69:I71)</f>
        <v>14910.651844</v>
      </c>
      <c r="J68" s="169">
        <f>I68/G68</f>
        <v>0.9284233699616515</v>
      </c>
      <c r="K68" s="324"/>
    </row>
    <row r="69" spans="1:11" ht="12.75">
      <c r="A69" s="915"/>
      <c r="B69" s="896"/>
      <c r="C69" s="163" t="s">
        <v>30</v>
      </c>
      <c r="D69" s="138" t="s">
        <v>134</v>
      </c>
      <c r="E69" s="138" t="s">
        <v>134</v>
      </c>
      <c r="F69" s="158">
        <v>0</v>
      </c>
      <c r="G69" s="159">
        <v>0</v>
      </c>
      <c r="H69" s="159">
        <v>0</v>
      </c>
      <c r="I69" s="159">
        <v>0</v>
      </c>
      <c r="J69" s="172"/>
      <c r="K69" s="324"/>
    </row>
    <row r="70" spans="1:11" ht="12.75">
      <c r="A70" s="915"/>
      <c r="B70" s="896"/>
      <c r="C70" s="163" t="s">
        <v>31</v>
      </c>
      <c r="D70" s="138">
        <v>833</v>
      </c>
      <c r="E70" s="138" t="s">
        <v>274</v>
      </c>
      <c r="F70" s="158">
        <v>20065.348</v>
      </c>
      <c r="G70" s="159">
        <f>'таблица 10'!C174</f>
        <v>14600.16893</v>
      </c>
      <c r="H70" s="159">
        <f>'таблица 10'!D174</f>
        <v>13555.13804</v>
      </c>
      <c r="I70" s="159">
        <f>'таблица 10'!E174</f>
        <v>13555.13804</v>
      </c>
      <c r="J70" s="171">
        <f>I70/G70</f>
        <v>0.9284233699616515</v>
      </c>
      <c r="K70" s="324"/>
    </row>
    <row r="71" spans="1:11" ht="12.75">
      <c r="A71" s="915"/>
      <c r="B71" s="896"/>
      <c r="C71" s="163" t="s">
        <v>32</v>
      </c>
      <c r="D71" s="138" t="s">
        <v>134</v>
      </c>
      <c r="E71" s="138" t="s">
        <v>134</v>
      </c>
      <c r="F71" s="158">
        <v>2006.5348</v>
      </c>
      <c r="G71" s="159">
        <f>'таблица 10'!C175</f>
        <v>1460.016893</v>
      </c>
      <c r="H71" s="159">
        <f>'таблица 10'!D175</f>
        <v>1355.5138040000002</v>
      </c>
      <c r="I71" s="159">
        <f>'таблица 10'!E175</f>
        <v>1355.5138040000002</v>
      </c>
      <c r="J71" s="171">
        <f>I71/G71</f>
        <v>0.9284233699616516</v>
      </c>
      <c r="K71" s="324"/>
    </row>
    <row r="72" spans="1:11" ht="12.75">
      <c r="A72" s="894" t="s">
        <v>74</v>
      </c>
      <c r="B72" s="892" t="s">
        <v>272</v>
      </c>
      <c r="C72" s="166" t="s">
        <v>59</v>
      </c>
      <c r="D72" s="138" t="s">
        <v>134</v>
      </c>
      <c r="E72" s="138" t="s">
        <v>134</v>
      </c>
      <c r="F72" s="323">
        <f>SUM(F73:F75)</f>
        <v>0</v>
      </c>
      <c r="G72" s="323">
        <f>SUM(G73:G75)</f>
        <v>50400</v>
      </c>
      <c r="H72" s="323">
        <f>SUM(H73:H75)</f>
        <v>49200</v>
      </c>
      <c r="I72" s="323">
        <f>SUM(I73:I75)</f>
        <v>0</v>
      </c>
      <c r="J72" s="169">
        <f>I72/G72</f>
        <v>0</v>
      </c>
      <c r="K72" s="324"/>
    </row>
    <row r="73" spans="1:11" ht="12.75">
      <c r="A73" s="895"/>
      <c r="B73" s="893"/>
      <c r="C73" s="163" t="s">
        <v>30</v>
      </c>
      <c r="D73" s="138" t="s">
        <v>134</v>
      </c>
      <c r="E73" s="138" t="s">
        <v>134</v>
      </c>
      <c r="F73" s="158">
        <v>0</v>
      </c>
      <c r="G73" s="159">
        <v>0</v>
      </c>
      <c r="H73" s="159">
        <v>0</v>
      </c>
      <c r="I73" s="159">
        <v>0</v>
      </c>
      <c r="J73" s="172"/>
      <c r="K73" s="324"/>
    </row>
    <row r="74" spans="1:11" ht="12.75">
      <c r="A74" s="895"/>
      <c r="B74" s="893"/>
      <c r="C74" s="163" t="s">
        <v>31</v>
      </c>
      <c r="D74" s="138">
        <v>833</v>
      </c>
      <c r="E74" s="138" t="s">
        <v>275</v>
      </c>
      <c r="F74" s="158">
        <v>0</v>
      </c>
      <c r="G74" s="159">
        <f>'таблица 10'!C178</f>
        <v>50400</v>
      </c>
      <c r="H74" s="159">
        <f>'таблица 10'!D178</f>
        <v>49200</v>
      </c>
      <c r="I74" s="159">
        <f>'таблица 10'!E178</f>
        <v>0</v>
      </c>
      <c r="J74" s="171">
        <f>I74/G74</f>
        <v>0</v>
      </c>
      <c r="K74" s="324"/>
    </row>
    <row r="75" spans="1:11" ht="13.5" thickBot="1">
      <c r="A75" s="895"/>
      <c r="B75" s="893"/>
      <c r="C75" s="206" t="s">
        <v>32</v>
      </c>
      <c r="D75" s="197" t="s">
        <v>134</v>
      </c>
      <c r="E75" s="197" t="s">
        <v>134</v>
      </c>
      <c r="F75" s="198">
        <v>0</v>
      </c>
      <c r="G75" s="199">
        <v>0</v>
      </c>
      <c r="H75" s="199">
        <v>0</v>
      </c>
      <c r="I75" s="199">
        <v>0</v>
      </c>
      <c r="J75" s="205"/>
      <c r="K75" s="324"/>
    </row>
    <row r="76" spans="1:11" ht="12.75">
      <c r="A76" s="897" t="s">
        <v>79</v>
      </c>
      <c r="B76" s="900" t="s">
        <v>92</v>
      </c>
      <c r="C76" s="253" t="s">
        <v>59</v>
      </c>
      <c r="D76" s="187" t="s">
        <v>84</v>
      </c>
      <c r="E76" s="187" t="s">
        <v>84</v>
      </c>
      <c r="F76" s="188">
        <f>SUM(F77:F79)</f>
        <v>460765.7</v>
      </c>
      <c r="G76" s="188">
        <f>SUM(G77:G79)</f>
        <v>518028.62944</v>
      </c>
      <c r="H76" s="188">
        <f>SUM(H77:H79)</f>
        <v>517979.75763</v>
      </c>
      <c r="I76" s="188">
        <f>SUM(I77:I79)</f>
        <v>517979.75763</v>
      </c>
      <c r="J76" s="189">
        <f>I76/G76</f>
        <v>0.9999056580906488</v>
      </c>
      <c r="K76" s="324"/>
    </row>
    <row r="77" spans="1:11" ht="12.75">
      <c r="A77" s="898"/>
      <c r="B77" s="896"/>
      <c r="C77" s="163" t="s">
        <v>30</v>
      </c>
      <c r="D77" s="152" t="s">
        <v>84</v>
      </c>
      <c r="E77" s="152" t="s">
        <v>84</v>
      </c>
      <c r="F77" s="164">
        <f>F81+F85</f>
        <v>0</v>
      </c>
      <c r="G77" s="164">
        <f>G81+G85</f>
        <v>0</v>
      </c>
      <c r="H77" s="164">
        <f>H81+H85</f>
        <v>0</v>
      </c>
      <c r="I77" s="164">
        <f>I81+I85</f>
        <v>0</v>
      </c>
      <c r="J77" s="172"/>
      <c r="K77" s="324"/>
    </row>
    <row r="78" spans="1:11" ht="12.75">
      <c r="A78" s="898"/>
      <c r="B78" s="896"/>
      <c r="C78" s="163" t="s">
        <v>31</v>
      </c>
      <c r="D78" s="152" t="s">
        <v>84</v>
      </c>
      <c r="E78" s="152" t="s">
        <v>84</v>
      </c>
      <c r="F78" s="164">
        <f aca="true" t="shared" si="5" ref="F78:I79">F82+F86</f>
        <v>460765.7</v>
      </c>
      <c r="G78" s="164">
        <f t="shared" si="5"/>
        <v>518028.62944</v>
      </c>
      <c r="H78" s="164">
        <f t="shared" si="5"/>
        <v>517979.75763</v>
      </c>
      <c r="I78" s="164">
        <f t="shared" si="5"/>
        <v>517979.75763</v>
      </c>
      <c r="J78" s="170">
        <f>I78/G78</f>
        <v>0.9999056580906488</v>
      </c>
      <c r="K78" s="324"/>
    </row>
    <row r="79" spans="1:11" ht="13.5" thickBot="1">
      <c r="A79" s="899"/>
      <c r="B79" s="901"/>
      <c r="C79" s="203" t="s">
        <v>32</v>
      </c>
      <c r="D79" s="191" t="s">
        <v>84</v>
      </c>
      <c r="E79" s="191" t="s">
        <v>84</v>
      </c>
      <c r="F79" s="204">
        <f t="shared" si="5"/>
        <v>0</v>
      </c>
      <c r="G79" s="204">
        <f t="shared" si="5"/>
        <v>0</v>
      </c>
      <c r="H79" s="204">
        <f t="shared" si="5"/>
        <v>0</v>
      </c>
      <c r="I79" s="204">
        <f t="shared" si="5"/>
        <v>0</v>
      </c>
      <c r="J79" s="178"/>
      <c r="K79" s="324"/>
    </row>
    <row r="80" spans="1:11" ht="12.75">
      <c r="A80" s="914" t="s">
        <v>80</v>
      </c>
      <c r="B80" s="907" t="s">
        <v>276</v>
      </c>
      <c r="C80" s="167" t="s">
        <v>59</v>
      </c>
      <c r="D80" s="201" t="s">
        <v>134</v>
      </c>
      <c r="E80" s="201" t="s">
        <v>134</v>
      </c>
      <c r="F80" s="322">
        <f>SUM(F81:F83)</f>
        <v>452973.3</v>
      </c>
      <c r="G80" s="322">
        <f>SUM(G81:G83)</f>
        <v>518028.62944</v>
      </c>
      <c r="H80" s="322">
        <f>SUM(H81:H83)</f>
        <v>517979.75763</v>
      </c>
      <c r="I80" s="322">
        <f>SUM(I81:I83)</f>
        <v>517979.75763</v>
      </c>
      <c r="J80" s="185">
        <f>I80/G80</f>
        <v>0.9999056580906488</v>
      </c>
      <c r="K80" s="324"/>
    </row>
    <row r="81" spans="1:11" ht="12.75">
      <c r="A81" s="915"/>
      <c r="B81" s="896"/>
      <c r="C81" s="157" t="s">
        <v>30</v>
      </c>
      <c r="D81" s="138" t="s">
        <v>134</v>
      </c>
      <c r="E81" s="138" t="s">
        <v>134</v>
      </c>
      <c r="F81" s="158">
        <v>0</v>
      </c>
      <c r="G81" s="159">
        <v>0</v>
      </c>
      <c r="H81" s="159">
        <v>0</v>
      </c>
      <c r="I81" s="159">
        <v>0</v>
      </c>
      <c r="J81" s="172"/>
      <c r="K81" s="324"/>
    </row>
    <row r="82" spans="1:11" ht="12.75">
      <c r="A82" s="915"/>
      <c r="B82" s="896"/>
      <c r="C82" s="157" t="s">
        <v>31</v>
      </c>
      <c r="D82" s="138">
        <v>833</v>
      </c>
      <c r="E82" s="138" t="s">
        <v>279</v>
      </c>
      <c r="F82" s="158">
        <v>452973.3</v>
      </c>
      <c r="G82" s="159">
        <f>'таблица 10'!C186</f>
        <v>518028.62944</v>
      </c>
      <c r="H82" s="159">
        <f>'таблица 10'!D186</f>
        <v>517979.75763</v>
      </c>
      <c r="I82" s="159">
        <f>'таблица 10'!E186</f>
        <v>517979.75763</v>
      </c>
      <c r="J82" s="171">
        <f>I82/G82</f>
        <v>0.9999056580906488</v>
      </c>
      <c r="K82" s="324"/>
    </row>
    <row r="83" spans="1:11" ht="12.75">
      <c r="A83" s="915"/>
      <c r="B83" s="896"/>
      <c r="C83" s="157" t="s">
        <v>32</v>
      </c>
      <c r="D83" s="138" t="s">
        <v>134</v>
      </c>
      <c r="E83" s="138" t="s">
        <v>134</v>
      </c>
      <c r="F83" s="158">
        <v>0</v>
      </c>
      <c r="G83" s="159">
        <v>0</v>
      </c>
      <c r="H83" s="159">
        <v>0</v>
      </c>
      <c r="I83" s="159">
        <v>0</v>
      </c>
      <c r="J83" s="172"/>
      <c r="K83" s="324"/>
    </row>
    <row r="84" spans="1:11" ht="12.75">
      <c r="A84" s="894" t="s">
        <v>81</v>
      </c>
      <c r="B84" s="896" t="s">
        <v>277</v>
      </c>
      <c r="C84" s="166" t="s">
        <v>59</v>
      </c>
      <c r="D84" s="138" t="s">
        <v>134</v>
      </c>
      <c r="E84" s="138" t="s">
        <v>134</v>
      </c>
      <c r="F84" s="323">
        <f>SUM(F85:F87)</f>
        <v>7792.4</v>
      </c>
      <c r="G84" s="323">
        <f>SUM(G85:G87)</f>
        <v>0</v>
      </c>
      <c r="H84" s="323">
        <f>SUM(H85:H87)</f>
        <v>0</v>
      </c>
      <c r="I84" s="323">
        <f>SUM(I85:I87)</f>
        <v>0</v>
      </c>
      <c r="J84" s="169">
        <v>0</v>
      </c>
      <c r="K84" s="324"/>
    </row>
    <row r="85" spans="1:11" ht="12.75">
      <c r="A85" s="895"/>
      <c r="B85" s="896"/>
      <c r="C85" s="157" t="s">
        <v>30</v>
      </c>
      <c r="D85" s="138" t="s">
        <v>134</v>
      </c>
      <c r="E85" s="138" t="s">
        <v>134</v>
      </c>
      <c r="F85" s="158">
        <v>0</v>
      </c>
      <c r="G85" s="159">
        <v>0</v>
      </c>
      <c r="H85" s="159">
        <v>0</v>
      </c>
      <c r="I85" s="159">
        <v>0</v>
      </c>
      <c r="J85" s="172"/>
      <c r="K85" s="324"/>
    </row>
    <row r="86" spans="1:11" ht="12.75">
      <c r="A86" s="895"/>
      <c r="B86" s="896"/>
      <c r="C86" s="157" t="s">
        <v>31</v>
      </c>
      <c r="D86" s="138">
        <v>833</v>
      </c>
      <c r="E86" s="138" t="s">
        <v>278</v>
      </c>
      <c r="F86" s="158">
        <v>7792.4</v>
      </c>
      <c r="G86" s="159">
        <v>0</v>
      </c>
      <c r="H86" s="159">
        <v>0</v>
      </c>
      <c r="I86" s="159">
        <v>0</v>
      </c>
      <c r="J86" s="171">
        <v>0</v>
      </c>
      <c r="K86" s="324"/>
    </row>
    <row r="87" spans="1:11" ht="13.5" thickBot="1">
      <c r="A87" s="895"/>
      <c r="B87" s="892"/>
      <c r="C87" s="196" t="s">
        <v>32</v>
      </c>
      <c r="D87" s="197" t="s">
        <v>134</v>
      </c>
      <c r="E87" s="197" t="s">
        <v>134</v>
      </c>
      <c r="F87" s="198">
        <v>0</v>
      </c>
      <c r="G87" s="199">
        <v>0</v>
      </c>
      <c r="H87" s="199">
        <v>0</v>
      </c>
      <c r="I87" s="199">
        <v>0</v>
      </c>
      <c r="J87" s="200"/>
      <c r="K87" s="324"/>
    </row>
    <row r="88" spans="1:11" ht="12.75">
      <c r="A88" s="897" t="s">
        <v>85</v>
      </c>
      <c r="B88" s="900" t="s">
        <v>93</v>
      </c>
      <c r="C88" s="253" t="s">
        <v>59</v>
      </c>
      <c r="D88" s="187" t="s">
        <v>84</v>
      </c>
      <c r="E88" s="187" t="s">
        <v>84</v>
      </c>
      <c r="F88" s="188">
        <f>SUM(F89:F91)</f>
        <v>121703.43</v>
      </c>
      <c r="G88" s="188">
        <f>SUM(G89:G91)</f>
        <v>141489.3308</v>
      </c>
      <c r="H88" s="188">
        <f>SUM(H89:H91)</f>
        <v>137903.84031</v>
      </c>
      <c r="I88" s="188">
        <f>SUM(I89:I91)</f>
        <v>137903.84031</v>
      </c>
      <c r="J88" s="189">
        <f>I88/G88</f>
        <v>0.9746589338593438</v>
      </c>
      <c r="K88" s="324"/>
    </row>
    <row r="89" spans="1:11" ht="12.75">
      <c r="A89" s="898"/>
      <c r="B89" s="896"/>
      <c r="C89" s="163" t="s">
        <v>30</v>
      </c>
      <c r="D89" s="152" t="s">
        <v>84</v>
      </c>
      <c r="E89" s="152" t="s">
        <v>84</v>
      </c>
      <c r="F89" s="164">
        <f>F93</f>
        <v>0</v>
      </c>
      <c r="G89" s="164">
        <f>G93</f>
        <v>0</v>
      </c>
      <c r="H89" s="164">
        <f>H93</f>
        <v>0</v>
      </c>
      <c r="I89" s="164">
        <f>I93</f>
        <v>0</v>
      </c>
      <c r="J89" s="172"/>
      <c r="K89" s="324"/>
    </row>
    <row r="90" spans="1:11" ht="12.75">
      <c r="A90" s="898"/>
      <c r="B90" s="896"/>
      <c r="C90" s="163" t="s">
        <v>31</v>
      </c>
      <c r="D90" s="152" t="s">
        <v>84</v>
      </c>
      <c r="E90" s="152" t="s">
        <v>84</v>
      </c>
      <c r="F90" s="164">
        <f aca="true" t="shared" si="6" ref="F90:I91">F94</f>
        <v>121703.43</v>
      </c>
      <c r="G90" s="164">
        <f t="shared" si="6"/>
        <v>141489.3308</v>
      </c>
      <c r="H90" s="164">
        <f t="shared" si="6"/>
        <v>137903.84031</v>
      </c>
      <c r="I90" s="164">
        <f t="shared" si="6"/>
        <v>137903.84031</v>
      </c>
      <c r="J90" s="170">
        <f>I90/G90</f>
        <v>0.9746589338593438</v>
      </c>
      <c r="K90" s="324"/>
    </row>
    <row r="91" spans="1:11" ht="13.5" thickBot="1">
      <c r="A91" s="899"/>
      <c r="B91" s="901"/>
      <c r="C91" s="203" t="s">
        <v>32</v>
      </c>
      <c r="D91" s="191" t="s">
        <v>84</v>
      </c>
      <c r="E91" s="191" t="s">
        <v>84</v>
      </c>
      <c r="F91" s="204">
        <f t="shared" si="6"/>
        <v>0</v>
      </c>
      <c r="G91" s="204">
        <f t="shared" si="6"/>
        <v>0</v>
      </c>
      <c r="H91" s="204">
        <f t="shared" si="6"/>
        <v>0</v>
      </c>
      <c r="I91" s="204">
        <f t="shared" si="6"/>
        <v>0</v>
      </c>
      <c r="J91" s="178"/>
      <c r="K91" s="324"/>
    </row>
    <row r="92" spans="1:11" ht="12.75">
      <c r="A92" s="914" t="s">
        <v>86</v>
      </c>
      <c r="B92" s="917" t="s">
        <v>280</v>
      </c>
      <c r="C92" s="252" t="s">
        <v>59</v>
      </c>
      <c r="D92" s="201" t="s">
        <v>134</v>
      </c>
      <c r="E92" s="201" t="s">
        <v>134</v>
      </c>
      <c r="F92" s="322">
        <f>SUM(F93:F95)</f>
        <v>121703.43</v>
      </c>
      <c r="G92" s="322">
        <f>SUM(G93:G95)</f>
        <v>141489.3308</v>
      </c>
      <c r="H92" s="322">
        <f>SUM(H93:H95)</f>
        <v>137903.84031</v>
      </c>
      <c r="I92" s="322">
        <f>SUM(I93:I95)</f>
        <v>137903.84031</v>
      </c>
      <c r="J92" s="185">
        <f>I92/G92</f>
        <v>0.9746589338593438</v>
      </c>
      <c r="K92" s="324"/>
    </row>
    <row r="93" spans="1:11" ht="12.75">
      <c r="A93" s="915"/>
      <c r="B93" s="896"/>
      <c r="C93" s="157" t="s">
        <v>30</v>
      </c>
      <c r="D93" s="138" t="s">
        <v>134</v>
      </c>
      <c r="E93" s="138" t="s">
        <v>134</v>
      </c>
      <c r="F93" s="158">
        <v>0</v>
      </c>
      <c r="G93" s="159">
        <v>0</v>
      </c>
      <c r="H93" s="159">
        <v>0</v>
      </c>
      <c r="I93" s="159">
        <v>0</v>
      </c>
      <c r="J93" s="172"/>
      <c r="K93" s="324"/>
    </row>
    <row r="94" spans="1:11" ht="27" customHeight="1">
      <c r="A94" s="915"/>
      <c r="B94" s="896"/>
      <c r="C94" s="157" t="s">
        <v>31</v>
      </c>
      <c r="D94" s="138">
        <v>833</v>
      </c>
      <c r="E94" s="138" t="s">
        <v>281</v>
      </c>
      <c r="F94" s="158">
        <v>121703.43</v>
      </c>
      <c r="G94" s="159">
        <f>'таблица 10'!C192</f>
        <v>141489.3308</v>
      </c>
      <c r="H94" s="159">
        <f>'таблица 10'!D192</f>
        <v>137903.84031</v>
      </c>
      <c r="I94" s="159">
        <f>'таблица 10'!E192</f>
        <v>137903.84031</v>
      </c>
      <c r="J94" s="171">
        <f>I94/G94</f>
        <v>0.9746589338593438</v>
      </c>
      <c r="K94" s="324"/>
    </row>
    <row r="95" spans="1:11" ht="13.5" thickBot="1">
      <c r="A95" s="916"/>
      <c r="B95" s="901"/>
      <c r="C95" s="174" t="s">
        <v>32</v>
      </c>
      <c r="D95" s="175" t="s">
        <v>134</v>
      </c>
      <c r="E95" s="175" t="s">
        <v>134</v>
      </c>
      <c r="F95" s="176">
        <v>0</v>
      </c>
      <c r="G95" s="177">
        <v>0</v>
      </c>
      <c r="H95" s="177">
        <v>0</v>
      </c>
      <c r="I95" s="177">
        <v>0</v>
      </c>
      <c r="J95" s="178"/>
      <c r="K95" s="324"/>
    </row>
  </sheetData>
  <sheetProtection/>
  <mergeCells count="51">
    <mergeCell ref="B64:B67"/>
    <mergeCell ref="B48:B51"/>
    <mergeCell ref="A48:A51"/>
    <mergeCell ref="B52:B55"/>
    <mergeCell ref="A52:A55"/>
    <mergeCell ref="A64:A67"/>
    <mergeCell ref="A56:A59"/>
    <mergeCell ref="B56:B59"/>
    <mergeCell ref="A76:A79"/>
    <mergeCell ref="A80:A83"/>
    <mergeCell ref="A88:A91"/>
    <mergeCell ref="A92:A95"/>
    <mergeCell ref="A68:A71"/>
    <mergeCell ref="B76:B79"/>
    <mergeCell ref="B80:B83"/>
    <mergeCell ref="B88:B91"/>
    <mergeCell ref="B92:B95"/>
    <mergeCell ref="B68:B71"/>
    <mergeCell ref="A28:A31"/>
    <mergeCell ref="B28:B31"/>
    <mergeCell ref="B32:B35"/>
    <mergeCell ref="A32:A35"/>
    <mergeCell ref="A36:A39"/>
    <mergeCell ref="B36:B39"/>
    <mergeCell ref="B20:B23"/>
    <mergeCell ref="A20:A23"/>
    <mergeCell ref="A24:A27"/>
    <mergeCell ref="B12:B15"/>
    <mergeCell ref="B8:B11"/>
    <mergeCell ref="A16:A19"/>
    <mergeCell ref="A12:A15"/>
    <mergeCell ref="A8:A11"/>
    <mergeCell ref="B24:B27"/>
    <mergeCell ref="J5:J6"/>
    <mergeCell ref="A3:J3"/>
    <mergeCell ref="C5:C6"/>
    <mergeCell ref="D5:E5"/>
    <mergeCell ref="F5:I5"/>
    <mergeCell ref="B16:B19"/>
    <mergeCell ref="A5:A6"/>
    <mergeCell ref="B5:B6"/>
    <mergeCell ref="A40:A43"/>
    <mergeCell ref="B40:B43"/>
    <mergeCell ref="A72:A75"/>
    <mergeCell ref="B72:B75"/>
    <mergeCell ref="A84:A87"/>
    <mergeCell ref="B84:B87"/>
    <mergeCell ref="A60:A63"/>
    <mergeCell ref="B60:B63"/>
    <mergeCell ref="B44:B47"/>
    <mergeCell ref="A44:A47"/>
  </mergeCells>
  <printOptions horizontalCentered="1"/>
  <pageMargins left="0.7874015748031497" right="0.3937007874015748" top="0.3937007874015748" bottom="0.3937007874015748" header="0.31496062992125984" footer="0.31496062992125984"/>
  <pageSetup horizontalDpi="600" verticalDpi="600" orientation="landscape" paperSize="9" scale="70" r:id="rId1"/>
  <rowBreaks count="1" manualBreakCount="1">
    <brk id="55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22.875" style="7" customWidth="1"/>
    <col min="2" max="2" width="21.25390625" style="7" customWidth="1"/>
    <col min="3" max="3" width="25.375" style="7" customWidth="1"/>
    <col min="4" max="4" width="12.00390625" style="7" customWidth="1"/>
    <col min="5" max="5" width="11.25390625" style="7" customWidth="1"/>
    <col min="6" max="6" width="15.75390625" style="7" customWidth="1"/>
    <col min="7" max="7" width="13.25390625" style="7" customWidth="1"/>
    <col min="8" max="8" width="12.75390625" style="7" customWidth="1"/>
    <col min="9" max="9" width="16.75390625" style="7" customWidth="1"/>
    <col min="10" max="10" width="13.75390625" style="7" customWidth="1"/>
    <col min="11" max="11" width="12.25390625" style="7" customWidth="1"/>
    <col min="12" max="12" width="21.25390625" style="7" customWidth="1"/>
    <col min="13" max="16384" width="9.125" style="7" customWidth="1"/>
  </cols>
  <sheetData>
    <row r="1" spans="1:20" ht="27.75" customHeight="1">
      <c r="A1" s="6"/>
      <c r="B1" s="6"/>
      <c r="C1" s="920"/>
      <c r="D1" s="920"/>
      <c r="E1" s="920"/>
      <c r="F1" s="920"/>
      <c r="G1" s="920"/>
      <c r="H1" s="920"/>
      <c r="I1" s="920"/>
      <c r="J1" s="920"/>
      <c r="K1" s="6"/>
      <c r="L1" s="9" t="s">
        <v>54</v>
      </c>
      <c r="M1" s="8"/>
      <c r="N1" s="8"/>
      <c r="O1" s="8"/>
      <c r="P1" s="8"/>
      <c r="Q1" s="8"/>
      <c r="R1" s="8"/>
      <c r="S1" s="8"/>
      <c r="T1" s="8"/>
    </row>
    <row r="2" spans="1:16" ht="32.25" customHeight="1">
      <c r="A2" s="6"/>
      <c r="B2" s="921" t="s">
        <v>53</v>
      </c>
      <c r="C2" s="921"/>
      <c r="D2" s="921"/>
      <c r="E2" s="921"/>
      <c r="F2" s="921"/>
      <c r="G2" s="921"/>
      <c r="H2" s="921"/>
      <c r="I2" s="921"/>
      <c r="J2" s="921"/>
      <c r="K2" s="6"/>
      <c r="L2" s="6"/>
      <c r="M2" s="6"/>
      <c r="N2" s="6"/>
      <c r="O2" s="6"/>
      <c r="P2" s="6"/>
    </row>
    <row r="3" spans="1:16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M3" s="6"/>
      <c r="N3" s="6"/>
      <c r="O3" s="6"/>
      <c r="P3" s="6"/>
    </row>
    <row r="4" spans="1:16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90">
      <c r="A5" s="22" t="s">
        <v>43</v>
      </c>
      <c r="B5" s="23" t="s">
        <v>50</v>
      </c>
      <c r="C5" s="23" t="s">
        <v>51</v>
      </c>
      <c r="D5" s="23" t="s">
        <v>47</v>
      </c>
      <c r="E5" s="23" t="s">
        <v>48</v>
      </c>
      <c r="F5" s="23" t="s">
        <v>49</v>
      </c>
      <c r="G5" s="23" t="s">
        <v>52</v>
      </c>
      <c r="H5" s="23" t="s">
        <v>55</v>
      </c>
      <c r="I5" s="23" t="s">
        <v>56</v>
      </c>
      <c r="J5" s="23" t="s">
        <v>41</v>
      </c>
      <c r="K5" s="23" t="s">
        <v>57</v>
      </c>
      <c r="L5" s="24" t="s">
        <v>58</v>
      </c>
      <c r="M5" s="6"/>
      <c r="N5" s="6"/>
      <c r="O5" s="6"/>
      <c r="P5" s="6"/>
    </row>
    <row r="6" spans="1:16" ht="15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1"/>
      <c r="M6" s="6"/>
      <c r="N6" s="6"/>
      <c r="O6" s="6"/>
      <c r="P6" s="6"/>
    </row>
    <row r="7" spans="1:16" ht="15">
      <c r="A7" s="10" t="s">
        <v>44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6"/>
      <c r="N7" s="6"/>
      <c r="O7" s="6"/>
      <c r="P7" s="6"/>
    </row>
    <row r="8" spans="1:16" ht="15">
      <c r="A8" s="10" t="s">
        <v>45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6"/>
      <c r="N8" s="6"/>
      <c r="O8" s="6"/>
      <c r="P8" s="6"/>
    </row>
    <row r="9" spans="1:16" ht="15">
      <c r="A9" s="10" t="s">
        <v>42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6"/>
      <c r="N9" s="6"/>
      <c r="O9" s="6"/>
      <c r="P9" s="6"/>
    </row>
    <row r="10" spans="1:16" ht="15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6"/>
      <c r="N10" s="6"/>
      <c r="O10" s="6"/>
      <c r="P10" s="6"/>
    </row>
    <row r="11" spans="1:16" ht="15">
      <c r="A11" s="10" t="s">
        <v>46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2"/>
      <c r="M11" s="6"/>
      <c r="N11" s="6"/>
      <c r="O11" s="6"/>
      <c r="P11" s="6"/>
    </row>
    <row r="12" spans="1:16" ht="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6"/>
      <c r="N12" s="6"/>
      <c r="O12" s="6"/>
      <c r="P12" s="6"/>
    </row>
    <row r="13" spans="1:16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8"/>
      <c r="M13" s="6"/>
      <c r="N13" s="6"/>
      <c r="O13" s="6"/>
      <c r="P13" s="6"/>
    </row>
    <row r="14" spans="1:16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</sheetData>
  <sheetProtection/>
  <mergeCells count="2">
    <mergeCell ref="C1:J1"/>
    <mergeCell ref="B2:J2"/>
  </mergeCells>
  <printOptions/>
  <pageMargins left="0.25" right="0.25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Гемаксон Алексей Юрьевич</cp:lastModifiedBy>
  <cp:lastPrinted>2018-03-26T03:49:20Z</cp:lastPrinted>
  <dcterms:created xsi:type="dcterms:W3CDTF">2011-03-10T10:26:24Z</dcterms:created>
  <dcterms:modified xsi:type="dcterms:W3CDTF">2018-03-29T22:20:50Z</dcterms:modified>
  <cp:category/>
  <cp:version/>
  <cp:contentType/>
  <cp:contentStatus/>
</cp:coreProperties>
</file>