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 activeTab="4"/>
  </bookViews>
  <sheets>
    <sheet name="стр.1" sheetId="9" r:id="rId1"/>
    <sheet name="стр.2_9_Разд.1_3 (2)" sheetId="11" r:id="rId2"/>
    <sheet name="стр.10_17_Разд.4" sheetId="6" r:id="rId3"/>
    <sheet name="стр.18_Разд.5" sheetId="7" r:id="rId4"/>
    <sheet name="стр.19_Разд.6" sheetId="8" r:id="rId5"/>
  </sheets>
  <definedNames>
    <definedName name="_xlnm.Print_Area" localSheetId="0">стр.1!$A$1:$EY$32</definedName>
    <definedName name="_xlnm.Print_Area" localSheetId="4">стр.19_Разд.6!$A$1:$K$25</definedName>
    <definedName name="_xlnm.Print_Area" localSheetId="1">'стр.2_9_Разд.1_3 (2)'!$A$1:$H$121</definedName>
  </definedNames>
  <calcPr calcId="145621"/>
</workbook>
</file>

<file path=xl/calcChain.xml><?xml version="1.0" encoding="utf-8"?>
<calcChain xmlns="http://schemas.openxmlformats.org/spreadsheetml/2006/main">
  <c r="M17" i="7" l="1"/>
  <c r="L17" i="7"/>
  <c r="K17" i="7"/>
  <c r="M16" i="7"/>
  <c r="L16" i="7"/>
  <c r="K16" i="7"/>
  <c r="M15" i="7"/>
  <c r="L15" i="7"/>
  <c r="K15" i="7"/>
  <c r="M14" i="7"/>
  <c r="L14" i="7"/>
  <c r="K14" i="7"/>
  <c r="L19" i="7"/>
  <c r="K13" i="7"/>
  <c r="G13" i="7"/>
  <c r="M13" i="7" s="1"/>
  <c r="F13" i="7"/>
  <c r="L13" i="7" s="1"/>
  <c r="F12" i="7"/>
  <c r="L12" i="7" s="1"/>
  <c r="H121" i="11" l="1"/>
  <c r="O22" i="7" l="1"/>
  <c r="N22" i="7"/>
  <c r="M22" i="7"/>
  <c r="L22" i="7"/>
  <c r="K22" i="7"/>
  <c r="J22" i="7"/>
  <c r="I22" i="7"/>
  <c r="H22" i="7"/>
  <c r="G22" i="7"/>
  <c r="F22" i="7"/>
  <c r="E107" i="11" l="1"/>
  <c r="G121" i="11" l="1"/>
  <c r="C107" i="11"/>
  <c r="C105" i="11" s="1"/>
  <c r="D107" i="11"/>
  <c r="D105" i="11" s="1"/>
  <c r="E105" i="11"/>
  <c r="F121" i="11"/>
  <c r="H10" i="11"/>
  <c r="E57" i="11"/>
  <c r="H107" i="11"/>
  <c r="H105" i="11" s="1"/>
  <c r="G107" i="11"/>
  <c r="G105" i="11" s="1"/>
  <c r="D83" i="11"/>
  <c r="F107" i="11"/>
  <c r="F105" i="11" s="1"/>
  <c r="E45" i="11"/>
  <c r="E60" i="11"/>
  <c r="D60" i="11"/>
  <c r="C60" i="11"/>
  <c r="D57" i="11"/>
  <c r="C57" i="11"/>
  <c r="D45" i="11"/>
  <c r="C45" i="11"/>
  <c r="G10" i="11"/>
  <c r="G8" i="11" s="1"/>
  <c r="E10" i="11"/>
  <c r="E8" i="11" s="1"/>
  <c r="C10" i="11"/>
  <c r="C8" i="11" s="1"/>
  <c r="F10" i="11"/>
  <c r="F8" i="11" s="1"/>
  <c r="D10" i="11"/>
  <c r="D8" i="11" s="1"/>
  <c r="O8" i="7"/>
  <c r="N8" i="7"/>
  <c r="I8" i="7"/>
  <c r="H8" i="7"/>
  <c r="D56" i="11" l="1"/>
  <c r="D52" i="11" s="1"/>
  <c r="D44" i="11" s="1"/>
  <c r="E56" i="11"/>
  <c r="E52" i="11" s="1"/>
  <c r="E44" i="11" s="1"/>
  <c r="C56" i="11"/>
  <c r="C52" i="11" s="1"/>
  <c r="C44" i="11" s="1"/>
  <c r="M18" i="7"/>
  <c r="M9" i="7" s="1"/>
  <c r="L18" i="7"/>
  <c r="L9" i="7" s="1"/>
  <c r="K18" i="7"/>
  <c r="K9" i="7" s="1"/>
  <c r="J18" i="7"/>
  <c r="G18" i="7"/>
  <c r="G9" i="7" s="1"/>
  <c r="F18" i="7"/>
  <c r="F9" i="7" s="1"/>
  <c r="J9" i="7"/>
  <c r="F10" i="7" l="1"/>
  <c r="F8" i="7"/>
  <c r="L10" i="7"/>
  <c r="L8" i="7"/>
  <c r="G10" i="7"/>
  <c r="G8" i="7"/>
  <c r="K8" i="7"/>
  <c r="K10" i="7"/>
  <c r="M10" i="7"/>
  <c r="M8" i="7"/>
  <c r="J10" i="7"/>
  <c r="J8" i="7"/>
  <c r="H8" i="11"/>
</calcChain>
</file>

<file path=xl/comments1.xml><?xml version="1.0" encoding="utf-8"?>
<comments xmlns="http://schemas.openxmlformats.org/spreadsheetml/2006/main">
  <authors>
    <author>Грищенко</author>
  </authors>
  <commentList>
    <comment ref="H5" authorId="0">
      <text>
        <r>
          <rPr>
            <b/>
            <sz val="9"/>
            <color indexed="81"/>
            <rFont val="Tahoma"/>
            <charset val="1"/>
          </rPr>
          <t>касса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финансирование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Грищенко</author>
  </authors>
  <commentList>
    <comment ref="K5" authorId="0">
      <text>
        <r>
          <rPr>
            <b/>
            <sz val="9"/>
            <color indexed="81"/>
            <rFont val="Tahoma"/>
            <charset val="1"/>
          </rPr>
          <t>по актам ввода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<sst xmlns="http://schemas.openxmlformats.org/spreadsheetml/2006/main" count="1027" uniqueCount="495">
  <si>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</si>
  <si>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</si>
  <si>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</si>
  <si>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</si>
  <si>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</si>
  <si>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</si>
  <si>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</si>
  <si>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</si>
  <si>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</si>
  <si>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</si>
  <si>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</si>
  <si>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</si>
  <si>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</si>
  <si>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</si>
  <si>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</si>
  <si>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</si>
  <si>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</si>
  <si>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</si>
  <si>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</si>
  <si>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</si>
  <si>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</si>
  <si>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</si>
  <si>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</si>
  <si>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</si>
  <si>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10</t>
  </si>
  <si>
    <t>11</t>
  </si>
  <si>
    <t>12</t>
  </si>
  <si>
    <t>13</t>
  </si>
  <si>
    <t>14</t>
  </si>
  <si>
    <t>автомобильных дорог общего пользования</t>
  </si>
  <si>
    <t>15</t>
  </si>
  <si>
    <t>16</t>
  </si>
  <si>
    <t>17</t>
  </si>
  <si>
    <t>18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</si>
  <si>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</si>
  <si>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</si>
  <si>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</si>
  <si>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</si>
  <si>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</si>
  <si>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</si>
  <si>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</si>
  <si>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</si>
  <si>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</si>
  <si>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</si>
  <si>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</si>
  <si>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</si>
  <si>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(сумма строк 02, 07, 27 - 28, 32, 36 - 41), в том числе на:</t>
  </si>
  <si>
    <t>капитальный ремонт, ремонт и содержание автомобильных дорог общего пользования - всего (сумма строк 03 - 06), из них на: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</si>
  <si>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</si>
  <si>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</si>
  <si>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</si>
  <si>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</si>
  <si>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</si>
  <si>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
за убытки и упущенную выгоду владельцам переустраиваемых инженерных коммуникаций</t>
  </si>
  <si>
    <t>затраты, связанные с выполнением археологических раскопок в пределах строительной площадки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</si>
  <si>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</si>
  <si>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</si>
  <si>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</si>
  <si>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</si>
  <si>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</si>
  <si>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</si>
  <si>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</si>
  <si>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</si>
  <si>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</si>
  <si>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</si>
  <si>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29</t>
  </si>
  <si>
    <t>30</t>
  </si>
  <si>
    <t>31</t>
  </si>
  <si>
    <t>32</t>
  </si>
  <si>
    <t>33</t>
  </si>
  <si>
    <t>на капитальный ремонт и ремонт автомобильных дорог общего пользования населенных пунктов</t>
  </si>
  <si>
    <t>34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</si>
  <si>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</si>
  <si>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</si>
  <si>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</si>
  <si>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</si>
  <si>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</si>
  <si>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</si>
  <si>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</si>
  <si>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</si>
  <si>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</si>
  <si>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</si>
  <si>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40</t>
  </si>
  <si>
    <t>41</t>
  </si>
  <si>
    <t>На начало отчетного периода</t>
  </si>
  <si>
    <t>На конец отчетного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</si>
  <si>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</si>
  <si>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</si>
  <si>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</si>
  <si>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</si>
  <si>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</si>
  <si>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</si>
  <si>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</si>
  <si>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</si>
  <si>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</si>
  <si>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</si>
  <si>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</si>
  <si>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</si>
  <si>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</si>
  <si>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 свыше 12 тонн</t>
  </si>
  <si>
    <t>поступления в виде субсидий из бюджетов бюджетной системы Российской Федерации на финансовое 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</si>
  <si>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</si>
  <si>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</si>
  <si>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</si>
  <si>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</si>
  <si>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</si>
  <si>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</si>
  <si>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 общего пользования регионального или местного значения и искусственных сооружений на них - всего (сумма строк 29 - 31), в том числе:</t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</si>
  <si>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всего (сумма строк 33 - 35), из них: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</si>
  <si>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</si>
  <si>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</si>
  <si>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</si>
  <si>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</si>
  <si>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</si>
  <si>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Раздел 4. Результаты деятельности дорожных фондов*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</si>
  <si>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</si>
  <si>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</si>
  <si>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</si>
  <si>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</si>
  <si>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</si>
  <si>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</si>
  <si>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</si>
  <si>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</si>
  <si>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</si>
  <si>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</si>
  <si>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</si>
  <si>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</si>
  <si>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</si>
  <si>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</si>
  <si>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</si>
  <si>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Протяженность автомобильных дорог, обеспечивающих пропуск транспортных средств с нагрузкой 
на ось 11,5 тонны</t>
  </si>
  <si>
    <t>* Заполняется по итогам за год.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</si>
  <si>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</si>
  <si>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</si>
  <si>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</si>
  <si>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</si>
  <si>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</si>
  <si>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</si>
  <si>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</si>
  <si>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</si>
  <si>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0"/>
        <rFont val="Times New Roman"/>
        <family val="1"/>
        <charset val="204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</si>
  <si>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</si>
  <si>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</si>
  <si>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</si>
  <si>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</si>
  <si>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</si>
  <si>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</si>
  <si>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</si>
  <si>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</si>
  <si>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</si>
  <si>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</si>
  <si>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</si>
  <si>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</si>
  <si>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</si>
  <si>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</si>
  <si>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</si>
  <si>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</si>
  <si>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</si>
  <si>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</si>
  <si>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</si>
  <si>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</si>
  <si>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</si>
  <si>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</si>
  <si>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</si>
  <si>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</si>
  <si>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</si>
  <si>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</si>
  <si>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</si>
  <si>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</si>
  <si>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</si>
  <si>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</si>
  <si>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</si>
  <si>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</si>
  <si>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</si>
  <si>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</si>
  <si>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</si>
  <si>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</si>
  <si>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</si>
  <si>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</si>
  <si>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</si>
  <si>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</si>
  <si>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</si>
  <si>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</si>
  <si>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</si>
  <si>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</si>
  <si>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</si>
  <si>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</si>
  <si>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</si>
  <si>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</si>
  <si>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</si>
  <si>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</si>
  <si>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</si>
  <si>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</si>
  <si>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</si>
  <si>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</si>
  <si>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</si>
  <si>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</si>
  <si>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</si>
  <si>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</si>
  <si>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</si>
  <si>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</si>
  <si>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</si>
  <si>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</si>
  <si>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</si>
  <si>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</si>
  <si>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</si>
  <si>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</si>
  <si>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</si>
  <si>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</si>
  <si>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</si>
  <si>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</si>
  <si>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</si>
  <si>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</si>
  <si>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</si>
  <si>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</si>
  <si>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</si>
  <si>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</si>
  <si>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</si>
  <si>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</si>
  <si>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</si>
  <si>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</si>
  <si>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</si>
  <si>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</si>
  <si>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</si>
  <si>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</si>
  <si>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</si>
  <si>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</si>
  <si>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</si>
  <si>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</si>
  <si>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</si>
  <si>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</si>
  <si>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</si>
  <si>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</si>
  <si>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</si>
  <si>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</si>
  <si>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</si>
  <si>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</si>
  <si>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</si>
  <si>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</si>
  <si>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</si>
  <si>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</si>
  <si>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</si>
  <si>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</si>
  <si>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</si>
  <si>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</si>
  <si>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</si>
  <si>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</si>
  <si>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</si>
  <si>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</si>
  <si>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</si>
  <si>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</si>
  <si>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</si>
  <si>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</si>
  <si>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</si>
  <si>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</si>
  <si>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</si>
  <si>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</si>
  <si>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</si>
  <si>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</si>
  <si>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</si>
  <si>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</si>
  <si>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</si>
  <si>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</si>
  <si>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</si>
  <si>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</si>
  <si>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</si>
  <si>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</si>
  <si>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</si>
  <si>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</si>
  <si>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</si>
  <si>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</si>
  <si>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</si>
  <si>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</si>
  <si>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</si>
  <si>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</si>
  <si>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</si>
  <si>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</si>
  <si>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</si>
  <si>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</si>
  <si>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</si>
  <si>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</si>
  <si>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</si>
  <si>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</si>
  <si>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</si>
  <si>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</si>
  <si>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</si>
  <si>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</si>
  <si>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</si>
  <si>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</si>
  <si>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</si>
  <si>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</si>
  <si>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</si>
  <si>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</si>
  <si>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</si>
  <si>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</si>
  <si>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</si>
  <si>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</si>
  <si>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</si>
  <si>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</si>
  <si>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</si>
  <si>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</si>
  <si>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</si>
  <si>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</si>
  <si>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</si>
  <si>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</si>
  <si>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</si>
  <si>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</si>
  <si>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</si>
  <si>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</si>
  <si>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</si>
  <si>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</si>
  <si>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</si>
  <si>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</si>
  <si>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</si>
  <si>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</si>
  <si>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</si>
  <si>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</si>
  <si>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</si>
  <si>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</si>
  <si>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</si>
  <si>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</si>
  <si>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</si>
  <si>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</si>
  <si>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</si>
  <si>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</si>
  <si>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</si>
  <si>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</si>
  <si>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</si>
  <si>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</si>
  <si>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</si>
  <si>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</si>
  <si>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</si>
  <si>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</si>
  <si>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</si>
  <si>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</si>
  <si>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</si>
  <si>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</si>
  <si>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</si>
  <si>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</si>
  <si>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</si>
  <si>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</si>
  <si>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</si>
  <si>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</si>
  <si>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</si>
  <si>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</si>
  <si>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</si>
  <si>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t xml:space="preserve">Подраздел 4.1. Показатели транспортно-эксплуатационного состояния </t>
  </si>
  <si>
    <t>регионального 
или межмуниципального значения</t>
  </si>
  <si>
    <t>Подраздел 4.2. Работы по развитию и приведению в нормативное состояние</t>
  </si>
  <si>
    <t xml:space="preserve"> автомобильных дорог общего пользования</t>
  </si>
  <si>
    <t>Единица измерения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</si>
  <si>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</si>
  <si>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</si>
  <si>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Коды по ОКЕИ: километр – 008; погонный метр – 018; метр квадратный – 055; тысяча рублей - 384</t>
  </si>
  <si>
    <t>Наименование стройки, объекта, пускового комплекса, мощности, генподрядчика, 
код стройки</t>
  </si>
  <si>
    <t>Мощность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</si>
  <si>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</si>
  <si>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</si>
  <si>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</si>
  <si>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 xml:space="preserve">Срок ввода 
в эксплуатацию
</t>
  </si>
  <si>
    <t>с начала строительства до 1 января отчетного года</t>
  </si>
  <si>
    <t>дорожный фонд субъекта Российской Федерации</t>
  </si>
  <si>
    <r>
      <t>Единица измере-
ния (тыс. руб., км, пог. м, 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</si>
  <si>
    <t>Запланированный объем финансирования на год</t>
  </si>
  <si>
    <t>с начала года 
по отчетный период включи-тельно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</si>
  <si>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</si>
  <si>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</si>
  <si>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</si>
  <si>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</si>
  <si>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</si>
  <si>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Стоимость строительства
- всего,
 тыс. руб.</t>
  </si>
  <si>
    <t>по проекту</t>
  </si>
  <si>
    <t>введено 
с начала строительства до 1 января отчетного года</t>
  </si>
  <si>
    <t>намечено 
к вводу на год</t>
  </si>
  <si>
    <t>введено 
с начала года включительно</t>
  </si>
  <si>
    <t>месяц фактического ввода</t>
  </si>
  <si>
    <r>
      <t>Единица измерения 
(тыс. руб., км, пог. м, 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</si>
  <si>
    <t>выплаты компенсационного характера за предоставление «окон» в графике движения поездов при строительстве пересечений с железными дорогами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</si>
  <si>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</si>
  <si>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</si>
  <si>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</si>
  <si>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 xml:space="preserve">Раздел 3. Сводные сведения о доходах и расходах Федерального дорожного фонда, дорожных фондов субъектов </t>
  </si>
  <si>
    <t>Российской Федерации, муниципальных дорожных фондов</t>
  </si>
  <si>
    <t xml:space="preserve">Использование средств Федерального дорожного фонда, дорожного фонда субъекта Российской Федерации, муниципального  дорожного фонда на строительство и реконструкцию автомобильных дорог общего пользования                        </t>
  </si>
  <si>
    <t xml:space="preserve">ФЦП "Экономическое и социальное развитие Дальнего Востока и Байкальского региона на период до 2018 года"                                                   </t>
  </si>
  <si>
    <t>Строительство и реконструкция автомобильных дорог Петропавловск - Камчатский - Мильково - Ключи -Усть-Камчатск, Анавгай - Палана</t>
  </si>
  <si>
    <t>в т.ч. по объектам:</t>
  </si>
  <si>
    <t>Реконструкция автомобильной дороги Петропавловск-Камчатский - Мильково  на участке км 249 - км 260
 ООО "Устой-М"</t>
  </si>
  <si>
    <t>Кроме того, остаток неиспользованного объема финансирования расходов на 01.01.2015</t>
  </si>
  <si>
    <t>Реконструкция автомобильной дороги Мильково - Клдючи - Усть-Камчатск на участке км 263 - км 267                                                                                 ОАО "Дальмостострой"</t>
  </si>
  <si>
    <t>Государственная программа Камчатского края "Развитие транспортной системы в Камчатском крае на 2014 - 2025 годы"</t>
  </si>
  <si>
    <t>км/п.м.</t>
  </si>
  <si>
    <t xml:space="preserve">ФЦП "Экономическое и социальное развитие Дальнего Востока и Байкальского региона на период до 2018 года"    </t>
  </si>
  <si>
    <t>проведение работ по подготовке территории строительства - всего (сумма строк 10, 13, 19 - 25), из них на: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</si>
  <si>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</si>
  <si>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1. Объемы поступлений средств в бюджеты бюджетной системы и иных средств, учитываемых при формировании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</si>
  <si>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</si>
  <si>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</si>
  <si>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</si>
  <si>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</si>
  <si>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ремонт автомобильных дорог общего пользования и искусственных сооружений на них</t>
  </si>
  <si>
    <t>строительство и реконструкцию автомобильных дорог общего пользования и искусственных сооружений на них - всего (сумма строк 08, 09, 26), из них на:</t>
  </si>
  <si>
    <t>затраты, связанные с компенсационными выплатами собственникам имущества, попадающего в зону дорожных работ, всего 
(сумма строк 11, 12), из них:</t>
  </si>
  <si>
    <t>возмещение собственникам земельных участков, землепользователям, землевладельцам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</si>
  <si>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выплатами правообладателям имущества, попадающего в зону дорожных работ, всего 
(сумма строк 14 - 18), из них: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</si>
  <si>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</si>
  <si>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</si>
  <si>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выплата земельного налога и арендной платы за земли в период строительства</t>
  </si>
  <si>
    <t>имеющих общегосударственное или межрегиональное значение</t>
  </si>
  <si>
    <t>на строительство (реконструкцию) других автомобильных дорог общего пользования с твердым покрытием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</si>
  <si>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</si>
  <si>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</si>
  <si>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2015</t>
  </si>
  <si>
    <t>2016</t>
  </si>
  <si>
    <t>Магистраль общегородского значения отII кольца до ул.Кавказской, включая ул.Ломоносова в г.Петропавловске-Камчатском</t>
  </si>
  <si>
    <t>Магистраль общегородского значения от поста ГАИ  до ул.Академика Королёва с развязкой в микрорайоне Северо-Восток в г.Петропавловске-Камчатском</t>
  </si>
  <si>
    <t>2017</t>
  </si>
  <si>
    <t>Автомобильная дорога по ул.Ларина с устройством транспортной развязки и водопропускными сооружениями в г.Петропавловске-Камчатском</t>
  </si>
  <si>
    <t>Автомобильная дорога общегородского значения по ул.Дальневосточной в г.Петропавловске-Камчатском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</si>
  <si>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</si>
  <si>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</si>
  <si>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</si>
  <si>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</si>
  <si>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</si>
  <si>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</si>
  <si>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</si>
  <si>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</si>
  <si>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</si>
  <si>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</si>
  <si>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</si>
  <si>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>органы местного самоуправления: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</si>
  <si>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</si>
  <si>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</si>
  <si>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</si>
  <si>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</si>
  <si>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</si>
  <si>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</si>
  <si>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</si>
  <si>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</si>
  <si>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</si>
  <si>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</si>
  <si>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</si>
  <si>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</si>
  <si>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</si>
  <si>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</si>
  <si>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</si>
  <si>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</si>
  <si>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</si>
  <si>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Министерство транспорта и дорожного строительства Камчатского края</t>
  </si>
  <si>
    <t>Почтовый адрес</t>
  </si>
  <si>
    <t xml:space="preserve">     683032,  г.Петропавловск-Камчатский,  ул.Пограничная, 14А</t>
  </si>
  <si>
    <t>Код 
формы 
по ОКУД</t>
  </si>
  <si>
    <t>Код</t>
  </si>
  <si>
    <t>отчитывающейся организации
по ОКПО</t>
  </si>
  <si>
    <t>0601028</t>
  </si>
  <si>
    <t>97862622</t>
  </si>
  <si>
    <t>Должностное лицо, ответственное за</t>
  </si>
  <si>
    <t xml:space="preserve">предоставление статистической информации </t>
  </si>
  <si>
    <t xml:space="preserve">(лицо, уполномоченное предоставлять </t>
  </si>
  <si>
    <t>статистическую информацию от имени</t>
  </si>
  <si>
    <t>Консультант отдела дорожного хозяйства Министерства транспорта и дорожного строительства Камчатского края</t>
  </si>
  <si>
    <t>юридического лица)</t>
  </si>
  <si>
    <t>Д.А. Чепелюк</t>
  </si>
  <si>
    <t>(должность)</t>
  </si>
  <si>
    <t>(Ф.И.О.)</t>
  </si>
  <si>
    <t>(подпись)</t>
  </si>
  <si>
    <t>(4152)-42-74-90</t>
  </si>
  <si>
    <t>В.В. Каюмов</t>
  </si>
  <si>
    <t>Строительство мостового перехода через р.Кирганик на 16 кми автомобильной дороги Мильково - Ключи - Усть-Камчатск
 ООО "Стройдор"</t>
  </si>
  <si>
    <t>2,2 / 128,9</t>
  </si>
  <si>
    <t>Реконструкция автомобильной дороги Петропавловск-Камчатский - Мильково на участке км 106 - км 112
 ООО "Устой-М"</t>
  </si>
  <si>
    <t>6,06 / 28,15</t>
  </si>
  <si>
    <t>Строительство автозимника продлённого действия Анавгай - Палана на участке
км 230 - км 240
 ГУП КК ДРСУ</t>
  </si>
  <si>
    <t>13,153 / 49,070</t>
  </si>
  <si>
    <t>Реконструкция автомомбильной дороги Петропавловск-Камчатский - Мильково на участке км 152 - км 170
 ООО "Устой-М"</t>
  </si>
  <si>
    <t>18,12 / 63,30</t>
  </si>
  <si>
    <t>Реконструкция автомомбильной дороги Петропавловск-Камчатский - Мильково на участке км 231 - км 249</t>
  </si>
  <si>
    <t>18,0128 / 146,38</t>
  </si>
  <si>
    <t>2018</t>
  </si>
  <si>
    <t>3,124 / 564,7</t>
  </si>
  <si>
    <t>Реконструкция автомобильной дороги Елизово - Паратунка на участке мостового перехода через реку Половинка
 ООО «Альбатрос-Сервис»</t>
  </si>
  <si>
    <t>0,43 / 48</t>
  </si>
  <si>
    <t>Министр</t>
  </si>
  <si>
    <t>декабрь</t>
  </si>
  <si>
    <t>строительство и реконструкцию автомобильных дорог общего пользования и искусственных сооружений на них, из них: (07,08,09)</t>
  </si>
  <si>
    <t>ноябрь</t>
  </si>
  <si>
    <t>Автомобильная дорога районного значения от ул.Тушканова до пр.К.Маркса в г.Петропавловске-Камчатском</t>
  </si>
  <si>
    <t>Автомобильная дорога общегородского значения по ул.Дальневосточной в г.Петропавлогвске-Камчатскома</t>
  </si>
  <si>
    <t>1 этап-2015 год, 2 этап-2016 год</t>
  </si>
  <si>
    <t>Строительство и реконструкция автомобильных дорог Петропавловск - Камчатский - Мильково - Ключи -Усть-Камчатск, Анавгай - Палана, в том числе</t>
  </si>
  <si>
    <t>1. Реконструкция автомобильной дороги Мильково - Клдючи - Усть-Камчатск на участке км 263 - км 267                                                                                 ОАО "Дальмостострой"</t>
  </si>
  <si>
    <t>2. Реконструкция автомобильной дороги Петропавловск-Камчатский - Мильково  на участке км 249 - км 260
 ООО "Устой-М"</t>
  </si>
  <si>
    <t>2015 г.- 1,8 км., 2016 г. - 0,94 км.</t>
  </si>
  <si>
    <t>Магистраль общегородского значения ул.Вулканная-ул.Чубарова от поста ГИБДД до пр. Победы в г.Петропавловске-Камчатском (1 этап)</t>
  </si>
  <si>
    <t>Магистраль общегородского значения ул.Вулканная - ул.Чубарова от поста ГИБДД до пр.Победы  в г.Петропавловске-Камчатском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</si>
</sst>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5" fillId="0" borderId="0"/>
    <xf numFmtId="43" fontId="15" fillId="0" borderId="0" applyFont="0" applyFill="0" applyBorder="0" applyAlignment="0" applyProtection="0"/>
  </cellStyleXfs>
  <cellXfs count="3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/>
    <xf numFmtId="0" fontId="1" fillId="0" borderId="8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" fillId="0" borderId="0" xfId="2" applyFont="1"/>
    <xf numFmtId="0" fontId="1" fillId="2" borderId="27" xfId="2" applyFont="1" applyFill="1" applyBorder="1"/>
    <xf numFmtId="0" fontId="1" fillId="2" borderId="45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2" borderId="30" xfId="2" applyFont="1" applyFill="1" applyBorder="1"/>
    <xf numFmtId="0" fontId="1" fillId="2" borderId="0" xfId="2" applyFont="1" applyFill="1" applyBorder="1"/>
    <xf numFmtId="0" fontId="1" fillId="2" borderId="0" xfId="2" applyFont="1" applyFill="1" applyBorder="1" applyAlignment="1">
      <alignment horizontal="right"/>
    </xf>
    <xf numFmtId="49" fontId="1" fillId="2" borderId="0" xfId="2" applyNumberFormat="1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48" xfId="2" applyFont="1" applyFill="1" applyBorder="1"/>
    <xf numFmtId="0" fontId="1" fillId="2" borderId="49" xfId="2" applyFont="1" applyFill="1" applyBorder="1"/>
    <xf numFmtId="0" fontId="1" fillId="2" borderId="50" xfId="2" applyFont="1" applyFill="1" applyBorder="1"/>
    <xf numFmtId="0" fontId="1" fillId="2" borderId="51" xfId="2" applyFont="1" applyFill="1" applyBorder="1"/>
    <xf numFmtId="0" fontId="2" fillId="0" borderId="0" xfId="2" applyFont="1" applyFill="1" applyBorder="1" applyAlignment="1">
      <alignment horizontal="center" vertical="center" wrapText="1"/>
    </xf>
    <xf numFmtId="0" fontId="1" fillId="0" borderId="8" xfId="2" applyFont="1" applyBorder="1"/>
    <xf numFmtId="0" fontId="1" fillId="0" borderId="0" xfId="2" applyFont="1" applyBorder="1" applyAlignment="1">
      <alignment horizontal="left"/>
    </xf>
    <xf numFmtId="0" fontId="1" fillId="0" borderId="0" xfId="2" applyFont="1" applyBorder="1" applyAlignment="1"/>
    <xf numFmtId="0" fontId="1" fillId="0" borderId="0" xfId="2" applyFont="1" applyBorder="1" applyAlignment="1">
      <alignment horizontal="left" vertical="center" wrapText="1"/>
    </xf>
    <xf numFmtId="49" fontId="1" fillId="0" borderId="0" xfId="2" applyNumberFormat="1" applyFont="1" applyBorder="1" applyAlignment="1">
      <alignment horizontal="right" vertical="top" wrapText="1"/>
    </xf>
    <xf numFmtId="0" fontId="1" fillId="0" borderId="0" xfId="2" applyFont="1" applyBorder="1" applyAlignment="1">
      <alignment vertical="top"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wrapText="1"/>
    </xf>
    <xf numFmtId="0" fontId="1" fillId="0" borderId="0" xfId="2" applyFont="1" applyBorder="1" applyAlignment="1">
      <alignment vertical="top"/>
    </xf>
    <xf numFmtId="0" fontId="1" fillId="0" borderId="36" xfId="2" applyFont="1" applyBorder="1"/>
    <xf numFmtId="0" fontId="1" fillId="0" borderId="7" xfId="2" applyFont="1" applyBorder="1"/>
    <xf numFmtId="0" fontId="1" fillId="0" borderId="7" xfId="2" applyFont="1" applyBorder="1" applyAlignment="1">
      <alignment vertical="top" wrapText="1"/>
    </xf>
    <xf numFmtId="0" fontId="2" fillId="0" borderId="53" xfId="2" applyFont="1" applyBorder="1" applyAlignment="1">
      <alignment horizontal="center"/>
    </xf>
    <xf numFmtId="0" fontId="1" fillId="0" borderId="20" xfId="2" applyFont="1" applyBorder="1"/>
    <xf numFmtId="0" fontId="2" fillId="0" borderId="53" xfId="2" applyFont="1" applyBorder="1" applyAlignment="1"/>
    <xf numFmtId="0" fontId="1" fillId="0" borderId="54" xfId="2" applyFont="1" applyBorder="1" applyAlignment="1">
      <alignment horizontal="left"/>
    </xf>
    <xf numFmtId="0" fontId="1" fillId="0" borderId="0" xfId="2" applyFont="1" applyBorder="1"/>
    <xf numFmtId="0" fontId="1" fillId="0" borderId="55" xfId="2" applyFont="1" applyBorder="1"/>
    <xf numFmtId="49" fontId="1" fillId="0" borderId="0" xfId="2" applyNumberFormat="1" applyFont="1" applyAlignment="1">
      <alignment vertical="center"/>
    </xf>
    <xf numFmtId="0" fontId="11" fillId="0" borderId="0" xfId="2"/>
    <xf numFmtId="0" fontId="8" fillId="0" borderId="0" xfId="0" applyFont="1"/>
    <xf numFmtId="0" fontId="8" fillId="0" borderId="7" xfId="0" applyFont="1" applyBorder="1"/>
    <xf numFmtId="0" fontId="8" fillId="0" borderId="0" xfId="0" applyFont="1" applyAlignment="1"/>
    <xf numFmtId="0" fontId="13" fillId="0" borderId="0" xfId="0" applyFont="1"/>
    <xf numFmtId="14" fontId="8" fillId="0" borderId="0" xfId="0" applyNumberFormat="1" applyFont="1"/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30" xfId="0" applyFill="1" applyBorder="1"/>
    <xf numFmtId="0" fontId="1" fillId="0" borderId="30" xfId="0" applyFont="1" applyFill="1" applyBorder="1" applyAlignment="1">
      <alignment horizontal="justify" vertical="top" wrapText="1"/>
    </xf>
    <xf numFmtId="49" fontId="1" fillId="0" borderId="4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wrapText="1"/>
    </xf>
    <xf numFmtId="3" fontId="2" fillId="0" borderId="40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10" fillId="0" borderId="0" xfId="0" applyNumberFormat="1" applyFont="1" applyFill="1"/>
    <xf numFmtId="4" fontId="10" fillId="0" borderId="0" xfId="0" applyNumberFormat="1" applyFont="1" applyFill="1" applyBorder="1"/>
    <xf numFmtId="0" fontId="10" fillId="0" borderId="0" xfId="0" applyFont="1" applyFill="1"/>
    <xf numFmtId="0" fontId="2" fillId="0" borderId="27" xfId="0" applyFont="1" applyFill="1" applyBorder="1" applyAlignment="1">
      <alignment horizontal="justify" vertical="top" wrapText="1"/>
    </xf>
    <xf numFmtId="49" fontId="1" fillId="0" borderId="9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justify" vertical="top" wrapText="1"/>
    </xf>
    <xf numFmtId="49" fontId="1" fillId="0" borderId="58" xfId="0" applyNumberFormat="1" applyFont="1" applyFill="1" applyBorder="1" applyAlignment="1">
      <alignment horizontal="center" vertical="center"/>
    </xf>
    <xf numFmtId="4" fontId="1" fillId="0" borderId="5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justify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top" wrapText="1"/>
    </xf>
    <xf numFmtId="49" fontId="1" fillId="0" borderId="2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top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top" wrapText="1"/>
    </xf>
    <xf numFmtId="49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top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45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2" fillId="0" borderId="27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justify" vertical="top" wrapText="1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 vertical="center"/>
    </xf>
    <xf numFmtId="4" fontId="1" fillId="0" borderId="61" xfId="0" applyNumberFormat="1" applyFont="1" applyFill="1" applyBorder="1" applyAlignment="1">
      <alignment horizontal="center" vertical="center"/>
    </xf>
    <xf numFmtId="4" fontId="1" fillId="0" borderId="6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textRotation="90"/>
    </xf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4" xfId="2" applyFont="1" applyBorder="1" applyAlignment="1">
      <alignment horizontal="center" vertical="top"/>
    </xf>
    <xf numFmtId="0" fontId="1" fillId="0" borderId="57" xfId="2" applyFont="1" applyBorder="1" applyAlignment="1">
      <alignment horizontal="center" vertical="top"/>
    </xf>
    <xf numFmtId="0" fontId="1" fillId="0" borderId="25" xfId="2" applyFont="1" applyBorder="1" applyAlignment="1">
      <alignment horizontal="center" vertical="top"/>
    </xf>
    <xf numFmtId="49" fontId="1" fillId="0" borderId="27" xfId="2" applyNumberFormat="1" applyFont="1" applyBorder="1" applyAlignment="1">
      <alignment horizontal="center" vertical="center"/>
    </xf>
    <xf numFmtId="49" fontId="1" fillId="0" borderId="44" xfId="2" applyNumberFormat="1" applyFont="1" applyBorder="1" applyAlignment="1">
      <alignment horizontal="center" vertical="center"/>
    </xf>
    <xf numFmtId="49" fontId="1" fillId="0" borderId="27" xfId="2" applyNumberFormat="1" applyFont="1" applyFill="1" applyBorder="1" applyAlignment="1">
      <alignment horizontal="center" vertical="center"/>
    </xf>
    <xf numFmtId="49" fontId="1" fillId="0" borderId="44" xfId="2" applyNumberFormat="1" applyFont="1" applyFill="1" applyBorder="1" applyAlignment="1">
      <alignment horizontal="center" vertical="center"/>
    </xf>
    <xf numFmtId="49" fontId="1" fillId="0" borderId="45" xfId="2" applyNumberFormat="1" applyFont="1" applyFill="1" applyBorder="1" applyAlignment="1">
      <alignment horizontal="center" vertical="center"/>
    </xf>
    <xf numFmtId="0" fontId="1" fillId="0" borderId="53" xfId="2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2" borderId="2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45" xfId="2" applyFont="1" applyFill="1" applyBorder="1" applyAlignment="1">
      <alignment horizontal="center" vertical="center"/>
    </xf>
    <xf numFmtId="0" fontId="1" fillId="0" borderId="44" xfId="2" applyFont="1" applyBorder="1"/>
    <xf numFmtId="0" fontId="1" fillId="0" borderId="45" xfId="2" applyFont="1" applyBorder="1"/>
    <xf numFmtId="0" fontId="1" fillId="0" borderId="33" xfId="2" applyFont="1" applyBorder="1" applyAlignment="1">
      <alignment horizontal="center" vertical="top" wrapText="1"/>
    </xf>
    <xf numFmtId="0" fontId="1" fillId="0" borderId="56" xfId="2" applyFont="1" applyBorder="1" applyAlignment="1">
      <alignment horizontal="center" vertical="top" wrapText="1"/>
    </xf>
    <xf numFmtId="0" fontId="1" fillId="0" borderId="17" xfId="2" applyFont="1" applyBorder="1" applyAlignment="1">
      <alignment horizontal="center" vertical="top" wrapText="1"/>
    </xf>
    <xf numFmtId="0" fontId="1" fillId="0" borderId="36" xfId="2" applyNumberFormat="1" applyFont="1" applyBorder="1" applyAlignment="1">
      <alignment horizontal="center" vertical="top" wrapText="1"/>
    </xf>
    <xf numFmtId="0" fontId="1" fillId="0" borderId="7" xfId="2" applyNumberFormat="1" applyFont="1" applyBorder="1" applyAlignment="1">
      <alignment horizontal="center" vertical="top" wrapText="1"/>
    </xf>
    <xf numFmtId="0" fontId="1" fillId="0" borderId="20" xfId="2" applyNumberFormat="1" applyFont="1" applyBorder="1" applyAlignment="1">
      <alignment horizontal="center" vertical="top" wrapText="1"/>
    </xf>
    <xf numFmtId="0" fontId="1" fillId="0" borderId="8" xfId="2" applyFont="1" applyBorder="1" applyAlignment="1">
      <alignment horizontal="center" vertical="top"/>
    </xf>
    <xf numFmtId="0" fontId="1" fillId="0" borderId="0" xfId="2" applyFont="1" applyBorder="1" applyAlignment="1">
      <alignment horizontal="center" vertical="top"/>
    </xf>
    <xf numFmtId="0" fontId="1" fillId="0" borderId="42" xfId="2" applyFont="1" applyBorder="1" applyAlignment="1">
      <alignment horizontal="center" vertical="top"/>
    </xf>
    <xf numFmtId="0" fontId="1" fillId="2" borderId="26" xfId="2" applyFont="1" applyFill="1" applyBorder="1" applyAlignment="1">
      <alignment horizontal="center" vertical="center"/>
    </xf>
    <xf numFmtId="0" fontId="2" fillId="2" borderId="46" xfId="2" applyFont="1" applyFill="1" applyBorder="1" applyAlignment="1">
      <alignment horizontal="center" vertical="center"/>
    </xf>
    <xf numFmtId="0" fontId="2" fillId="2" borderId="47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1" fillId="0" borderId="36" xfId="2" applyFont="1" applyBorder="1" applyAlignment="1">
      <alignment horizontal="center" vertical="top"/>
    </xf>
    <xf numFmtId="0" fontId="11" fillId="0" borderId="7" xfId="2" applyBorder="1" applyAlignment="1">
      <alignment vertical="top"/>
    </xf>
    <xf numFmtId="0" fontId="11" fillId="0" borderId="20" xfId="2" applyBorder="1" applyAlignment="1">
      <alignment vertical="top"/>
    </xf>
    <xf numFmtId="0" fontId="2" fillId="0" borderId="54" xfId="2" applyFont="1" applyBorder="1" applyAlignment="1">
      <alignment horizontal="left"/>
    </xf>
    <xf numFmtId="0" fontId="1" fillId="0" borderId="5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2" fillId="0" borderId="3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" fillId="0" borderId="0" xfId="2" applyFont="1" applyBorder="1" applyAlignment="1"/>
    <xf numFmtId="0" fontId="1" fillId="0" borderId="42" xfId="2" applyFont="1" applyBorder="1" applyAlignment="1"/>
    <xf numFmtId="0" fontId="1" fillId="0" borderId="8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42" xfId="2" applyFont="1" applyBorder="1" applyAlignment="1">
      <alignment horizontal="center"/>
    </xf>
    <xf numFmtId="0" fontId="12" fillId="0" borderId="2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49" fontId="1" fillId="0" borderId="7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49" fontId="1" fillId="0" borderId="3" xfId="2" applyNumberFormat="1" applyFont="1" applyBorder="1" applyAlignment="1">
      <alignment horizontal="center"/>
    </xf>
    <xf numFmtId="49" fontId="1" fillId="0" borderId="0" xfId="2" applyNumberFormat="1" applyFont="1" applyBorder="1" applyAlignment="1">
      <alignment horizontal="right"/>
    </xf>
    <xf numFmtId="0" fontId="1" fillId="0" borderId="0" xfId="2" applyFont="1" applyBorder="1" applyAlignment="1">
      <alignment horizontal="left"/>
    </xf>
    <xf numFmtId="0" fontId="1" fillId="0" borderId="42" xfId="2" applyFont="1" applyBorder="1" applyAlignment="1">
      <alignment horizontal="left"/>
    </xf>
    <xf numFmtId="0" fontId="5" fillId="2" borderId="50" xfId="2" applyFont="1" applyFill="1" applyBorder="1" applyAlignment="1">
      <alignment horizontal="center" vertical="top"/>
    </xf>
    <xf numFmtId="0" fontId="2" fillId="2" borderId="26" xfId="2" applyFont="1" applyFill="1" applyBorder="1" applyAlignment="1">
      <alignment horizontal="center" vertical="center"/>
    </xf>
    <xf numFmtId="0" fontId="1" fillId="0" borderId="9" xfId="2" applyFont="1" applyBorder="1" applyAlignment="1">
      <alignment horizontal="center" vertical="top"/>
    </xf>
    <xf numFmtId="0" fontId="1" fillId="0" borderId="27" xfId="2" applyFont="1" applyBorder="1" applyAlignment="1">
      <alignment horizontal="center" vertical="top"/>
    </xf>
    <xf numFmtId="0" fontId="1" fillId="0" borderId="44" xfId="2" applyFont="1" applyBorder="1" applyAlignment="1">
      <alignment horizontal="center" vertical="top"/>
    </xf>
    <xf numFmtId="0" fontId="1" fillId="0" borderId="45" xfId="2" applyFont="1" applyBorder="1" applyAlignment="1">
      <alignment horizontal="center" vertical="top"/>
    </xf>
    <xf numFmtId="0" fontId="1" fillId="0" borderId="46" xfId="2" applyFont="1" applyBorder="1" applyAlignment="1">
      <alignment horizontal="left"/>
    </xf>
    <xf numFmtId="0" fontId="1" fillId="0" borderId="37" xfId="2" applyFont="1" applyBorder="1" applyAlignment="1">
      <alignment horizontal="left"/>
    </xf>
    <xf numFmtId="0" fontId="1" fillId="0" borderId="52" xfId="2" applyFont="1" applyBorder="1" applyAlignment="1">
      <alignment horizontal="center"/>
    </xf>
    <xf numFmtId="0" fontId="1" fillId="0" borderId="46" xfId="2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0" fontId="11" fillId="0" borderId="0" xfId="2" applyAlignment="1"/>
    <xf numFmtId="0" fontId="11" fillId="0" borderId="42" xfId="2" applyBorder="1" applyAlignment="1"/>
    <xf numFmtId="0" fontId="1" fillId="0" borderId="8" xfId="2" applyFont="1" applyBorder="1" applyAlignment="1">
      <alignment horizontal="center" vertical="top" wrapText="1"/>
    </xf>
    <xf numFmtId="0" fontId="1" fillId="0" borderId="0" xfId="2" applyFont="1" applyBorder="1" applyAlignment="1">
      <alignment horizontal="center" vertical="top" wrapText="1"/>
    </xf>
    <xf numFmtId="0" fontId="1" fillId="0" borderId="42" xfId="2" applyFont="1" applyBorder="1" applyAlignment="1">
      <alignment horizontal="center" vertical="top" wrapText="1"/>
    </xf>
    <xf numFmtId="0" fontId="1" fillId="2" borderId="7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right"/>
    </xf>
    <xf numFmtId="49" fontId="1" fillId="2" borderId="7" xfId="2" applyNumberFormat="1" applyFont="1" applyFill="1" applyBorder="1" applyAlignment="1">
      <alignment horizontal="left"/>
    </xf>
    <xf numFmtId="0" fontId="2" fillId="0" borderId="27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wrapText="1"/>
    </xf>
    <xf numFmtId="0" fontId="1" fillId="2" borderId="46" xfId="2" applyFont="1" applyFill="1" applyBorder="1" applyAlignment="1">
      <alignment horizontal="center" wrapText="1"/>
    </xf>
    <xf numFmtId="0" fontId="1" fillId="2" borderId="47" xfId="2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2"/>
  <sheetViews>
    <sheetView view="pageBreakPreview" topLeftCell="A4" zoomScaleNormal="100" workbookViewId="0">
      <selection activeCell="CL38" sqref="CL38"/>
    </sheetView>
  </sheetViews>
  <sheetFormatPr defaultColWidth="0.85546875" defaultRowHeight="12.75" x14ac:dyDescent="0.2"/>
  <cols>
    <col min="1" max="16384" width="0.85546875" style="52"/>
  </cols>
  <sheetData>
    <row r="1" spans="1:155" s="18" customFormat="1" ht="15" customHeight="1" thickBot="1" x14ac:dyDescent="0.25">
      <c r="T1" s="272" t="s">
        <v>419</v>
      </c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4"/>
    </row>
    <row r="2" spans="1:155" s="18" customFormat="1" ht="7.5" customHeight="1" thickBot="1" x14ac:dyDescent="0.25"/>
    <row r="3" spans="1:155" s="18" customFormat="1" ht="15" customHeight="1" thickBot="1" x14ac:dyDescent="0.25">
      <c r="T3" s="275" t="s">
        <v>420</v>
      </c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4"/>
    </row>
    <row r="4" spans="1:155" s="18" customFormat="1" ht="12.75" customHeight="1" thickBot="1" x14ac:dyDescent="0.25"/>
    <row r="5" spans="1:155" s="18" customFormat="1" ht="54" customHeight="1" thickBot="1" x14ac:dyDescent="0.25">
      <c r="O5" s="19"/>
      <c r="P5" s="276" t="s">
        <v>421</v>
      </c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0"/>
    </row>
    <row r="6" spans="1:155" s="18" customFormat="1" ht="12.75" customHeight="1" thickBot="1" x14ac:dyDescent="0.25"/>
    <row r="7" spans="1:155" s="18" customFormat="1" ht="15" customHeight="1" thickBot="1" x14ac:dyDescent="0.25">
      <c r="T7" s="275" t="s">
        <v>422</v>
      </c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4"/>
    </row>
    <row r="8" spans="1:155" s="18" customFormat="1" ht="12.75" customHeight="1" thickBot="1" x14ac:dyDescent="0.25"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EK8" s="22"/>
      <c r="EL8" s="22"/>
      <c r="EM8" s="22"/>
      <c r="EN8" s="22"/>
      <c r="EO8" s="21"/>
    </row>
    <row r="9" spans="1:155" s="18" customFormat="1" ht="40.5" customHeight="1" x14ac:dyDescent="0.2">
      <c r="AC9" s="277" t="s">
        <v>423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9"/>
    </row>
    <row r="10" spans="1:155" s="18" customFormat="1" ht="11.25" customHeight="1" x14ac:dyDescent="0.2">
      <c r="AC10" s="2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 t="s">
        <v>424</v>
      </c>
      <c r="BW10" s="269" t="s">
        <v>483</v>
      </c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4"/>
      <c r="CJ10" s="270">
        <v>20</v>
      </c>
      <c r="CK10" s="270"/>
      <c r="CL10" s="270"/>
      <c r="CM10" s="271" t="s">
        <v>30</v>
      </c>
      <c r="CN10" s="271"/>
      <c r="CO10" s="271"/>
      <c r="CP10" s="26" t="s">
        <v>425</v>
      </c>
      <c r="CQ10" s="27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8"/>
    </row>
    <row r="11" spans="1:155" s="18" customFormat="1" ht="15" customHeight="1" thickBot="1" x14ac:dyDescent="0.25"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252" t="s">
        <v>426</v>
      </c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1"/>
    </row>
    <row r="12" spans="1:155" s="18" customFormat="1" ht="28.5" customHeight="1" thickBot="1" x14ac:dyDescent="0.25"/>
    <row r="13" spans="1:155" s="18" customFormat="1" ht="3" customHeight="1" thickBot="1" x14ac:dyDescent="0.25">
      <c r="DV13" s="253" t="s">
        <v>427</v>
      </c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5"/>
    </row>
    <row r="14" spans="1:155" s="18" customFormat="1" ht="15" customHeight="1" thickBot="1" x14ac:dyDescent="0.25">
      <c r="A14" s="254" t="s">
        <v>428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5" t="s">
        <v>429</v>
      </c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7"/>
      <c r="DR14" s="32"/>
      <c r="DV14" s="226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8"/>
    </row>
    <row r="15" spans="1:155" s="18" customFormat="1" ht="13.5" customHeight="1" x14ac:dyDescent="0.2">
      <c r="A15" s="33"/>
      <c r="B15" s="258" t="s">
        <v>430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9"/>
      <c r="CG15" s="260" t="s">
        <v>431</v>
      </c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2"/>
      <c r="DP15" s="263" t="s">
        <v>432</v>
      </c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</row>
    <row r="16" spans="1:155" s="18" customFormat="1" ht="12" customHeight="1" x14ac:dyDescent="0.2">
      <c r="A16" s="33"/>
      <c r="B16" s="34"/>
      <c r="C16" s="34"/>
      <c r="D16" s="249" t="s">
        <v>433</v>
      </c>
      <c r="E16" s="249"/>
      <c r="F16" s="250" t="s">
        <v>434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1"/>
      <c r="CG16" s="239" t="s">
        <v>435</v>
      </c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1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</row>
    <row r="17" spans="1:156" s="18" customFormat="1" ht="12" customHeight="1" x14ac:dyDescent="0.2">
      <c r="A17" s="33"/>
      <c r="B17" s="35"/>
      <c r="C17" s="35"/>
      <c r="D17" s="35"/>
      <c r="E17" s="35"/>
      <c r="F17" s="237" t="s">
        <v>436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9" t="s">
        <v>437</v>
      </c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5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</row>
    <row r="18" spans="1:156" s="18" customFormat="1" ht="16.5" customHeight="1" x14ac:dyDescent="0.2">
      <c r="A18" s="33"/>
      <c r="B18" s="36"/>
      <c r="C18" s="36"/>
      <c r="D18" s="37"/>
      <c r="E18" s="37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8"/>
      <c r="CG18" s="266" t="s">
        <v>438</v>
      </c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8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</row>
    <row r="19" spans="1:156" s="18" customFormat="1" ht="12" customHeight="1" x14ac:dyDescent="0.2">
      <c r="A19" s="33"/>
      <c r="B19" s="237" t="s">
        <v>439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9" t="s">
        <v>440</v>
      </c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1"/>
      <c r="DQ19" s="39"/>
      <c r="DR19" s="40"/>
      <c r="DS19" s="40"/>
      <c r="DT19" s="40"/>
      <c r="DU19" s="40"/>
      <c r="DV19" s="247" t="s">
        <v>441</v>
      </c>
      <c r="DW19" s="247"/>
      <c r="DX19" s="247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6" t="s">
        <v>442</v>
      </c>
      <c r="EL19" s="246"/>
      <c r="EM19" s="246"/>
      <c r="EN19" s="246"/>
      <c r="EO19" s="245"/>
      <c r="EP19" s="245"/>
      <c r="EQ19" s="245"/>
      <c r="ER19" s="245"/>
      <c r="ES19" s="245"/>
      <c r="EV19" s="40"/>
      <c r="EW19" s="40"/>
      <c r="EX19" s="40"/>
      <c r="EY19" s="40"/>
    </row>
    <row r="20" spans="1:156" s="18" customFormat="1" ht="12" customHeight="1" x14ac:dyDescent="0.2">
      <c r="A20" s="33"/>
      <c r="B20" s="237" t="s">
        <v>443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8"/>
      <c r="CG20" s="239" t="s">
        <v>435</v>
      </c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1"/>
      <c r="DQ20" s="39"/>
      <c r="DR20" s="39"/>
      <c r="DS20" s="39"/>
      <c r="DT20" s="39"/>
      <c r="DU20" s="39"/>
      <c r="DV20" s="247" t="s">
        <v>441</v>
      </c>
      <c r="DW20" s="247"/>
      <c r="DX20" s="247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6" t="s">
        <v>442</v>
      </c>
      <c r="EL20" s="246"/>
      <c r="EM20" s="246"/>
      <c r="EN20" s="246"/>
      <c r="EO20" s="248"/>
      <c r="EP20" s="248"/>
      <c r="EQ20" s="248"/>
      <c r="ER20" s="248"/>
      <c r="ES20" s="248"/>
      <c r="EW20" s="39"/>
      <c r="EX20" s="39"/>
      <c r="EY20" s="39"/>
    </row>
    <row r="21" spans="1:156" s="18" customFormat="1" ht="8.25" customHeight="1" thickBot="1" x14ac:dyDescent="0.25">
      <c r="A21" s="33"/>
      <c r="B21" s="41"/>
      <c r="C21" s="41"/>
      <c r="D21" s="249" t="s">
        <v>433</v>
      </c>
      <c r="E21" s="249"/>
      <c r="F21" s="250" t="s">
        <v>444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1"/>
      <c r="CG21" s="220" t="s">
        <v>445</v>
      </c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2"/>
      <c r="DQ21" s="39"/>
      <c r="DR21" s="39"/>
      <c r="DS21" s="39"/>
      <c r="DT21" s="39"/>
      <c r="DU21" s="39"/>
      <c r="EW21" s="39"/>
      <c r="EX21" s="39"/>
      <c r="EY21" s="39"/>
    </row>
    <row r="22" spans="1:156" s="18" customFormat="1" ht="3.75" customHeight="1" x14ac:dyDescent="0.2">
      <c r="A22" s="33"/>
      <c r="B22" s="41"/>
      <c r="C22" s="41"/>
      <c r="D22" s="249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1"/>
      <c r="CG22" s="220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2"/>
      <c r="DQ22" s="39"/>
      <c r="DR22" s="39"/>
      <c r="DS22" s="39"/>
      <c r="DT22" s="39"/>
      <c r="DU22" s="223" t="s">
        <v>446</v>
      </c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5"/>
      <c r="EW22" s="39"/>
      <c r="EX22" s="39"/>
      <c r="EY22" s="39"/>
    </row>
    <row r="23" spans="1:156" s="18" customFormat="1" ht="14.25" customHeight="1" thickBo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229" t="s">
        <v>438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1"/>
      <c r="DQ23" s="39"/>
      <c r="DR23" s="39"/>
      <c r="DS23" s="39"/>
      <c r="DT23" s="39"/>
      <c r="DU23" s="226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8"/>
      <c r="EW23" s="39"/>
      <c r="EX23" s="39"/>
      <c r="EY23" s="39"/>
    </row>
    <row r="24" spans="1:156" s="18" customFormat="1" ht="11.25" customHeight="1" x14ac:dyDescent="0.2"/>
    <row r="25" spans="1:156" s="18" customFormat="1" ht="28.5" customHeight="1" x14ac:dyDescent="0.2">
      <c r="A25" s="45"/>
      <c r="B25" s="232" t="s">
        <v>447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42" t="s">
        <v>448</v>
      </c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4"/>
    </row>
    <row r="26" spans="1:156" s="18" customFormat="1" ht="4.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6"/>
    </row>
    <row r="27" spans="1:156" s="18" customFormat="1" ht="14.25" customHeight="1" x14ac:dyDescent="0.25">
      <c r="A27" s="47"/>
      <c r="B27" s="232" t="s">
        <v>449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48"/>
      <c r="T27" s="234" t="s">
        <v>450</v>
      </c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6"/>
    </row>
    <row r="28" spans="1:156" s="18" customFormat="1" ht="4.5" customHeight="1" thickBo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50"/>
    </row>
    <row r="29" spans="1:156" s="18" customFormat="1" ht="21" customHeight="1" thickBot="1" x14ac:dyDescent="0.25">
      <c r="A29" s="204" t="s">
        <v>451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9" t="s">
        <v>452</v>
      </c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1"/>
      <c r="EX29" s="212"/>
      <c r="EY29" s="213"/>
    </row>
    <row r="30" spans="1:156" s="18" customFormat="1" ht="27" customHeight="1" x14ac:dyDescent="0.2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/>
      <c r="V30" s="214" t="s">
        <v>453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6"/>
      <c r="BM30" s="217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9"/>
      <c r="DH30" s="217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9"/>
    </row>
    <row r="31" spans="1:156" s="18" customFormat="1" ht="13.5" thickBot="1" x14ac:dyDescent="0.25">
      <c r="A31" s="196">
        <v>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6">
        <v>2</v>
      </c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8"/>
      <c r="BM31" s="196">
        <v>3</v>
      </c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8"/>
      <c r="DH31" s="196">
        <v>4</v>
      </c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8"/>
    </row>
    <row r="32" spans="1:156" s="51" customFormat="1" ht="13.5" thickBot="1" x14ac:dyDescent="0.3">
      <c r="A32" s="199" t="s">
        <v>454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 t="s">
        <v>455</v>
      </c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3"/>
      <c r="BM32" s="201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3"/>
      <c r="DH32" s="201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3"/>
    </row>
  </sheetData>
  <mergeCells count="55">
    <mergeCell ref="BW10:CH10"/>
    <mergeCell ref="CJ10:CL10"/>
    <mergeCell ref="CM10:CO10"/>
    <mergeCell ref="T1:EH1"/>
    <mergeCell ref="T3:EH3"/>
    <mergeCell ref="P5:EL5"/>
    <mergeCell ref="T7:EH7"/>
    <mergeCell ref="AC9:DY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B25:AV25"/>
    <mergeCell ref="AW25:EY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V19:DX19"/>
    <mergeCell ref="D21:E22"/>
    <mergeCell ref="F21:CF22"/>
    <mergeCell ref="CG21:DL22"/>
    <mergeCell ref="DU22:ET23"/>
    <mergeCell ref="CG23:DL23"/>
    <mergeCell ref="B27:R27"/>
    <mergeCell ref="T27:EZ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ageMargins left="0.78740157480314965" right="0.7086614173228347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zoomScale="90" zoomScaleNormal="90" zoomScaleSheetLayoutView="100" workbookViewId="0">
      <selection activeCell="H6" sqref="H6"/>
    </sheetView>
  </sheetViews>
  <sheetFormatPr defaultRowHeight="15" x14ac:dyDescent="0.25"/>
  <cols>
    <col min="1" max="1" width="39.42578125" style="109" customWidth="1"/>
    <col min="2" max="2" width="9.140625" style="109"/>
    <col min="3" max="3" width="15.28515625" style="107" customWidth="1"/>
    <col min="4" max="4" width="13.140625" style="107" customWidth="1"/>
    <col min="5" max="5" width="13.5703125" style="107" customWidth="1"/>
    <col min="6" max="6" width="13.85546875" style="107" customWidth="1"/>
    <col min="7" max="7" width="14.140625" style="107" customWidth="1"/>
    <col min="8" max="8" width="11.28515625" style="107" customWidth="1"/>
    <col min="9" max="9" width="9.5703125" style="16" customWidth="1"/>
    <col min="10" max="10" width="9.28515625" style="16" customWidth="1"/>
    <col min="11" max="11" width="10.28515625" style="16" customWidth="1"/>
  </cols>
  <sheetData>
    <row r="1" spans="1:10" s="16" customFormat="1" x14ac:dyDescent="0.25">
      <c r="A1" s="296" t="s">
        <v>395</v>
      </c>
      <c r="B1" s="296"/>
      <c r="C1" s="296"/>
      <c r="D1" s="296"/>
      <c r="E1" s="296"/>
      <c r="F1" s="296"/>
      <c r="G1" s="296"/>
      <c r="H1" s="296"/>
    </row>
    <row r="2" spans="1:10" s="16" customFormat="1" x14ac:dyDescent="0.25">
      <c r="A2" s="296" t="s">
        <v>111</v>
      </c>
      <c r="B2" s="296"/>
      <c r="C2" s="296"/>
      <c r="D2" s="296"/>
      <c r="E2" s="296"/>
      <c r="F2" s="296"/>
      <c r="G2" s="296"/>
      <c r="H2" s="296"/>
    </row>
    <row r="3" spans="1:10" s="16" customFormat="1" x14ac:dyDescent="0.25">
      <c r="A3" s="296" t="s">
        <v>112</v>
      </c>
      <c r="B3" s="296"/>
      <c r="C3" s="296"/>
      <c r="D3" s="296"/>
      <c r="E3" s="296"/>
      <c r="F3" s="296"/>
      <c r="G3" s="296"/>
      <c r="H3" s="296"/>
    </row>
    <row r="4" spans="1:10" s="16" customFormat="1" ht="15.75" thickBot="1" x14ac:dyDescent="0.3">
      <c r="A4" s="106"/>
      <c r="B4" s="106"/>
      <c r="C4" s="297" t="s">
        <v>113</v>
      </c>
      <c r="D4" s="297"/>
      <c r="E4" s="297"/>
      <c r="F4" s="297"/>
      <c r="G4" s="297"/>
      <c r="H4" s="297"/>
    </row>
    <row r="5" spans="1:10" s="16" customFormat="1" ht="27.75" customHeight="1" x14ac:dyDescent="0.25">
      <c r="A5" s="280" t="s">
        <v>0</v>
      </c>
      <c r="B5" s="282" t="s">
        <v>1</v>
      </c>
      <c r="C5" s="284" t="s">
        <v>2</v>
      </c>
      <c r="D5" s="285"/>
      <c r="E5" s="286"/>
      <c r="F5" s="284" t="s">
        <v>3</v>
      </c>
      <c r="G5" s="285"/>
      <c r="H5" s="286"/>
    </row>
    <row r="6" spans="1:10" s="16" customFormat="1" ht="72.75" customHeight="1" thickBot="1" x14ac:dyDescent="0.3">
      <c r="A6" s="281"/>
      <c r="B6" s="283"/>
      <c r="C6" s="82" t="s">
        <v>4</v>
      </c>
      <c r="D6" s="83" t="s">
        <v>5</v>
      </c>
      <c r="E6" s="84" t="s">
        <v>6</v>
      </c>
      <c r="F6" s="82" t="s">
        <v>4</v>
      </c>
      <c r="G6" s="83" t="s">
        <v>5</v>
      </c>
      <c r="H6" s="84" t="s">
        <v>6</v>
      </c>
    </row>
    <row r="7" spans="1:10" s="16" customFormat="1" ht="15.75" thickBot="1" x14ac:dyDescent="0.3">
      <c r="A7" s="58">
        <v>1</v>
      </c>
      <c r="B7" s="59">
        <v>2</v>
      </c>
      <c r="C7" s="96">
        <v>3</v>
      </c>
      <c r="D7" s="97">
        <v>4</v>
      </c>
      <c r="E7" s="98">
        <v>5</v>
      </c>
      <c r="F7" s="96">
        <v>6</v>
      </c>
      <c r="G7" s="97">
        <v>7</v>
      </c>
      <c r="H7" s="98">
        <v>8</v>
      </c>
    </row>
    <row r="8" spans="1:10" s="16" customFormat="1" ht="26.25" thickBot="1" x14ac:dyDescent="0.3">
      <c r="A8" s="110" t="s">
        <v>7</v>
      </c>
      <c r="B8" s="111" t="s">
        <v>8</v>
      </c>
      <c r="C8" s="116">
        <f>SUM(C10+C36)</f>
        <v>0</v>
      </c>
      <c r="D8" s="116">
        <f>SUM(D10+D36)</f>
        <v>1404528.53</v>
      </c>
      <c r="E8" s="150">
        <f>SUM(E10+E36)</f>
        <v>110382.7</v>
      </c>
      <c r="F8" s="112">
        <f>SUM(F10+F36+F37)</f>
        <v>0</v>
      </c>
      <c r="G8" s="116">
        <f>SUM(G10+G36+G37)</f>
        <v>2997853.38</v>
      </c>
      <c r="H8" s="120">
        <f>SUM(H10+H36+H37)</f>
        <v>303439.84000000003</v>
      </c>
      <c r="I8" s="69"/>
      <c r="J8" s="92"/>
    </row>
    <row r="9" spans="1:10" s="16" customFormat="1" ht="15.75" thickBot="1" x14ac:dyDescent="0.3">
      <c r="A9" s="121" t="s">
        <v>9</v>
      </c>
      <c r="B9" s="122"/>
      <c r="C9" s="123"/>
      <c r="D9" s="167"/>
      <c r="E9" s="168"/>
      <c r="F9" s="123"/>
      <c r="G9" s="167"/>
      <c r="H9" s="168"/>
    </row>
    <row r="10" spans="1:10" s="16" customFormat="1" ht="49.5" customHeight="1" thickBot="1" x14ac:dyDescent="0.3">
      <c r="A10" s="163" t="s">
        <v>10</v>
      </c>
      <c r="B10" s="122" t="s">
        <v>11</v>
      </c>
      <c r="C10" s="164">
        <f>SUM(C11+C13+C14+C15+C19+C20+C21+C22+C23+C24+C28+C29+C30+C31+C32+C33+C34+C35)</f>
        <v>0</v>
      </c>
      <c r="D10" s="165">
        <f>SUM(D11+D12+D13+D14+D15+D20+D22+D23+D28+D29+D30+D31+D32+D33+D34+D35)</f>
        <v>1404528.53</v>
      </c>
      <c r="E10" s="166">
        <f>SUM(E13+E14+E15+E20+E22+E23+E28+E29+E30+E31+E32+E33+E34+E35)</f>
        <v>110382.7</v>
      </c>
      <c r="F10" s="164">
        <f>SUM(F11+F13+F14+F15+F19+F20+F21+F22+F23+F24+F28+F29+F30+F31+F32+F33+F34+F35)</f>
        <v>0</v>
      </c>
      <c r="G10" s="165">
        <f>SUM(G11+G12+G13+G14+G15+G20+G22+G23+G28+G29+G30+G31+G32+G33+G34+G35)</f>
        <v>2609284.88</v>
      </c>
      <c r="H10" s="166">
        <f>SUM(H13+H14+H15+H20+H22+H23+H28+H29+H30+H31+H32+H33+H34+H35)</f>
        <v>294462.7</v>
      </c>
    </row>
    <row r="11" spans="1:10" s="16" customFormat="1" ht="91.5" customHeight="1" thickBot="1" x14ac:dyDescent="0.3">
      <c r="A11" s="121" t="s">
        <v>411</v>
      </c>
      <c r="B11" s="122" t="s">
        <v>12</v>
      </c>
      <c r="C11" s="123">
        <v>0</v>
      </c>
      <c r="D11" s="123">
        <v>162548.29</v>
      </c>
      <c r="E11" s="168" t="s">
        <v>13</v>
      </c>
      <c r="F11" s="123">
        <v>0</v>
      </c>
      <c r="G11" s="123">
        <v>656888.39</v>
      </c>
      <c r="H11" s="168" t="s">
        <v>13</v>
      </c>
    </row>
    <row r="12" spans="1:10" s="16" customFormat="1" ht="15.75" thickBot="1" x14ac:dyDescent="0.3">
      <c r="A12" s="121" t="s">
        <v>14</v>
      </c>
      <c r="B12" s="122" t="s">
        <v>15</v>
      </c>
      <c r="C12" s="123" t="s">
        <v>13</v>
      </c>
      <c r="D12" s="167">
        <v>139184.68</v>
      </c>
      <c r="E12" s="168" t="s">
        <v>13</v>
      </c>
      <c r="F12" s="123" t="s">
        <v>13</v>
      </c>
      <c r="G12" s="167">
        <v>423924.18</v>
      </c>
      <c r="H12" s="168" t="s">
        <v>13</v>
      </c>
      <c r="J12" s="60"/>
    </row>
    <row r="13" spans="1:10" s="16" customFormat="1" ht="46.5" customHeight="1" thickBot="1" x14ac:dyDescent="0.3">
      <c r="A13" s="121" t="s">
        <v>16</v>
      </c>
      <c r="B13" s="122" t="s">
        <v>17</v>
      </c>
      <c r="C13" s="123">
        <v>0</v>
      </c>
      <c r="D13" s="123">
        <v>0</v>
      </c>
      <c r="E13" s="168">
        <v>0</v>
      </c>
      <c r="F13" s="123">
        <v>0</v>
      </c>
      <c r="G13" s="123">
        <v>0</v>
      </c>
      <c r="H13" s="168">
        <v>0</v>
      </c>
      <c r="I13" s="69"/>
    </row>
    <row r="14" spans="1:10" s="16" customFormat="1" ht="42" customHeight="1" thickBot="1" x14ac:dyDescent="0.3">
      <c r="A14" s="121" t="s">
        <v>396</v>
      </c>
      <c r="B14" s="122" t="s">
        <v>18</v>
      </c>
      <c r="C14" s="123">
        <v>0</v>
      </c>
      <c r="D14" s="123">
        <v>0</v>
      </c>
      <c r="E14" s="168">
        <v>0</v>
      </c>
      <c r="F14" s="123">
        <v>0</v>
      </c>
      <c r="G14" s="123">
        <v>0</v>
      </c>
      <c r="H14" s="168">
        <v>0</v>
      </c>
      <c r="I14" s="69"/>
    </row>
    <row r="15" spans="1:10" s="16" customFormat="1" ht="50.25" customHeight="1" thickBot="1" x14ac:dyDescent="0.3">
      <c r="A15" s="121" t="s">
        <v>19</v>
      </c>
      <c r="B15" s="122" t="s">
        <v>20</v>
      </c>
      <c r="C15" s="123">
        <v>0</v>
      </c>
      <c r="D15" s="123">
        <v>0</v>
      </c>
      <c r="E15" s="168">
        <v>0</v>
      </c>
      <c r="F15" s="123">
        <v>0</v>
      </c>
      <c r="G15" s="123">
        <v>0</v>
      </c>
      <c r="H15" s="168">
        <v>0</v>
      </c>
      <c r="I15" s="69"/>
    </row>
    <row r="16" spans="1:10" s="16" customFormat="1" ht="33" hidden="1" customHeight="1" x14ac:dyDescent="0.25">
      <c r="A16" s="289" t="s">
        <v>0</v>
      </c>
      <c r="B16" s="289" t="s">
        <v>1</v>
      </c>
      <c r="C16" s="291" t="s">
        <v>2</v>
      </c>
      <c r="D16" s="292"/>
      <c r="E16" s="293"/>
      <c r="F16" s="291" t="s">
        <v>3</v>
      </c>
      <c r="G16" s="292"/>
      <c r="H16" s="293"/>
    </row>
    <row r="17" spans="1:9" s="16" customFormat="1" ht="51.75" hidden="1" customHeight="1" thickBot="1" x14ac:dyDescent="0.3">
      <c r="A17" s="290"/>
      <c r="B17" s="290"/>
      <c r="C17" s="87" t="s">
        <v>4</v>
      </c>
      <c r="D17" s="83" t="s">
        <v>5</v>
      </c>
      <c r="E17" s="84" t="s">
        <v>6</v>
      </c>
      <c r="F17" s="82" t="s">
        <v>4</v>
      </c>
      <c r="G17" s="83" t="s">
        <v>5</v>
      </c>
      <c r="H17" s="84" t="s">
        <v>6</v>
      </c>
    </row>
    <row r="18" spans="1:9" s="16" customFormat="1" ht="18" hidden="1" customHeight="1" thickBot="1" x14ac:dyDescent="0.3">
      <c r="A18" s="58">
        <v>1</v>
      </c>
      <c r="B18" s="61">
        <v>2</v>
      </c>
      <c r="C18" s="105">
        <v>3</v>
      </c>
      <c r="D18" s="97">
        <v>4</v>
      </c>
      <c r="E18" s="98">
        <v>5</v>
      </c>
      <c r="F18" s="96">
        <v>6</v>
      </c>
      <c r="G18" s="97">
        <v>7</v>
      </c>
      <c r="H18" s="98">
        <v>8</v>
      </c>
    </row>
    <row r="19" spans="1:9" s="16" customFormat="1" ht="87" customHeight="1" thickBot="1" x14ac:dyDescent="0.3">
      <c r="A19" s="124" t="s">
        <v>397</v>
      </c>
      <c r="B19" s="111" t="s">
        <v>21</v>
      </c>
      <c r="C19" s="113">
        <v>0</v>
      </c>
      <c r="D19" s="114" t="s">
        <v>13</v>
      </c>
      <c r="E19" s="115" t="s">
        <v>13</v>
      </c>
      <c r="F19" s="113">
        <v>0</v>
      </c>
      <c r="G19" s="114" t="s">
        <v>13</v>
      </c>
      <c r="H19" s="115" t="s">
        <v>13</v>
      </c>
    </row>
    <row r="20" spans="1:9" s="16" customFormat="1" ht="71.25" customHeight="1" thickBot="1" x14ac:dyDescent="0.3">
      <c r="A20" s="121" t="s">
        <v>22</v>
      </c>
      <c r="B20" s="122" t="s">
        <v>23</v>
      </c>
      <c r="C20" s="123">
        <v>0</v>
      </c>
      <c r="D20" s="123">
        <v>410.29</v>
      </c>
      <c r="E20" s="152">
        <v>0</v>
      </c>
      <c r="F20" s="147">
        <v>0</v>
      </c>
      <c r="G20" s="123">
        <v>1665.89</v>
      </c>
      <c r="H20" s="115">
        <v>0</v>
      </c>
      <c r="I20" s="17"/>
    </row>
    <row r="21" spans="1:9" s="16" customFormat="1" ht="71.25" customHeight="1" thickBot="1" x14ac:dyDescent="0.3">
      <c r="A21" s="70" t="s">
        <v>96</v>
      </c>
      <c r="B21" s="71" t="s">
        <v>24</v>
      </c>
      <c r="C21" s="146">
        <v>0</v>
      </c>
      <c r="D21" s="85" t="s">
        <v>13</v>
      </c>
      <c r="E21" s="86" t="s">
        <v>13</v>
      </c>
      <c r="F21" s="146">
        <v>0</v>
      </c>
      <c r="G21" s="85" t="s">
        <v>13</v>
      </c>
      <c r="H21" s="86" t="s">
        <v>13</v>
      </c>
    </row>
    <row r="22" spans="1:9" s="16" customFormat="1" ht="55.5" customHeight="1" thickBot="1" x14ac:dyDescent="0.3">
      <c r="A22" s="124" t="s">
        <v>97</v>
      </c>
      <c r="B22" s="111" t="s">
        <v>25</v>
      </c>
      <c r="C22" s="147">
        <v>0</v>
      </c>
      <c r="D22" s="114">
        <v>0</v>
      </c>
      <c r="E22" s="113">
        <v>0</v>
      </c>
      <c r="F22" s="147">
        <v>0</v>
      </c>
      <c r="G22" s="114">
        <v>0</v>
      </c>
      <c r="H22" s="115">
        <v>0</v>
      </c>
      <c r="I22" s="69"/>
    </row>
    <row r="23" spans="1:9" s="16" customFormat="1" ht="61.5" customHeight="1" thickBot="1" x14ac:dyDescent="0.3">
      <c r="A23" s="124" t="s">
        <v>98</v>
      </c>
      <c r="B23" s="111" t="s">
        <v>26</v>
      </c>
      <c r="C23" s="147">
        <v>0</v>
      </c>
      <c r="D23" s="114">
        <v>0</v>
      </c>
      <c r="E23" s="113">
        <v>0</v>
      </c>
      <c r="F23" s="147">
        <v>0</v>
      </c>
      <c r="G23" s="114">
        <v>0</v>
      </c>
      <c r="H23" s="115">
        <v>0</v>
      </c>
      <c r="I23" s="69"/>
    </row>
    <row r="24" spans="1:9" s="16" customFormat="1" ht="81.75" customHeight="1" thickBot="1" x14ac:dyDescent="0.3">
      <c r="A24" s="124" t="s">
        <v>99</v>
      </c>
      <c r="B24" s="111" t="s">
        <v>27</v>
      </c>
      <c r="C24" s="147">
        <v>0</v>
      </c>
      <c r="D24" s="114" t="s">
        <v>13</v>
      </c>
      <c r="E24" s="115" t="s">
        <v>13</v>
      </c>
      <c r="F24" s="147">
        <v>0</v>
      </c>
      <c r="G24" s="114" t="s">
        <v>13</v>
      </c>
      <c r="H24" s="115" t="s">
        <v>13</v>
      </c>
    </row>
    <row r="25" spans="1:9" s="16" customFormat="1" ht="33.75" hidden="1" customHeight="1" x14ac:dyDescent="0.25">
      <c r="A25" s="289" t="s">
        <v>0</v>
      </c>
      <c r="B25" s="289" t="s">
        <v>1</v>
      </c>
      <c r="C25" s="291" t="s">
        <v>2</v>
      </c>
      <c r="D25" s="292"/>
      <c r="E25" s="293"/>
      <c r="F25" s="291" t="s">
        <v>3</v>
      </c>
      <c r="G25" s="292"/>
      <c r="H25" s="293"/>
    </row>
    <row r="26" spans="1:9" s="16" customFormat="1" ht="51.75" hidden="1" thickBot="1" x14ac:dyDescent="0.3">
      <c r="A26" s="290"/>
      <c r="B26" s="290"/>
      <c r="C26" s="87" t="s">
        <v>4</v>
      </c>
      <c r="D26" s="83" t="s">
        <v>5</v>
      </c>
      <c r="E26" s="84" t="s">
        <v>6</v>
      </c>
      <c r="F26" s="82" t="s">
        <v>4</v>
      </c>
      <c r="G26" s="83" t="s">
        <v>5</v>
      </c>
      <c r="H26" s="84" t="s">
        <v>6</v>
      </c>
    </row>
    <row r="27" spans="1:9" s="16" customFormat="1" ht="15.75" hidden="1" thickBot="1" x14ac:dyDescent="0.3">
      <c r="A27" s="58">
        <v>1</v>
      </c>
      <c r="B27" s="61">
        <v>2</v>
      </c>
      <c r="C27" s="105">
        <v>3</v>
      </c>
      <c r="D27" s="97">
        <v>4</v>
      </c>
      <c r="E27" s="98">
        <v>5</v>
      </c>
      <c r="F27" s="96">
        <v>6</v>
      </c>
      <c r="G27" s="97">
        <v>7</v>
      </c>
      <c r="H27" s="98">
        <v>8</v>
      </c>
    </row>
    <row r="28" spans="1:9" s="16" customFormat="1" ht="72.75" customHeight="1" thickBot="1" x14ac:dyDescent="0.3">
      <c r="A28" s="124" t="s">
        <v>100</v>
      </c>
      <c r="B28" s="111" t="s">
        <v>28</v>
      </c>
      <c r="C28" s="147">
        <v>0</v>
      </c>
      <c r="D28" s="114">
        <v>1102336.07</v>
      </c>
      <c r="E28" s="151">
        <v>94041.4</v>
      </c>
      <c r="F28" s="147">
        <v>0</v>
      </c>
      <c r="G28" s="114">
        <v>1526673.52</v>
      </c>
      <c r="H28" s="155">
        <v>252300.6</v>
      </c>
      <c r="I28" s="17"/>
    </row>
    <row r="29" spans="1:9" s="16" customFormat="1" ht="81.75" customHeight="1" thickBot="1" x14ac:dyDescent="0.3">
      <c r="A29" s="124" t="s">
        <v>101</v>
      </c>
      <c r="B29" s="111" t="s">
        <v>30</v>
      </c>
      <c r="C29" s="147">
        <v>0</v>
      </c>
      <c r="D29" s="114">
        <v>0</v>
      </c>
      <c r="E29" s="151">
        <v>0</v>
      </c>
      <c r="F29" s="147">
        <v>0</v>
      </c>
      <c r="G29" s="114">
        <v>0</v>
      </c>
      <c r="H29" s="155">
        <v>0</v>
      </c>
      <c r="I29" s="17"/>
    </row>
    <row r="30" spans="1:9" s="16" customFormat="1" ht="138" customHeight="1" thickBot="1" x14ac:dyDescent="0.3">
      <c r="A30" s="124" t="s">
        <v>102</v>
      </c>
      <c r="B30" s="111" t="s">
        <v>31</v>
      </c>
      <c r="C30" s="147">
        <v>0</v>
      </c>
      <c r="D30" s="114">
        <v>0</v>
      </c>
      <c r="E30" s="151">
        <v>0</v>
      </c>
      <c r="F30" s="147">
        <v>0</v>
      </c>
      <c r="G30" s="114">
        <v>0</v>
      </c>
      <c r="H30" s="155">
        <v>0</v>
      </c>
      <c r="I30" s="17"/>
    </row>
    <row r="31" spans="1:9" s="16" customFormat="1" ht="135.75" customHeight="1" thickBot="1" x14ac:dyDescent="0.3">
      <c r="A31" s="124" t="s">
        <v>103</v>
      </c>
      <c r="B31" s="111" t="s">
        <v>32</v>
      </c>
      <c r="C31" s="148">
        <v>0</v>
      </c>
      <c r="D31" s="149">
        <v>0</v>
      </c>
      <c r="E31" s="115">
        <v>0</v>
      </c>
      <c r="F31" s="147">
        <v>0</v>
      </c>
      <c r="G31" s="114">
        <v>0</v>
      </c>
      <c r="H31" s="115">
        <v>0</v>
      </c>
      <c r="I31" s="69"/>
    </row>
    <row r="32" spans="1:9" s="16" customFormat="1" ht="120" customHeight="1" thickBot="1" x14ac:dyDescent="0.3">
      <c r="A32" s="124" t="s">
        <v>398</v>
      </c>
      <c r="B32" s="111" t="s">
        <v>33</v>
      </c>
      <c r="C32" s="147">
        <v>0</v>
      </c>
      <c r="D32" s="114">
        <v>0</v>
      </c>
      <c r="E32" s="151">
        <v>0</v>
      </c>
      <c r="F32" s="147">
        <v>0</v>
      </c>
      <c r="G32" s="151">
        <v>0</v>
      </c>
      <c r="H32" s="115">
        <v>0</v>
      </c>
      <c r="I32" s="69"/>
    </row>
    <row r="33" spans="1:10" s="16" customFormat="1" ht="92.25" customHeight="1" thickBot="1" x14ac:dyDescent="0.3">
      <c r="A33" s="124" t="s">
        <v>399</v>
      </c>
      <c r="B33" s="111" t="s">
        <v>34</v>
      </c>
      <c r="C33" s="147">
        <v>0</v>
      </c>
      <c r="D33" s="114">
        <v>0</v>
      </c>
      <c r="E33" s="151">
        <v>0</v>
      </c>
      <c r="F33" s="147">
        <v>0</v>
      </c>
      <c r="G33" s="114">
        <v>0</v>
      </c>
      <c r="H33" s="155">
        <v>0</v>
      </c>
    </row>
    <row r="34" spans="1:10" s="16" customFormat="1" ht="15.75" thickBot="1" x14ac:dyDescent="0.3">
      <c r="A34" s="124" t="s">
        <v>35</v>
      </c>
      <c r="B34" s="111" t="s">
        <v>36</v>
      </c>
      <c r="C34" s="113">
        <v>0</v>
      </c>
      <c r="D34" s="113">
        <v>49.2</v>
      </c>
      <c r="E34" s="155">
        <v>16341.3</v>
      </c>
      <c r="F34" s="147">
        <v>0</v>
      </c>
      <c r="G34" s="114">
        <v>132.9</v>
      </c>
      <c r="H34" s="155">
        <v>42162.1</v>
      </c>
      <c r="I34" s="17"/>
    </row>
    <row r="35" spans="1:10" s="16" customFormat="1" ht="26.25" thickBot="1" x14ac:dyDescent="0.3">
      <c r="A35" s="124" t="s">
        <v>37</v>
      </c>
      <c r="B35" s="111" t="s">
        <v>38</v>
      </c>
      <c r="C35" s="148">
        <v>0</v>
      </c>
      <c r="D35" s="149">
        <v>0</v>
      </c>
      <c r="E35" s="115">
        <v>0</v>
      </c>
      <c r="F35" s="147">
        <v>0</v>
      </c>
      <c r="G35" s="114">
        <v>0</v>
      </c>
      <c r="H35" s="115">
        <v>0</v>
      </c>
    </row>
    <row r="36" spans="1:10" s="16" customFormat="1" ht="26.25" thickBot="1" x14ac:dyDescent="0.3">
      <c r="A36" s="110" t="s">
        <v>39</v>
      </c>
      <c r="B36" s="111" t="s">
        <v>40</v>
      </c>
      <c r="C36" s="116">
        <v>0</v>
      </c>
      <c r="D36" s="116">
        <v>0</v>
      </c>
      <c r="E36" s="156">
        <v>0</v>
      </c>
      <c r="F36" s="112">
        <v>0</v>
      </c>
      <c r="G36" s="119">
        <v>0</v>
      </c>
      <c r="H36" s="120">
        <v>0</v>
      </c>
      <c r="I36" s="69"/>
    </row>
    <row r="37" spans="1:10" s="16" customFormat="1" ht="39" thickBot="1" x14ac:dyDescent="0.3">
      <c r="A37" s="110" t="s">
        <v>41</v>
      </c>
      <c r="B37" s="111" t="s">
        <v>42</v>
      </c>
      <c r="C37" s="113" t="s">
        <v>13</v>
      </c>
      <c r="D37" s="114" t="s">
        <v>13</v>
      </c>
      <c r="E37" s="149" t="s">
        <v>13</v>
      </c>
      <c r="F37" s="112">
        <v>0</v>
      </c>
      <c r="G37" s="119">
        <v>388568.5</v>
      </c>
      <c r="H37" s="120">
        <v>8977.14</v>
      </c>
      <c r="I37" s="69"/>
      <c r="J37" s="92"/>
    </row>
    <row r="38" spans="1:10" s="16" customFormat="1" x14ac:dyDescent="0.25">
      <c r="A38" s="14"/>
      <c r="B38" s="15"/>
      <c r="C38" s="88"/>
      <c r="D38" s="88"/>
      <c r="E38" s="88"/>
      <c r="F38" s="88"/>
      <c r="G38" s="88"/>
      <c r="H38" s="88"/>
    </row>
    <row r="39" spans="1:10" s="16" customFormat="1" x14ac:dyDescent="0.25">
      <c r="A39" s="294" t="s">
        <v>379</v>
      </c>
      <c r="B39" s="295"/>
      <c r="C39" s="295"/>
      <c r="D39" s="295"/>
      <c r="E39" s="295"/>
      <c r="F39" s="295"/>
      <c r="G39" s="295"/>
      <c r="H39" s="295"/>
    </row>
    <row r="40" spans="1:10" s="16" customFormat="1" x14ac:dyDescent="0.25">
      <c r="A40" s="294" t="s">
        <v>380</v>
      </c>
      <c r="B40" s="295"/>
      <c r="C40" s="295"/>
      <c r="D40" s="295"/>
      <c r="E40" s="295"/>
      <c r="F40" s="295"/>
      <c r="G40" s="295"/>
      <c r="H40" s="295"/>
    </row>
    <row r="41" spans="1:10" s="16" customFormat="1" ht="15.75" thickBot="1" x14ac:dyDescent="0.3">
      <c r="A41" s="287"/>
      <c r="B41" s="288"/>
      <c r="C41" s="288"/>
      <c r="D41" s="288"/>
      <c r="E41" s="288"/>
      <c r="F41" s="288"/>
      <c r="G41" s="288"/>
      <c r="H41" s="288"/>
    </row>
    <row r="42" spans="1:10" s="16" customFormat="1" ht="72.75" customHeight="1" thickBot="1" x14ac:dyDescent="0.3">
      <c r="A42" s="62" t="s">
        <v>0</v>
      </c>
      <c r="B42" s="176" t="s">
        <v>1</v>
      </c>
      <c r="C42" s="89" t="s">
        <v>43</v>
      </c>
      <c r="D42" s="90" t="s">
        <v>44</v>
      </c>
      <c r="E42" s="91" t="s">
        <v>45</v>
      </c>
      <c r="F42" s="107"/>
      <c r="G42" s="107"/>
      <c r="H42" s="107"/>
    </row>
    <row r="43" spans="1:10" s="16" customFormat="1" ht="15.75" thickBot="1" x14ac:dyDescent="0.3">
      <c r="A43" s="63">
        <v>1</v>
      </c>
      <c r="B43" s="64">
        <v>2</v>
      </c>
      <c r="C43" s="102">
        <v>3</v>
      </c>
      <c r="D43" s="103">
        <v>4</v>
      </c>
      <c r="E43" s="104">
        <v>5</v>
      </c>
      <c r="F43" s="107"/>
      <c r="G43" s="107"/>
      <c r="H43" s="107"/>
    </row>
    <row r="44" spans="1:10" s="16" customFormat="1" ht="42" customHeight="1" x14ac:dyDescent="0.25">
      <c r="A44" s="126" t="s">
        <v>46</v>
      </c>
      <c r="B44" s="127" t="s">
        <v>8</v>
      </c>
      <c r="C44" s="128">
        <f>SUM(C45+C52+C78+C79+C89+C90+C91+C92+C93+C94)</f>
        <v>0</v>
      </c>
      <c r="D44" s="129">
        <f>SUM(D45+D52+D83+D89+D90+D91+D92+D93+D94)</f>
        <v>2024573.53</v>
      </c>
      <c r="E44" s="130">
        <f>SUM(E45+E52+E89+E90+E91+E92+E93+E94)</f>
        <v>108060</v>
      </c>
      <c r="F44" s="107"/>
      <c r="G44" s="107"/>
      <c r="H44" s="107"/>
    </row>
    <row r="45" spans="1:10" s="16" customFormat="1" ht="57.75" customHeight="1" thickBot="1" x14ac:dyDescent="0.3">
      <c r="A45" s="131" t="s">
        <v>47</v>
      </c>
      <c r="B45" s="132" t="s">
        <v>11</v>
      </c>
      <c r="C45" s="133">
        <f>SUM(C48+C49+C50+C51)</f>
        <v>0</v>
      </c>
      <c r="D45" s="133">
        <f>SUM(D48+D49+D50+D51)</f>
        <v>841455.19</v>
      </c>
      <c r="E45" s="157">
        <f>SUM(E48+E49+E50+E51)</f>
        <v>79151.3</v>
      </c>
      <c r="F45" s="107"/>
      <c r="G45" s="107"/>
      <c r="H45" s="107"/>
    </row>
    <row r="46" spans="1:10" s="16" customFormat="1" ht="72" hidden="1" customHeight="1" thickBot="1" x14ac:dyDescent="0.3">
      <c r="A46" s="63" t="s">
        <v>0</v>
      </c>
      <c r="B46" s="64" t="s">
        <v>1</v>
      </c>
      <c r="C46" s="93" t="s">
        <v>43</v>
      </c>
      <c r="D46" s="94" t="s">
        <v>44</v>
      </c>
      <c r="E46" s="95" t="s">
        <v>45</v>
      </c>
      <c r="F46" s="107"/>
      <c r="G46" s="107"/>
      <c r="H46" s="107"/>
    </row>
    <row r="47" spans="1:10" s="16" customFormat="1" ht="30" hidden="1" customHeight="1" thickBot="1" x14ac:dyDescent="0.3">
      <c r="A47" s="63">
        <v>1</v>
      </c>
      <c r="B47" s="64">
        <v>2</v>
      </c>
      <c r="C47" s="102">
        <v>3</v>
      </c>
      <c r="D47" s="103">
        <v>4</v>
      </c>
      <c r="E47" s="104">
        <v>5</v>
      </c>
      <c r="F47" s="107"/>
      <c r="G47" s="107"/>
      <c r="H47" s="107"/>
    </row>
    <row r="48" spans="1:10" s="16" customFormat="1" ht="43.5" customHeight="1" thickBot="1" x14ac:dyDescent="0.3">
      <c r="A48" s="124" t="s">
        <v>48</v>
      </c>
      <c r="B48" s="134" t="s">
        <v>12</v>
      </c>
      <c r="C48" s="135">
        <v>0</v>
      </c>
      <c r="D48" s="135">
        <v>143575.82999999999</v>
      </c>
      <c r="E48" s="154">
        <v>32672.5</v>
      </c>
      <c r="F48" s="107"/>
      <c r="G48" s="107"/>
      <c r="H48" s="107"/>
    </row>
    <row r="49" spans="1:8" s="16" customFormat="1" ht="45.75" customHeight="1" thickBot="1" x14ac:dyDescent="0.3">
      <c r="A49" s="124" t="s">
        <v>400</v>
      </c>
      <c r="B49" s="134" t="s">
        <v>15</v>
      </c>
      <c r="C49" s="136">
        <v>0</v>
      </c>
      <c r="D49" s="136">
        <v>63979.64</v>
      </c>
      <c r="E49" s="143">
        <v>9430</v>
      </c>
      <c r="F49" s="107"/>
      <c r="G49" s="107"/>
      <c r="H49" s="107"/>
    </row>
    <row r="50" spans="1:8" s="16" customFormat="1" ht="42" customHeight="1" thickBot="1" x14ac:dyDescent="0.3">
      <c r="A50" s="124" t="s">
        <v>49</v>
      </c>
      <c r="B50" s="134" t="s">
        <v>17</v>
      </c>
      <c r="C50" s="136">
        <v>0</v>
      </c>
      <c r="D50" s="136">
        <v>633899.72</v>
      </c>
      <c r="E50" s="143">
        <v>36946.5</v>
      </c>
      <c r="F50" s="107"/>
      <c r="G50" s="107"/>
      <c r="H50" s="107"/>
    </row>
    <row r="51" spans="1:8" s="16" customFormat="1" ht="39" thickBot="1" x14ac:dyDescent="0.3">
      <c r="A51" s="124" t="s">
        <v>50</v>
      </c>
      <c r="B51" s="134" t="s">
        <v>18</v>
      </c>
      <c r="C51" s="136">
        <v>0</v>
      </c>
      <c r="D51" s="136">
        <v>0</v>
      </c>
      <c r="E51" s="143">
        <v>102.3</v>
      </c>
      <c r="F51" s="107"/>
      <c r="G51" s="107"/>
      <c r="H51" s="107"/>
    </row>
    <row r="52" spans="1:8" s="16" customFormat="1" ht="69.75" customHeight="1" thickBot="1" x14ac:dyDescent="0.3">
      <c r="A52" s="110" t="s">
        <v>401</v>
      </c>
      <c r="B52" s="134" t="s">
        <v>20</v>
      </c>
      <c r="C52" s="136">
        <f>SUM(C55+C56+C75)</f>
        <v>0</v>
      </c>
      <c r="D52" s="136">
        <f>SUM(D55+D56+D75)</f>
        <v>1062951.6400000001</v>
      </c>
      <c r="E52" s="143">
        <f>SUM(E55+E56+E75)</f>
        <v>18721.5</v>
      </c>
      <c r="F52" s="107"/>
      <c r="G52" s="107"/>
      <c r="H52" s="107"/>
    </row>
    <row r="53" spans="1:8" s="16" customFormat="1" ht="74.25" hidden="1" customHeight="1" thickBot="1" x14ac:dyDescent="0.3">
      <c r="A53" s="62" t="s">
        <v>0</v>
      </c>
      <c r="B53" s="176" t="s">
        <v>1</v>
      </c>
      <c r="C53" s="89" t="s">
        <v>43</v>
      </c>
      <c r="D53" s="90" t="s">
        <v>44</v>
      </c>
      <c r="E53" s="91" t="s">
        <v>45</v>
      </c>
      <c r="F53" s="107"/>
      <c r="G53" s="107"/>
      <c r="H53" s="107"/>
    </row>
    <row r="54" spans="1:8" s="16" customFormat="1" ht="15.75" hidden="1" thickBot="1" x14ac:dyDescent="0.3">
      <c r="A54" s="63">
        <v>1</v>
      </c>
      <c r="B54" s="64">
        <v>2</v>
      </c>
      <c r="C54" s="102">
        <v>3</v>
      </c>
      <c r="D54" s="103">
        <v>4</v>
      </c>
      <c r="E54" s="104">
        <v>5</v>
      </c>
      <c r="F54" s="107"/>
      <c r="G54" s="107"/>
      <c r="H54" s="107"/>
    </row>
    <row r="55" spans="1:8" s="16" customFormat="1" ht="73.5" customHeight="1" thickBot="1" x14ac:dyDescent="0.3">
      <c r="A55" s="124" t="s">
        <v>51</v>
      </c>
      <c r="B55" s="134" t="s">
        <v>21</v>
      </c>
      <c r="C55" s="136">
        <v>0</v>
      </c>
      <c r="D55" s="136">
        <v>0</v>
      </c>
      <c r="E55" s="143">
        <v>1992.2</v>
      </c>
      <c r="F55" s="107"/>
      <c r="G55" s="107"/>
      <c r="H55" s="107"/>
    </row>
    <row r="56" spans="1:8" s="16" customFormat="1" ht="45" customHeight="1" thickBot="1" x14ac:dyDescent="0.3">
      <c r="A56" s="137" t="s">
        <v>393</v>
      </c>
      <c r="B56" s="138" t="s">
        <v>23</v>
      </c>
      <c r="C56" s="139">
        <f>SUM(C57+C60+C68+C69+C70+C71+C72+C73+C74)</f>
        <v>0</v>
      </c>
      <c r="D56" s="139">
        <f>SUM(D57+D60+D68+D69+D70+D71+D72+D73+D74)</f>
        <v>6955.02</v>
      </c>
      <c r="E56" s="141">
        <f>SUM(E57+E60+E68+E69+E70+E71+E72+E73+E74)</f>
        <v>0</v>
      </c>
      <c r="F56" s="107"/>
      <c r="G56" s="107"/>
      <c r="H56" s="107"/>
    </row>
    <row r="57" spans="1:8" s="16" customFormat="1" ht="66.75" customHeight="1" thickBot="1" x14ac:dyDescent="0.3">
      <c r="A57" s="110" t="s">
        <v>402</v>
      </c>
      <c r="B57" s="134" t="s">
        <v>24</v>
      </c>
      <c r="C57" s="136">
        <f>SUM(C58+C59)</f>
        <v>0</v>
      </c>
      <c r="D57" s="136">
        <f>SUM(D58+D59)</f>
        <v>0</v>
      </c>
      <c r="E57" s="143">
        <f>SUM(E58+E59)</f>
        <v>0</v>
      </c>
      <c r="F57" s="107"/>
      <c r="G57" s="107"/>
      <c r="H57" s="107"/>
    </row>
    <row r="58" spans="1:8" s="16" customFormat="1" ht="47.25" customHeight="1" thickBot="1" x14ac:dyDescent="0.3">
      <c r="A58" s="124" t="s">
        <v>52</v>
      </c>
      <c r="B58" s="134" t="s">
        <v>25</v>
      </c>
      <c r="C58" s="136">
        <v>0</v>
      </c>
      <c r="D58" s="136">
        <v>0</v>
      </c>
      <c r="E58" s="143">
        <v>0</v>
      </c>
      <c r="F58" s="107"/>
      <c r="G58" s="107"/>
      <c r="H58" s="107"/>
    </row>
    <row r="59" spans="1:8" s="16" customFormat="1" ht="115.5" customHeight="1" thickBot="1" x14ac:dyDescent="0.3">
      <c r="A59" s="124" t="s">
        <v>403</v>
      </c>
      <c r="B59" s="134" t="s">
        <v>26</v>
      </c>
      <c r="C59" s="136">
        <v>0</v>
      </c>
      <c r="D59" s="136">
        <v>0</v>
      </c>
      <c r="E59" s="143">
        <v>0</v>
      </c>
      <c r="F59" s="107"/>
      <c r="G59" s="108"/>
      <c r="H59" s="108"/>
    </row>
    <row r="60" spans="1:8" s="16" customFormat="1" ht="73.5" customHeight="1" thickBot="1" x14ac:dyDescent="0.3">
      <c r="A60" s="110" t="s">
        <v>404</v>
      </c>
      <c r="B60" s="134" t="s">
        <v>27</v>
      </c>
      <c r="C60" s="136">
        <f>SUM(C61+C62+C65+C66+C67)</f>
        <v>0</v>
      </c>
      <c r="D60" s="136">
        <f>SUM(D61+D62+D65+D66+D67)</f>
        <v>175.67</v>
      </c>
      <c r="E60" s="143">
        <f>SUM(E61+E62+E65+E66+E67)</f>
        <v>0</v>
      </c>
      <c r="F60" s="107"/>
      <c r="G60" s="108"/>
      <c r="H60" s="108"/>
    </row>
    <row r="61" spans="1:8" s="16" customFormat="1" ht="51.75" thickBot="1" x14ac:dyDescent="0.3">
      <c r="A61" s="124" t="s">
        <v>377</v>
      </c>
      <c r="B61" s="134" t="s">
        <v>28</v>
      </c>
      <c r="C61" s="136">
        <v>0</v>
      </c>
      <c r="D61" s="136">
        <v>0</v>
      </c>
      <c r="E61" s="143">
        <v>0</v>
      </c>
      <c r="F61" s="107"/>
      <c r="G61" s="107"/>
      <c r="H61" s="107"/>
    </row>
    <row r="62" spans="1:8" s="16" customFormat="1" ht="42.75" customHeight="1" thickBot="1" x14ac:dyDescent="0.3">
      <c r="A62" s="124" t="s">
        <v>53</v>
      </c>
      <c r="B62" s="134" t="s">
        <v>30</v>
      </c>
      <c r="C62" s="136">
        <v>0</v>
      </c>
      <c r="D62" s="136">
        <v>0</v>
      </c>
      <c r="E62" s="143">
        <v>0</v>
      </c>
      <c r="F62" s="107"/>
      <c r="G62" s="108"/>
      <c r="H62" s="108"/>
    </row>
    <row r="63" spans="1:8" s="16" customFormat="1" ht="69" hidden="1" customHeight="1" thickBot="1" x14ac:dyDescent="0.3">
      <c r="A63" s="62" t="s">
        <v>0</v>
      </c>
      <c r="B63" s="176" t="s">
        <v>1</v>
      </c>
      <c r="C63" s="89" t="s">
        <v>43</v>
      </c>
      <c r="D63" s="90" t="s">
        <v>44</v>
      </c>
      <c r="E63" s="95" t="s">
        <v>45</v>
      </c>
      <c r="F63" s="107"/>
      <c r="G63" s="107"/>
      <c r="H63" s="107"/>
    </row>
    <row r="64" spans="1:8" s="16" customFormat="1" ht="15.75" hidden="1" thickBot="1" x14ac:dyDescent="0.3">
      <c r="A64" s="63">
        <v>1</v>
      </c>
      <c r="B64" s="64">
        <v>2</v>
      </c>
      <c r="C64" s="102">
        <v>3</v>
      </c>
      <c r="D64" s="103">
        <v>4</v>
      </c>
      <c r="E64" s="104">
        <v>5</v>
      </c>
      <c r="F64" s="107"/>
      <c r="G64" s="107"/>
      <c r="H64" s="107"/>
    </row>
    <row r="65" spans="1:9" s="16" customFormat="1" ht="43.5" customHeight="1" thickBot="1" x14ac:dyDescent="0.3">
      <c r="A65" s="124" t="s">
        <v>405</v>
      </c>
      <c r="B65" s="134" t="s">
        <v>31</v>
      </c>
      <c r="C65" s="136">
        <v>0</v>
      </c>
      <c r="D65" s="136">
        <v>175.67</v>
      </c>
      <c r="E65" s="143">
        <v>0</v>
      </c>
      <c r="F65" s="107"/>
      <c r="G65" s="108"/>
      <c r="H65" s="108"/>
    </row>
    <row r="66" spans="1:9" s="16" customFormat="1" ht="46.5" customHeight="1" thickBot="1" x14ac:dyDescent="0.3">
      <c r="A66" s="124" t="s">
        <v>406</v>
      </c>
      <c r="B66" s="134" t="s">
        <v>32</v>
      </c>
      <c r="C66" s="136">
        <v>0</v>
      </c>
      <c r="D66" s="136">
        <v>0</v>
      </c>
      <c r="E66" s="143">
        <v>0</v>
      </c>
      <c r="F66" s="107"/>
      <c r="G66" s="108"/>
      <c r="H66" s="108"/>
    </row>
    <row r="67" spans="1:9" s="16" customFormat="1" ht="116.25" customHeight="1" thickBot="1" x14ac:dyDescent="0.3">
      <c r="A67" s="124" t="s">
        <v>104</v>
      </c>
      <c r="B67" s="134" t="s">
        <v>33</v>
      </c>
      <c r="C67" s="136">
        <v>0</v>
      </c>
      <c r="D67" s="136">
        <v>0</v>
      </c>
      <c r="E67" s="143">
        <v>0</v>
      </c>
      <c r="F67" s="107"/>
      <c r="G67" s="108"/>
      <c r="H67" s="108"/>
    </row>
    <row r="68" spans="1:9" s="16" customFormat="1" ht="75" customHeight="1" thickBot="1" x14ac:dyDescent="0.3">
      <c r="A68" s="124" t="s">
        <v>105</v>
      </c>
      <c r="B68" s="134" t="s">
        <v>34</v>
      </c>
      <c r="C68" s="136">
        <v>0</v>
      </c>
      <c r="D68" s="136">
        <v>0</v>
      </c>
      <c r="E68" s="143">
        <v>0</v>
      </c>
      <c r="F68" s="107"/>
      <c r="G68" s="108"/>
      <c r="H68" s="108"/>
    </row>
    <row r="69" spans="1:9" s="16" customFormat="1" ht="45" customHeight="1" thickBot="1" x14ac:dyDescent="0.3">
      <c r="A69" s="124" t="s">
        <v>54</v>
      </c>
      <c r="B69" s="134" t="s">
        <v>36</v>
      </c>
      <c r="C69" s="136">
        <v>0</v>
      </c>
      <c r="D69" s="136">
        <v>0</v>
      </c>
      <c r="E69" s="143">
        <v>0</v>
      </c>
      <c r="F69" s="107"/>
      <c r="G69" s="108"/>
      <c r="H69" s="108"/>
    </row>
    <row r="70" spans="1:9" s="16" customFormat="1" ht="58.5" customHeight="1" thickBot="1" x14ac:dyDescent="0.3">
      <c r="A70" s="124" t="s">
        <v>106</v>
      </c>
      <c r="B70" s="134" t="s">
        <v>38</v>
      </c>
      <c r="C70" s="136">
        <v>0</v>
      </c>
      <c r="D70" s="136">
        <v>0</v>
      </c>
      <c r="E70" s="143">
        <v>0</v>
      </c>
      <c r="F70" s="107"/>
      <c r="G70" s="108"/>
      <c r="H70" s="108"/>
    </row>
    <row r="71" spans="1:9" s="16" customFormat="1" ht="29.25" customHeight="1" thickBot="1" x14ac:dyDescent="0.3">
      <c r="A71" s="124" t="s">
        <v>407</v>
      </c>
      <c r="B71" s="134" t="s">
        <v>40</v>
      </c>
      <c r="C71" s="136">
        <v>0</v>
      </c>
      <c r="D71" s="136">
        <v>0</v>
      </c>
      <c r="E71" s="143">
        <v>0</v>
      </c>
      <c r="F71" s="107"/>
      <c r="G71" s="108"/>
      <c r="H71" s="108"/>
    </row>
    <row r="72" spans="1:9" s="16" customFormat="1" ht="46.5" customHeight="1" thickBot="1" x14ac:dyDescent="0.3">
      <c r="A72" s="124" t="s">
        <v>55</v>
      </c>
      <c r="B72" s="134" t="s">
        <v>42</v>
      </c>
      <c r="C72" s="136">
        <v>0</v>
      </c>
      <c r="D72" s="136">
        <v>0</v>
      </c>
      <c r="E72" s="143">
        <v>0</v>
      </c>
      <c r="F72" s="107"/>
      <c r="G72" s="108"/>
      <c r="H72" s="108"/>
    </row>
    <row r="73" spans="1:9" s="16" customFormat="1" ht="33.75" customHeight="1" thickBot="1" x14ac:dyDescent="0.3">
      <c r="A73" s="124" t="s">
        <v>56</v>
      </c>
      <c r="B73" s="134" t="s">
        <v>57</v>
      </c>
      <c r="C73" s="136">
        <v>0</v>
      </c>
      <c r="D73" s="136">
        <v>0</v>
      </c>
      <c r="E73" s="143">
        <v>0</v>
      </c>
      <c r="F73" s="107"/>
      <c r="G73" s="108"/>
      <c r="H73" s="108"/>
    </row>
    <row r="74" spans="1:9" s="16" customFormat="1" ht="34.5" customHeight="1" thickBot="1" x14ac:dyDescent="0.3">
      <c r="A74" s="124" t="s">
        <v>58</v>
      </c>
      <c r="B74" s="134" t="s">
        <v>59</v>
      </c>
      <c r="C74" s="136">
        <v>0</v>
      </c>
      <c r="D74" s="136">
        <v>6779.35</v>
      </c>
      <c r="E74" s="143">
        <v>0</v>
      </c>
      <c r="F74" s="107"/>
      <c r="G74" s="108"/>
      <c r="H74" s="108"/>
    </row>
    <row r="75" spans="1:9" s="16" customFormat="1" ht="43.5" customHeight="1" thickBot="1" x14ac:dyDescent="0.3">
      <c r="A75" s="124" t="s">
        <v>60</v>
      </c>
      <c r="B75" s="134" t="s">
        <v>61</v>
      </c>
      <c r="C75" s="136">
        <v>0</v>
      </c>
      <c r="D75" s="136">
        <v>1055996.6200000001</v>
      </c>
      <c r="E75" s="143">
        <v>16729.3</v>
      </c>
      <c r="F75" s="107"/>
      <c r="G75" s="108"/>
      <c r="H75" s="108"/>
      <c r="I75" s="92"/>
    </row>
    <row r="76" spans="1:9" s="16" customFormat="1" ht="69" hidden="1" customHeight="1" thickBot="1" x14ac:dyDescent="0.3">
      <c r="A76" s="63" t="s">
        <v>0</v>
      </c>
      <c r="B76" s="64" t="s">
        <v>1</v>
      </c>
      <c r="C76" s="93" t="s">
        <v>43</v>
      </c>
      <c r="D76" s="94" t="s">
        <v>44</v>
      </c>
      <c r="E76" s="95" t="s">
        <v>45</v>
      </c>
      <c r="F76" s="107"/>
      <c r="G76" s="108"/>
      <c r="H76" s="108"/>
    </row>
    <row r="77" spans="1:9" s="16" customFormat="1" hidden="1" x14ac:dyDescent="0.25">
      <c r="A77" s="65">
        <v>1</v>
      </c>
      <c r="B77" s="66">
        <v>2</v>
      </c>
      <c r="C77" s="99">
        <v>3</v>
      </c>
      <c r="D77" s="100">
        <v>4</v>
      </c>
      <c r="E77" s="101">
        <v>5</v>
      </c>
      <c r="F77" s="107"/>
      <c r="G77" s="107"/>
      <c r="H77" s="107"/>
    </row>
    <row r="78" spans="1:9" s="16" customFormat="1" ht="60" customHeight="1" thickBot="1" x14ac:dyDescent="0.3">
      <c r="A78" s="70" t="s">
        <v>62</v>
      </c>
      <c r="B78" s="138" t="s">
        <v>63</v>
      </c>
      <c r="C78" s="139">
        <v>0</v>
      </c>
      <c r="D78" s="140" t="s">
        <v>13</v>
      </c>
      <c r="E78" s="141" t="s">
        <v>13</v>
      </c>
      <c r="F78" s="107"/>
      <c r="G78" s="107"/>
      <c r="H78" s="107"/>
    </row>
    <row r="79" spans="1:9" s="16" customFormat="1" ht="111" customHeight="1" thickBot="1" x14ac:dyDescent="0.3">
      <c r="A79" s="110" t="s">
        <v>107</v>
      </c>
      <c r="B79" s="134" t="s">
        <v>64</v>
      </c>
      <c r="C79" s="136">
        <v>0</v>
      </c>
      <c r="D79" s="142" t="s">
        <v>13</v>
      </c>
      <c r="E79" s="143" t="s">
        <v>13</v>
      </c>
      <c r="F79" s="107"/>
      <c r="G79" s="107"/>
      <c r="H79" s="107"/>
    </row>
    <row r="80" spans="1:9" s="16" customFormat="1" ht="38.25" customHeight="1" thickBot="1" x14ac:dyDescent="0.3">
      <c r="A80" s="124" t="s">
        <v>408</v>
      </c>
      <c r="B80" s="134" t="s">
        <v>65</v>
      </c>
      <c r="C80" s="136">
        <v>0</v>
      </c>
      <c r="D80" s="136">
        <v>0</v>
      </c>
      <c r="E80" s="143">
        <v>0</v>
      </c>
      <c r="F80" s="107"/>
      <c r="G80" s="107"/>
      <c r="H80" s="107"/>
    </row>
    <row r="81" spans="1:8" s="16" customFormat="1" ht="87.75" customHeight="1" thickBot="1" x14ac:dyDescent="0.3">
      <c r="A81" s="124" t="s">
        <v>394</v>
      </c>
      <c r="B81" s="134" t="s">
        <v>66</v>
      </c>
      <c r="C81" s="136">
        <v>0</v>
      </c>
      <c r="D81" s="136">
        <v>0</v>
      </c>
      <c r="E81" s="143">
        <v>0</v>
      </c>
      <c r="F81" s="107"/>
      <c r="G81" s="108"/>
      <c r="H81" s="108"/>
    </row>
    <row r="82" spans="1:8" s="16" customFormat="1" ht="47.25" customHeight="1" thickBot="1" x14ac:dyDescent="0.3">
      <c r="A82" s="124" t="s">
        <v>409</v>
      </c>
      <c r="B82" s="134" t="s">
        <v>67</v>
      </c>
      <c r="C82" s="136">
        <v>0</v>
      </c>
      <c r="D82" s="136">
        <v>0</v>
      </c>
      <c r="E82" s="143">
        <v>0</v>
      </c>
      <c r="F82" s="107"/>
      <c r="G82" s="108"/>
      <c r="H82" s="108"/>
    </row>
    <row r="83" spans="1:8" s="16" customFormat="1" ht="189" customHeight="1" thickBot="1" x14ac:dyDescent="0.3">
      <c r="A83" s="110" t="s">
        <v>108</v>
      </c>
      <c r="B83" s="134" t="s">
        <v>68</v>
      </c>
      <c r="C83" s="136" t="s">
        <v>13</v>
      </c>
      <c r="D83" s="142">
        <f>SUM(D86+D87+D88)</f>
        <v>120166.7</v>
      </c>
      <c r="E83" s="143" t="s">
        <v>13</v>
      </c>
      <c r="F83" s="107"/>
      <c r="G83" s="107"/>
      <c r="H83" s="107"/>
    </row>
    <row r="84" spans="1:8" s="16" customFormat="1" ht="69" hidden="1" customHeight="1" thickBot="1" x14ac:dyDescent="0.3">
      <c r="A84" s="63" t="s">
        <v>0</v>
      </c>
      <c r="B84" s="64" t="s">
        <v>1</v>
      </c>
      <c r="C84" s="93" t="s">
        <v>43</v>
      </c>
      <c r="D84" s="94" t="s">
        <v>44</v>
      </c>
      <c r="E84" s="95" t="s">
        <v>45</v>
      </c>
      <c r="F84" s="107"/>
      <c r="G84" s="108"/>
      <c r="H84" s="108"/>
    </row>
    <row r="85" spans="1:8" s="16" customFormat="1" ht="15.75" hidden="1" thickBot="1" x14ac:dyDescent="0.3">
      <c r="A85" s="65">
        <v>1</v>
      </c>
      <c r="B85" s="66">
        <v>2</v>
      </c>
      <c r="C85" s="99">
        <v>3</v>
      </c>
      <c r="D85" s="100">
        <v>4</v>
      </c>
      <c r="E85" s="101">
        <v>5</v>
      </c>
      <c r="F85" s="107"/>
      <c r="G85" s="107"/>
      <c r="H85" s="107"/>
    </row>
    <row r="86" spans="1:8" s="16" customFormat="1" ht="102" customHeight="1" thickBot="1" x14ac:dyDescent="0.3">
      <c r="A86" s="124" t="s">
        <v>109</v>
      </c>
      <c r="B86" s="134" t="s">
        <v>69</v>
      </c>
      <c r="C86" s="136" t="s">
        <v>13</v>
      </c>
      <c r="D86" s="142">
        <v>0</v>
      </c>
      <c r="E86" s="143" t="s">
        <v>13</v>
      </c>
      <c r="F86" s="107"/>
      <c r="G86" s="107"/>
      <c r="H86" s="107"/>
    </row>
    <row r="87" spans="1:8" s="16" customFormat="1" ht="46.5" customHeight="1" thickBot="1" x14ac:dyDescent="0.3">
      <c r="A87" s="124" t="s">
        <v>70</v>
      </c>
      <c r="B87" s="134" t="s">
        <v>71</v>
      </c>
      <c r="C87" s="136" t="s">
        <v>13</v>
      </c>
      <c r="D87" s="142">
        <v>120166.7</v>
      </c>
      <c r="E87" s="143" t="s">
        <v>13</v>
      </c>
      <c r="F87" s="107"/>
      <c r="G87" s="107"/>
      <c r="H87" s="107"/>
    </row>
    <row r="88" spans="1:8" s="16" customFormat="1" ht="69.75" customHeight="1" thickBot="1" x14ac:dyDescent="0.3">
      <c r="A88" s="124" t="s">
        <v>110</v>
      </c>
      <c r="B88" s="134" t="s">
        <v>72</v>
      </c>
      <c r="C88" s="136" t="s">
        <v>13</v>
      </c>
      <c r="D88" s="142">
        <v>0</v>
      </c>
      <c r="E88" s="143" t="s">
        <v>13</v>
      </c>
      <c r="F88" s="107"/>
      <c r="G88" s="107"/>
      <c r="H88" s="107"/>
    </row>
    <row r="89" spans="1:8" s="16" customFormat="1" ht="46.5" customHeight="1" thickBot="1" x14ac:dyDescent="0.3">
      <c r="A89" s="124" t="s">
        <v>73</v>
      </c>
      <c r="B89" s="134" t="s">
        <v>74</v>
      </c>
      <c r="C89" s="136">
        <v>0</v>
      </c>
      <c r="D89" s="136">
        <v>0</v>
      </c>
      <c r="E89" s="143">
        <v>0</v>
      </c>
      <c r="F89" s="107"/>
      <c r="G89" s="107"/>
      <c r="H89" s="107"/>
    </row>
    <row r="90" spans="1:8" s="16" customFormat="1" ht="45" customHeight="1" thickBot="1" x14ac:dyDescent="0.3">
      <c r="A90" s="144" t="s">
        <v>75</v>
      </c>
      <c r="B90" s="134" t="s">
        <v>76</v>
      </c>
      <c r="C90" s="145">
        <v>0</v>
      </c>
      <c r="D90" s="162">
        <v>0</v>
      </c>
      <c r="E90" s="143">
        <v>0</v>
      </c>
      <c r="F90" s="107"/>
      <c r="G90" s="107"/>
      <c r="H90" s="107"/>
    </row>
    <row r="91" spans="1:8" s="16" customFormat="1" ht="62.25" customHeight="1" thickBot="1" x14ac:dyDescent="0.3">
      <c r="A91" s="144" t="s">
        <v>77</v>
      </c>
      <c r="B91" s="134" t="s">
        <v>78</v>
      </c>
      <c r="C91" s="136">
        <v>0</v>
      </c>
      <c r="D91" s="136">
        <v>0</v>
      </c>
      <c r="E91" s="158">
        <v>5750</v>
      </c>
      <c r="F91" s="107"/>
      <c r="G91" s="107"/>
      <c r="H91" s="107"/>
    </row>
    <row r="92" spans="1:8" s="16" customFormat="1" ht="63" customHeight="1" thickBot="1" x14ac:dyDescent="0.3">
      <c r="A92" s="124" t="s">
        <v>79</v>
      </c>
      <c r="B92" s="134" t="s">
        <v>80</v>
      </c>
      <c r="C92" s="136">
        <v>0</v>
      </c>
      <c r="D92" s="136">
        <v>0</v>
      </c>
      <c r="E92" s="158">
        <v>4437.2</v>
      </c>
      <c r="F92" s="107"/>
      <c r="G92" s="107"/>
      <c r="H92" s="107"/>
    </row>
    <row r="93" spans="1:8" s="16" customFormat="1" ht="72.75" customHeight="1" thickBot="1" x14ac:dyDescent="0.3">
      <c r="A93" s="124" t="s">
        <v>81</v>
      </c>
      <c r="B93" s="134" t="s">
        <v>82</v>
      </c>
      <c r="C93" s="136">
        <v>0</v>
      </c>
      <c r="D93" s="136">
        <v>0</v>
      </c>
      <c r="E93" s="158">
        <v>0</v>
      </c>
      <c r="F93" s="107"/>
      <c r="G93" s="107"/>
      <c r="H93" s="107"/>
    </row>
    <row r="94" spans="1:8" s="16" customFormat="1" ht="133.5" customHeight="1" thickBot="1" x14ac:dyDescent="0.3">
      <c r="A94" s="124" t="s">
        <v>378</v>
      </c>
      <c r="B94" s="134" t="s">
        <v>83</v>
      </c>
      <c r="C94" s="136">
        <v>0</v>
      </c>
      <c r="D94" s="136">
        <v>0</v>
      </c>
      <c r="E94" s="158">
        <v>0</v>
      </c>
      <c r="F94" s="107"/>
      <c r="G94" s="107"/>
      <c r="H94" s="107"/>
    </row>
    <row r="95" spans="1:8" s="16" customFormat="1" x14ac:dyDescent="0.25">
      <c r="A95" s="14"/>
      <c r="B95" s="15"/>
      <c r="C95" s="88"/>
      <c r="D95" s="88"/>
      <c r="E95" s="88"/>
      <c r="F95" s="88"/>
      <c r="G95" s="88"/>
      <c r="H95" s="88"/>
    </row>
    <row r="96" spans="1:8" s="16" customFormat="1" x14ac:dyDescent="0.25">
      <c r="A96" s="294" t="s">
        <v>381</v>
      </c>
      <c r="B96" s="295"/>
      <c r="C96" s="295"/>
      <c r="D96" s="295"/>
      <c r="E96" s="295"/>
      <c r="F96" s="295"/>
      <c r="G96" s="295"/>
      <c r="H96" s="295"/>
    </row>
    <row r="97" spans="1:10" s="16" customFormat="1" x14ac:dyDescent="0.25">
      <c r="A97" s="294" t="s">
        <v>382</v>
      </c>
      <c r="B97" s="295"/>
      <c r="C97" s="295"/>
      <c r="D97" s="295"/>
      <c r="E97" s="295"/>
      <c r="F97" s="295"/>
      <c r="G97" s="295"/>
      <c r="H97" s="295"/>
    </row>
    <row r="98" spans="1:10" s="16" customFormat="1" ht="15.75" thickBot="1" x14ac:dyDescent="0.3">
      <c r="A98" s="287"/>
      <c r="B98" s="288"/>
      <c r="C98" s="288"/>
      <c r="D98" s="288"/>
      <c r="E98" s="288"/>
      <c r="F98" s="288"/>
      <c r="G98" s="288"/>
      <c r="H98" s="288"/>
    </row>
    <row r="99" spans="1:10" s="16" customFormat="1" ht="15" customHeight="1" x14ac:dyDescent="0.25">
      <c r="A99" s="280" t="s">
        <v>0</v>
      </c>
      <c r="B99" s="282" t="s">
        <v>1</v>
      </c>
      <c r="C99" s="284" t="s">
        <v>84</v>
      </c>
      <c r="D99" s="285"/>
      <c r="E99" s="286"/>
      <c r="F99" s="284" t="s">
        <v>85</v>
      </c>
      <c r="G99" s="285"/>
      <c r="H99" s="286"/>
    </row>
    <row r="100" spans="1:10" s="16" customFormat="1" ht="51.75" thickBot="1" x14ac:dyDescent="0.3">
      <c r="A100" s="281"/>
      <c r="B100" s="283"/>
      <c r="C100" s="82" t="s">
        <v>4</v>
      </c>
      <c r="D100" s="83" t="s">
        <v>5</v>
      </c>
      <c r="E100" s="84" t="s">
        <v>6</v>
      </c>
      <c r="F100" s="82" t="s">
        <v>4</v>
      </c>
      <c r="G100" s="83" t="s">
        <v>5</v>
      </c>
      <c r="H100" s="84" t="s">
        <v>6</v>
      </c>
    </row>
    <row r="101" spans="1:10" s="16" customFormat="1" ht="15.75" thickBot="1" x14ac:dyDescent="0.3">
      <c r="A101" s="67">
        <v>1</v>
      </c>
      <c r="B101" s="68">
        <v>2</v>
      </c>
      <c r="C101" s="96">
        <v>3</v>
      </c>
      <c r="D101" s="97">
        <v>4</v>
      </c>
      <c r="E101" s="98">
        <v>5</v>
      </c>
      <c r="F101" s="96">
        <v>6</v>
      </c>
      <c r="G101" s="97">
        <v>7</v>
      </c>
      <c r="H101" s="98">
        <v>8</v>
      </c>
    </row>
    <row r="102" spans="1:10" s="16" customFormat="1" ht="58.5" customHeight="1" thickBot="1" x14ac:dyDescent="0.3">
      <c r="A102" s="110" t="s">
        <v>86</v>
      </c>
      <c r="B102" s="111" t="s">
        <v>8</v>
      </c>
      <c r="C102" s="161">
        <v>0</v>
      </c>
      <c r="D102" s="119">
        <v>388568.5</v>
      </c>
      <c r="E102" s="156">
        <v>8977.14</v>
      </c>
      <c r="F102" s="113" t="s">
        <v>13</v>
      </c>
      <c r="G102" s="114" t="s">
        <v>13</v>
      </c>
      <c r="H102" s="115" t="s">
        <v>13</v>
      </c>
      <c r="J102" s="92"/>
    </row>
    <row r="103" spans="1:10" s="16" customFormat="1" ht="54.75" customHeight="1" thickBot="1" x14ac:dyDescent="0.3">
      <c r="A103" s="110" t="s">
        <v>87</v>
      </c>
      <c r="B103" s="111" t="s">
        <v>11</v>
      </c>
      <c r="C103" s="116">
        <v>0</v>
      </c>
      <c r="D103" s="116">
        <v>1713491.55</v>
      </c>
      <c r="E103" s="156">
        <v>41508.800000000003</v>
      </c>
      <c r="F103" s="116">
        <v>0</v>
      </c>
      <c r="G103" s="116">
        <v>2997853.38</v>
      </c>
      <c r="H103" s="156">
        <v>303439.84000000003</v>
      </c>
      <c r="I103" s="17"/>
      <c r="J103" s="92"/>
    </row>
    <row r="104" spans="1:10" s="16" customFormat="1" ht="36.75" customHeight="1" thickBot="1" x14ac:dyDescent="0.3">
      <c r="A104" s="110" t="s">
        <v>88</v>
      </c>
      <c r="B104" s="111" t="s">
        <v>12</v>
      </c>
      <c r="C104" s="116">
        <v>0</v>
      </c>
      <c r="D104" s="116">
        <v>3141460.73</v>
      </c>
      <c r="E104" s="156">
        <v>316618.15000000002</v>
      </c>
      <c r="F104" s="116">
        <v>0</v>
      </c>
      <c r="G104" s="116">
        <v>3101616.87</v>
      </c>
      <c r="H104" s="156">
        <v>342227.3</v>
      </c>
      <c r="I104" s="17"/>
      <c r="J104" s="92"/>
    </row>
    <row r="105" spans="1:10" s="16" customFormat="1" ht="33" customHeight="1" thickBot="1" x14ac:dyDescent="0.3">
      <c r="A105" s="110" t="s">
        <v>89</v>
      </c>
      <c r="B105" s="111" t="s">
        <v>15</v>
      </c>
      <c r="C105" s="116">
        <f>SUM(C106+C107+C111+C115+C117+C118+C119+C120)</f>
        <v>0</v>
      </c>
      <c r="D105" s="117">
        <f>SUM(D106+D107+D116+D117+D118+D119+D120)</f>
        <v>1309099.1500000001</v>
      </c>
      <c r="E105" s="118">
        <f>SUM(E106+E107+E117+E118+E119+E120)</f>
        <v>154855.1</v>
      </c>
      <c r="F105" s="116">
        <f>SUM(F106+F107+F111+F115+F117+F118+F119+F120)</f>
        <v>0</v>
      </c>
      <c r="G105" s="119">
        <f>SUM(G106+G107+G116+G117+G118+G119+G120)</f>
        <v>2024573.53</v>
      </c>
      <c r="H105" s="120">
        <f>SUM(H106+H107+H117+H118+H119+H120)</f>
        <v>108060</v>
      </c>
      <c r="I105" s="92"/>
      <c r="J105" s="92"/>
    </row>
    <row r="106" spans="1:10" s="16" customFormat="1" ht="39.75" customHeight="1" thickBot="1" x14ac:dyDescent="0.3">
      <c r="A106" s="121" t="s">
        <v>90</v>
      </c>
      <c r="B106" s="122" t="s">
        <v>17</v>
      </c>
      <c r="C106" s="123">
        <v>0</v>
      </c>
      <c r="D106" s="123">
        <v>573115.5</v>
      </c>
      <c r="E106" s="159">
        <v>888.6</v>
      </c>
      <c r="F106" s="123">
        <v>0</v>
      </c>
      <c r="G106" s="123">
        <v>841455.19</v>
      </c>
      <c r="H106" s="159">
        <v>79151.3</v>
      </c>
      <c r="I106" s="17"/>
      <c r="J106" s="92"/>
    </row>
    <row r="107" spans="1:10" s="16" customFormat="1" ht="67.5" customHeight="1" thickBot="1" x14ac:dyDescent="0.3">
      <c r="A107" s="110" t="s">
        <v>484</v>
      </c>
      <c r="B107" s="111" t="s">
        <v>18</v>
      </c>
      <c r="C107" s="113">
        <f t="shared" ref="C107:H107" si="0">SUM(C108+C109+C110)</f>
        <v>0</v>
      </c>
      <c r="D107" s="113">
        <f t="shared" si="0"/>
        <v>665252.85</v>
      </c>
      <c r="E107" s="115">
        <f t="shared" si="0"/>
        <v>153966.5</v>
      </c>
      <c r="F107" s="113">
        <f t="shared" si="0"/>
        <v>0</v>
      </c>
      <c r="G107" s="113">
        <f t="shared" si="0"/>
        <v>1062951.6400000001</v>
      </c>
      <c r="H107" s="155">
        <f t="shared" si="0"/>
        <v>18721.5</v>
      </c>
      <c r="I107" s="160"/>
      <c r="J107" s="92"/>
    </row>
    <row r="108" spans="1:10" s="16" customFormat="1" ht="69.75" customHeight="1" thickBot="1" x14ac:dyDescent="0.3">
      <c r="A108" s="124" t="s">
        <v>91</v>
      </c>
      <c r="B108" s="111" t="s">
        <v>20</v>
      </c>
      <c r="C108" s="113">
        <v>0</v>
      </c>
      <c r="D108" s="113">
        <v>0</v>
      </c>
      <c r="E108" s="115">
        <v>584.4</v>
      </c>
      <c r="F108" s="113">
        <v>0</v>
      </c>
      <c r="G108" s="113">
        <v>0</v>
      </c>
      <c r="H108" s="155">
        <v>1992.2</v>
      </c>
      <c r="I108" s="17"/>
      <c r="J108" s="92"/>
    </row>
    <row r="109" spans="1:10" s="16" customFormat="1" ht="36.75" customHeight="1" thickBot="1" x14ac:dyDescent="0.3">
      <c r="A109" s="124" t="s">
        <v>92</v>
      </c>
      <c r="B109" s="111" t="s">
        <v>21</v>
      </c>
      <c r="C109" s="113">
        <v>0</v>
      </c>
      <c r="D109" s="113">
        <v>2156.9</v>
      </c>
      <c r="E109" s="115">
        <v>0</v>
      </c>
      <c r="F109" s="113">
        <v>0</v>
      </c>
      <c r="G109" s="113">
        <v>6955.02</v>
      </c>
      <c r="H109" s="155">
        <v>0</v>
      </c>
      <c r="I109" s="17"/>
      <c r="J109" s="92"/>
    </row>
    <row r="110" spans="1:10" s="16" customFormat="1" ht="46.5" customHeight="1" thickBot="1" x14ac:dyDescent="0.3">
      <c r="A110" s="124" t="s">
        <v>60</v>
      </c>
      <c r="B110" s="111" t="s">
        <v>23</v>
      </c>
      <c r="C110" s="113">
        <v>0</v>
      </c>
      <c r="D110" s="113">
        <v>663095.94999999995</v>
      </c>
      <c r="E110" s="115">
        <v>153382.1</v>
      </c>
      <c r="F110" s="113">
        <v>0</v>
      </c>
      <c r="G110" s="113">
        <v>1055996.6200000001</v>
      </c>
      <c r="H110" s="155">
        <v>16729.3</v>
      </c>
      <c r="I110" s="17"/>
      <c r="J110" s="92"/>
    </row>
    <row r="111" spans="1:10" s="16" customFormat="1" ht="68.25" customHeight="1" thickBot="1" x14ac:dyDescent="0.3">
      <c r="A111" s="124" t="s">
        <v>93</v>
      </c>
      <c r="B111" s="111" t="s">
        <v>24</v>
      </c>
      <c r="C111" s="113">
        <v>0</v>
      </c>
      <c r="D111" s="114" t="s">
        <v>13</v>
      </c>
      <c r="E111" s="115" t="s">
        <v>13</v>
      </c>
      <c r="F111" s="113">
        <v>0</v>
      </c>
      <c r="G111" s="114" t="s">
        <v>13</v>
      </c>
      <c r="H111" s="115" t="s">
        <v>13</v>
      </c>
    </row>
    <row r="112" spans="1:10" s="16" customFormat="1" ht="15" hidden="1" customHeight="1" x14ac:dyDescent="0.25">
      <c r="A112" s="280" t="s">
        <v>0</v>
      </c>
      <c r="B112" s="282" t="s">
        <v>1</v>
      </c>
      <c r="C112" s="284" t="s">
        <v>84</v>
      </c>
      <c r="D112" s="285"/>
      <c r="E112" s="286"/>
      <c r="F112" s="284" t="s">
        <v>85</v>
      </c>
      <c r="G112" s="285"/>
      <c r="H112" s="286"/>
      <c r="J112" s="92"/>
    </row>
    <row r="113" spans="1:10" s="16" customFormat="1" ht="51.75" hidden="1" thickBot="1" x14ac:dyDescent="0.3">
      <c r="A113" s="281"/>
      <c r="B113" s="283"/>
      <c r="C113" s="82" t="s">
        <v>4</v>
      </c>
      <c r="D113" s="83" t="s">
        <v>5</v>
      </c>
      <c r="E113" s="84" t="s">
        <v>6</v>
      </c>
      <c r="F113" s="82" t="s">
        <v>4</v>
      </c>
      <c r="G113" s="83" t="s">
        <v>5</v>
      </c>
      <c r="H113" s="84" t="s">
        <v>6</v>
      </c>
      <c r="J113" s="92"/>
    </row>
    <row r="114" spans="1:10" s="16" customFormat="1" ht="15.75" hidden="1" thickBot="1" x14ac:dyDescent="0.3">
      <c r="A114" s="67">
        <v>1</v>
      </c>
      <c r="B114" s="68">
        <v>2</v>
      </c>
      <c r="C114" s="96">
        <v>3</v>
      </c>
      <c r="D114" s="97">
        <v>4</v>
      </c>
      <c r="E114" s="98">
        <v>5</v>
      </c>
      <c r="F114" s="96">
        <v>6</v>
      </c>
      <c r="G114" s="97">
        <v>7</v>
      </c>
      <c r="H114" s="98">
        <v>8</v>
      </c>
      <c r="I114" s="17"/>
      <c r="J114" s="92"/>
    </row>
    <row r="115" spans="1:10" s="16" customFormat="1" ht="97.5" customHeight="1" thickBot="1" x14ac:dyDescent="0.3">
      <c r="A115" s="124" t="s">
        <v>94</v>
      </c>
      <c r="B115" s="111" t="s">
        <v>25</v>
      </c>
      <c r="C115" s="113">
        <v>0</v>
      </c>
      <c r="D115" s="114" t="s">
        <v>13</v>
      </c>
      <c r="E115" s="115" t="s">
        <v>13</v>
      </c>
      <c r="F115" s="113">
        <v>0</v>
      </c>
      <c r="G115" s="114" t="s">
        <v>13</v>
      </c>
      <c r="H115" s="115" t="s">
        <v>13</v>
      </c>
    </row>
    <row r="116" spans="1:10" s="16" customFormat="1" ht="84.75" customHeight="1" thickBot="1" x14ac:dyDescent="0.3">
      <c r="A116" s="124" t="s">
        <v>410</v>
      </c>
      <c r="B116" s="111" t="s">
        <v>26</v>
      </c>
      <c r="C116" s="113" t="s">
        <v>13</v>
      </c>
      <c r="D116" s="114">
        <v>70730.8</v>
      </c>
      <c r="E116" s="115" t="s">
        <v>13</v>
      </c>
      <c r="F116" s="113" t="s">
        <v>13</v>
      </c>
      <c r="G116" s="114">
        <v>120166.7</v>
      </c>
      <c r="H116" s="115" t="s">
        <v>13</v>
      </c>
    </row>
    <row r="117" spans="1:10" s="16" customFormat="1" ht="48.75" customHeight="1" thickBot="1" x14ac:dyDescent="0.3">
      <c r="A117" s="124" t="s">
        <v>73</v>
      </c>
      <c r="B117" s="111" t="s">
        <v>27</v>
      </c>
      <c r="C117" s="113">
        <v>0</v>
      </c>
      <c r="D117" s="113">
        <v>0</v>
      </c>
      <c r="E117" s="115">
        <v>0</v>
      </c>
      <c r="F117" s="113">
        <v>0</v>
      </c>
      <c r="G117" s="113">
        <v>0</v>
      </c>
      <c r="H117" s="115">
        <v>0</v>
      </c>
      <c r="I117" s="17"/>
    </row>
    <row r="118" spans="1:10" s="16" customFormat="1" ht="46.5" customHeight="1" thickBot="1" x14ac:dyDescent="0.3">
      <c r="A118" s="124" t="s">
        <v>75</v>
      </c>
      <c r="B118" s="111" t="s">
        <v>28</v>
      </c>
      <c r="C118" s="113">
        <v>0</v>
      </c>
      <c r="D118" s="113">
        <v>0</v>
      </c>
      <c r="E118" s="115">
        <v>0</v>
      </c>
      <c r="F118" s="113">
        <v>0</v>
      </c>
      <c r="G118" s="113">
        <v>0</v>
      </c>
      <c r="H118" s="115">
        <v>0</v>
      </c>
      <c r="I118" s="17"/>
    </row>
    <row r="119" spans="1:10" s="16" customFormat="1" ht="66.75" customHeight="1" thickBot="1" x14ac:dyDescent="0.3">
      <c r="A119" s="124" t="s">
        <v>77</v>
      </c>
      <c r="B119" s="111" t="s">
        <v>30</v>
      </c>
      <c r="C119" s="113">
        <v>0</v>
      </c>
      <c r="D119" s="113">
        <v>0</v>
      </c>
      <c r="E119" s="115">
        <v>0</v>
      </c>
      <c r="F119" s="113">
        <v>0</v>
      </c>
      <c r="G119" s="113">
        <v>0</v>
      </c>
      <c r="H119" s="115">
        <v>5750</v>
      </c>
      <c r="I119" s="17"/>
    </row>
    <row r="120" spans="1:10" s="16" customFormat="1" ht="58.5" customHeight="1" thickBot="1" x14ac:dyDescent="0.3">
      <c r="A120" s="124" t="s">
        <v>79</v>
      </c>
      <c r="B120" s="111" t="s">
        <v>31</v>
      </c>
      <c r="C120" s="113">
        <v>0</v>
      </c>
      <c r="D120" s="113">
        <v>0</v>
      </c>
      <c r="E120" s="115">
        <v>0</v>
      </c>
      <c r="F120" s="113">
        <v>0</v>
      </c>
      <c r="G120" s="113">
        <v>0</v>
      </c>
      <c r="H120" s="115">
        <v>4437.2</v>
      </c>
      <c r="I120" s="17"/>
    </row>
    <row r="121" spans="1:10" s="16" customFormat="1" ht="68.25" customHeight="1" thickBot="1" x14ac:dyDescent="0.3">
      <c r="A121" s="110" t="s">
        <v>95</v>
      </c>
      <c r="B121" s="111" t="s">
        <v>32</v>
      </c>
      <c r="C121" s="113" t="s">
        <v>13</v>
      </c>
      <c r="D121" s="114" t="s">
        <v>13</v>
      </c>
      <c r="E121" s="115" t="s">
        <v>13</v>
      </c>
      <c r="F121" s="125">
        <f>SUM(C104-F104)</f>
        <v>0</v>
      </c>
      <c r="G121" s="125">
        <f t="shared" ref="G121" si="1">SUM(D104-G104)</f>
        <v>39843.85999999987</v>
      </c>
      <c r="H121" s="153">
        <f>SUM(E104-H104)</f>
        <v>-25609.149999999965</v>
      </c>
    </row>
    <row r="122" spans="1:10" s="16" customFormat="1" x14ac:dyDescent="0.25">
      <c r="A122" s="109"/>
      <c r="B122" s="109"/>
      <c r="C122" s="107"/>
      <c r="D122" s="107"/>
      <c r="E122" s="107"/>
      <c r="F122" s="107"/>
      <c r="G122" s="107"/>
      <c r="H122" s="107"/>
    </row>
    <row r="123" spans="1:10" s="16" customFormat="1" x14ac:dyDescent="0.25">
      <c r="A123" s="109"/>
      <c r="B123" s="109"/>
      <c r="C123" s="107"/>
      <c r="D123" s="107"/>
      <c r="E123" s="107"/>
      <c r="F123" s="107"/>
      <c r="G123" s="107"/>
      <c r="H123" s="107"/>
    </row>
    <row r="124" spans="1:10" s="16" customFormat="1" x14ac:dyDescent="0.25">
      <c r="A124" s="109"/>
      <c r="B124" s="109"/>
      <c r="C124" s="107"/>
      <c r="D124" s="107"/>
      <c r="E124" s="107"/>
      <c r="F124" s="107"/>
      <c r="G124" s="107"/>
      <c r="H124" s="107"/>
    </row>
    <row r="125" spans="1:10" s="16" customFormat="1" x14ac:dyDescent="0.25">
      <c r="A125" s="109"/>
      <c r="B125" s="109"/>
      <c r="C125" s="107"/>
      <c r="D125" s="107"/>
      <c r="E125" s="107"/>
      <c r="F125" s="107"/>
      <c r="G125" s="107"/>
      <c r="H125" s="107"/>
    </row>
    <row r="126" spans="1:10" s="16" customFormat="1" x14ac:dyDescent="0.25">
      <c r="A126" s="109"/>
      <c r="B126" s="109"/>
      <c r="C126" s="107"/>
      <c r="D126" s="107"/>
      <c r="E126" s="107"/>
      <c r="F126" s="107"/>
      <c r="G126" s="107"/>
      <c r="H126" s="107"/>
    </row>
    <row r="127" spans="1:10" s="16" customFormat="1" x14ac:dyDescent="0.25">
      <c r="A127" s="109"/>
      <c r="B127" s="109"/>
      <c r="C127" s="107"/>
      <c r="D127" s="107"/>
      <c r="E127" s="107"/>
      <c r="F127" s="107"/>
      <c r="G127" s="107"/>
      <c r="H127" s="107"/>
    </row>
    <row r="128" spans="1:10" s="16" customFormat="1" x14ac:dyDescent="0.25">
      <c r="A128" s="109"/>
      <c r="B128" s="109"/>
      <c r="C128" s="107"/>
      <c r="D128" s="107"/>
      <c r="E128" s="107"/>
      <c r="F128" s="107"/>
      <c r="G128" s="107"/>
      <c r="H128" s="107"/>
    </row>
    <row r="129" spans="1:8" s="16" customFormat="1" x14ac:dyDescent="0.25">
      <c r="A129" s="109"/>
      <c r="B129" s="109"/>
      <c r="C129" s="107"/>
      <c r="D129" s="107"/>
      <c r="E129" s="107"/>
      <c r="F129" s="107"/>
      <c r="G129" s="107"/>
      <c r="H129" s="107"/>
    </row>
    <row r="130" spans="1:8" s="16" customFormat="1" x14ac:dyDescent="0.25">
      <c r="A130" s="109"/>
      <c r="B130" s="109"/>
      <c r="C130" s="107"/>
      <c r="D130" s="107"/>
      <c r="E130" s="107"/>
      <c r="F130" s="107"/>
      <c r="G130" s="107"/>
      <c r="H130" s="107"/>
    </row>
    <row r="131" spans="1:8" s="16" customFormat="1" x14ac:dyDescent="0.25">
      <c r="A131" s="109"/>
      <c r="B131" s="109"/>
      <c r="C131" s="107"/>
      <c r="D131" s="107"/>
      <c r="E131" s="107"/>
      <c r="F131" s="107"/>
      <c r="G131" s="107"/>
      <c r="H131" s="107"/>
    </row>
    <row r="132" spans="1:8" s="16" customFormat="1" x14ac:dyDescent="0.25">
      <c r="A132" s="109"/>
      <c r="B132" s="109"/>
      <c r="C132" s="107"/>
      <c r="D132" s="107"/>
      <c r="E132" s="107"/>
      <c r="F132" s="107"/>
      <c r="G132" s="107"/>
      <c r="H132" s="107"/>
    </row>
    <row r="133" spans="1:8" s="16" customFormat="1" x14ac:dyDescent="0.25">
      <c r="A133" s="109"/>
      <c r="B133" s="109"/>
      <c r="C133" s="107"/>
      <c r="D133" s="107"/>
      <c r="E133" s="107"/>
      <c r="F133" s="107"/>
      <c r="G133" s="107"/>
      <c r="H133" s="107"/>
    </row>
    <row r="134" spans="1:8" s="16" customFormat="1" x14ac:dyDescent="0.25">
      <c r="A134" s="109"/>
      <c r="B134" s="109"/>
      <c r="C134" s="107"/>
      <c r="D134" s="107"/>
      <c r="E134" s="107"/>
      <c r="F134" s="107"/>
      <c r="G134" s="107"/>
      <c r="H134" s="107"/>
    </row>
    <row r="135" spans="1:8" s="16" customFormat="1" x14ac:dyDescent="0.25">
      <c r="A135" s="109"/>
      <c r="B135" s="109"/>
      <c r="C135" s="107"/>
      <c r="D135" s="107"/>
      <c r="E135" s="107"/>
      <c r="F135" s="107"/>
      <c r="G135" s="107"/>
      <c r="H135" s="107"/>
    </row>
    <row r="136" spans="1:8" s="16" customFormat="1" x14ac:dyDescent="0.25">
      <c r="A136" s="109"/>
      <c r="B136" s="109"/>
      <c r="C136" s="107"/>
      <c r="D136" s="107"/>
      <c r="E136" s="107"/>
      <c r="F136" s="107"/>
      <c r="G136" s="107"/>
      <c r="H136" s="107"/>
    </row>
    <row r="137" spans="1:8" s="16" customFormat="1" x14ac:dyDescent="0.25">
      <c r="A137" s="109"/>
      <c r="B137" s="109"/>
      <c r="C137" s="107"/>
      <c r="D137" s="107"/>
      <c r="E137" s="107"/>
      <c r="F137" s="107"/>
      <c r="G137" s="107"/>
      <c r="H137" s="107"/>
    </row>
    <row r="138" spans="1:8" s="16" customFormat="1" x14ac:dyDescent="0.25">
      <c r="A138" s="109"/>
      <c r="B138" s="109"/>
      <c r="C138" s="107"/>
      <c r="D138" s="107"/>
      <c r="E138" s="107"/>
      <c r="F138" s="107"/>
      <c r="G138" s="107"/>
      <c r="H138" s="107"/>
    </row>
    <row r="139" spans="1:8" s="16" customFormat="1" x14ac:dyDescent="0.25">
      <c r="A139" s="109"/>
      <c r="B139" s="109"/>
      <c r="C139" s="107"/>
      <c r="D139" s="107"/>
      <c r="E139" s="107"/>
      <c r="F139" s="107"/>
      <c r="G139" s="107"/>
      <c r="H139" s="107"/>
    </row>
    <row r="140" spans="1:8" s="16" customFormat="1" x14ac:dyDescent="0.25">
      <c r="A140" s="109"/>
      <c r="B140" s="109"/>
      <c r="C140" s="107"/>
      <c r="D140" s="107"/>
      <c r="E140" s="107"/>
      <c r="F140" s="107"/>
      <c r="G140" s="107"/>
      <c r="H140" s="107"/>
    </row>
    <row r="141" spans="1:8" s="16" customFormat="1" x14ac:dyDescent="0.25">
      <c r="A141" s="109"/>
      <c r="B141" s="109"/>
      <c r="C141" s="107"/>
      <c r="D141" s="107"/>
      <c r="E141" s="107"/>
      <c r="F141" s="107"/>
      <c r="G141" s="107"/>
      <c r="H141" s="107"/>
    </row>
    <row r="142" spans="1:8" s="16" customFormat="1" x14ac:dyDescent="0.25">
      <c r="A142" s="109"/>
      <c r="B142" s="109"/>
      <c r="C142" s="107"/>
      <c r="D142" s="107"/>
      <c r="E142" s="107"/>
      <c r="F142" s="107"/>
      <c r="G142" s="107"/>
      <c r="H142" s="107"/>
    </row>
    <row r="143" spans="1:8" s="16" customFormat="1" x14ac:dyDescent="0.25">
      <c r="A143" s="109"/>
      <c r="B143" s="109"/>
      <c r="C143" s="107"/>
      <c r="D143" s="107"/>
      <c r="E143" s="107"/>
      <c r="F143" s="107"/>
      <c r="G143" s="107"/>
      <c r="H143" s="107"/>
    </row>
    <row r="144" spans="1:8" s="16" customFormat="1" x14ac:dyDescent="0.25">
      <c r="A144" s="109"/>
      <c r="B144" s="109"/>
      <c r="C144" s="107"/>
      <c r="D144" s="107"/>
      <c r="E144" s="107"/>
      <c r="F144" s="107"/>
      <c r="G144" s="107"/>
      <c r="H144" s="107"/>
    </row>
    <row r="145" spans="1:8" s="16" customFormat="1" x14ac:dyDescent="0.25">
      <c r="A145" s="109"/>
      <c r="B145" s="109"/>
      <c r="C145" s="107"/>
      <c r="D145" s="107"/>
      <c r="E145" s="107"/>
      <c r="F145" s="107"/>
      <c r="G145" s="107"/>
      <c r="H145" s="107"/>
    </row>
    <row r="146" spans="1:8" s="16" customFormat="1" x14ac:dyDescent="0.25">
      <c r="A146" s="109"/>
      <c r="B146" s="109"/>
      <c r="C146" s="107"/>
      <c r="D146" s="107"/>
      <c r="E146" s="107"/>
      <c r="F146" s="107"/>
      <c r="G146" s="107"/>
      <c r="H146" s="107"/>
    </row>
  </sheetData>
  <mergeCells count="30">
    <mergeCell ref="A1:H1"/>
    <mergeCell ref="A2:H2"/>
    <mergeCell ref="A3:H3"/>
    <mergeCell ref="C4:H4"/>
    <mergeCell ref="A5:A6"/>
    <mergeCell ref="B5:B6"/>
    <mergeCell ref="C5:E5"/>
    <mergeCell ref="F5:H5"/>
    <mergeCell ref="A98:H98"/>
    <mergeCell ref="A16:A17"/>
    <mergeCell ref="B16:B17"/>
    <mergeCell ref="C16:E16"/>
    <mergeCell ref="F16:H16"/>
    <mergeCell ref="A25:A26"/>
    <mergeCell ref="B25:B26"/>
    <mergeCell ref="C25:E25"/>
    <mergeCell ref="F25:H25"/>
    <mergeCell ref="A39:H39"/>
    <mergeCell ref="A40:H40"/>
    <mergeCell ref="A41:H41"/>
    <mergeCell ref="A96:H96"/>
    <mergeCell ref="A97:H97"/>
    <mergeCell ref="A99:A100"/>
    <mergeCell ref="B99:B100"/>
    <mergeCell ref="C99:E99"/>
    <mergeCell ref="F99:H99"/>
    <mergeCell ref="A112:A113"/>
    <mergeCell ref="B112:B113"/>
    <mergeCell ref="C112:E112"/>
    <mergeCell ref="F112:H112"/>
  </mergeCells>
  <pageMargins left="0.7" right="0.7" top="0.75" bottom="0.75" header="0.3" footer="0.3"/>
  <pageSetup paperSize="9" scale="81" orientation="landscape" verticalDpi="0" r:id="rId1"/>
  <rowBreaks count="10" manualBreakCount="10">
    <brk id="15" max="7" man="1"/>
    <brk id="24" max="7" man="1"/>
    <brk id="31" max="7" man="1"/>
    <brk id="37" max="7" man="1"/>
    <brk id="52" max="7" man="1"/>
    <brk id="62" max="7" man="1"/>
    <brk id="75" max="7" man="1"/>
    <brk id="83" max="7" man="1"/>
    <brk id="94" max="7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zoomScaleNormal="100" workbookViewId="0">
      <selection activeCell="I37" sqref="I37"/>
    </sheetView>
  </sheetViews>
  <sheetFormatPr defaultRowHeight="15" x14ac:dyDescent="0.25"/>
  <cols>
    <col min="1" max="1" width="59.140625" customWidth="1"/>
    <col min="4" max="4" width="14.42578125" customWidth="1"/>
    <col min="5" max="5" width="18.7109375" style="16" customWidth="1"/>
    <col min="6" max="7" width="9.140625" style="16"/>
  </cols>
  <sheetData>
    <row r="1" spans="1:7" ht="15.75" x14ac:dyDescent="0.25">
      <c r="A1" s="306" t="s">
        <v>114</v>
      </c>
      <c r="B1" s="306"/>
      <c r="C1" s="306"/>
      <c r="D1" s="306"/>
      <c r="E1" s="306"/>
      <c r="F1" s="306"/>
    </row>
    <row r="2" spans="1:7" x14ac:dyDescent="0.25">
      <c r="A2" s="307" t="s">
        <v>346</v>
      </c>
      <c r="B2" s="307"/>
      <c r="C2" s="307"/>
      <c r="D2" s="307"/>
      <c r="E2" s="307"/>
      <c r="F2" s="307"/>
    </row>
    <row r="3" spans="1:7" x14ac:dyDescent="0.25">
      <c r="A3" s="307" t="s">
        <v>29</v>
      </c>
      <c r="B3" s="307"/>
      <c r="C3" s="307"/>
      <c r="D3" s="307"/>
      <c r="E3" s="307"/>
      <c r="F3" s="307"/>
    </row>
    <row r="4" spans="1:7" x14ac:dyDescent="0.25">
      <c r="A4" s="308"/>
      <c r="B4" s="308"/>
      <c r="C4" s="308"/>
      <c r="D4" s="308"/>
      <c r="E4" s="308"/>
      <c r="F4" s="308"/>
    </row>
    <row r="5" spans="1:7" x14ac:dyDescent="0.25">
      <c r="A5" s="303" t="s">
        <v>115</v>
      </c>
      <c r="B5" s="303"/>
      <c r="C5" s="303"/>
      <c r="D5" s="303"/>
      <c r="E5" s="303"/>
      <c r="F5" s="303"/>
    </row>
    <row r="6" spans="1:7" ht="63.75" customHeight="1" x14ac:dyDescent="0.25">
      <c r="A6" s="309" t="s">
        <v>0</v>
      </c>
      <c r="B6" s="309" t="s">
        <v>1</v>
      </c>
      <c r="C6" s="309" t="s">
        <v>116</v>
      </c>
      <c r="D6" s="309" t="s">
        <v>117</v>
      </c>
      <c r="E6" s="309"/>
      <c r="F6" s="309"/>
      <c r="G6" s="188"/>
    </row>
    <row r="7" spans="1:7" ht="51" x14ac:dyDescent="0.25">
      <c r="A7" s="309"/>
      <c r="B7" s="309"/>
      <c r="C7" s="309"/>
      <c r="D7" s="1" t="s">
        <v>118</v>
      </c>
      <c r="E7" s="186" t="s">
        <v>347</v>
      </c>
      <c r="F7" s="186" t="s">
        <v>120</v>
      </c>
    </row>
    <row r="8" spans="1:7" x14ac:dyDescent="0.25">
      <c r="A8" s="2">
        <v>1</v>
      </c>
      <c r="B8" s="2">
        <v>2</v>
      </c>
      <c r="C8" s="2">
        <v>3</v>
      </c>
      <c r="D8" s="2">
        <v>4</v>
      </c>
      <c r="E8" s="185">
        <v>5</v>
      </c>
      <c r="F8" s="185">
        <v>6</v>
      </c>
    </row>
    <row r="9" spans="1:7" ht="39" x14ac:dyDescent="0.25">
      <c r="A9" s="3" t="s">
        <v>121</v>
      </c>
      <c r="B9" s="5"/>
      <c r="C9" s="2"/>
      <c r="D9" s="13"/>
      <c r="E9" s="177"/>
      <c r="F9" s="177"/>
    </row>
    <row r="10" spans="1:7" x14ac:dyDescent="0.25">
      <c r="A10" s="3" t="s">
        <v>122</v>
      </c>
      <c r="B10" s="5" t="s">
        <v>8</v>
      </c>
      <c r="C10" s="2" t="s">
        <v>123</v>
      </c>
      <c r="D10" s="13"/>
      <c r="E10" s="177">
        <v>440.51799999999997</v>
      </c>
      <c r="F10" s="177">
        <v>416.75</v>
      </c>
    </row>
    <row r="11" spans="1:7" x14ac:dyDescent="0.25">
      <c r="A11" s="3" t="s">
        <v>124</v>
      </c>
      <c r="B11" s="5" t="s">
        <v>11</v>
      </c>
      <c r="C11" s="2" t="s">
        <v>123</v>
      </c>
      <c r="D11" s="13"/>
      <c r="E11" s="177">
        <v>522.45000000000005</v>
      </c>
      <c r="F11" s="177">
        <v>422.35</v>
      </c>
    </row>
    <row r="12" spans="1:7" ht="39" x14ac:dyDescent="0.25">
      <c r="A12" s="3" t="s">
        <v>125</v>
      </c>
      <c r="B12" s="5"/>
      <c r="C12" s="2"/>
      <c r="D12" s="13"/>
      <c r="E12" s="177"/>
      <c r="F12" s="177"/>
    </row>
    <row r="13" spans="1:7" ht="15" customHeight="1" x14ac:dyDescent="0.25">
      <c r="A13" s="3" t="s">
        <v>122</v>
      </c>
      <c r="B13" s="5" t="s">
        <v>12</v>
      </c>
      <c r="C13" s="2" t="s">
        <v>126</v>
      </c>
      <c r="D13" s="13"/>
      <c r="E13" s="177">
        <v>31.8</v>
      </c>
      <c r="F13" s="177">
        <v>42.1</v>
      </c>
    </row>
    <row r="14" spans="1:7" ht="15" customHeight="1" x14ac:dyDescent="0.25">
      <c r="A14" s="3" t="s">
        <v>124</v>
      </c>
      <c r="B14" s="5" t="s">
        <v>15</v>
      </c>
      <c r="C14" s="2" t="s">
        <v>126</v>
      </c>
      <c r="D14" s="13"/>
      <c r="E14" s="177">
        <v>37</v>
      </c>
      <c r="F14" s="177">
        <v>40.200000000000003</v>
      </c>
    </row>
    <row r="15" spans="1:7" ht="26.25" x14ac:dyDescent="0.25">
      <c r="A15" s="3" t="s">
        <v>127</v>
      </c>
      <c r="B15" s="5"/>
      <c r="C15" s="2"/>
      <c r="D15" s="13"/>
      <c r="E15" s="177"/>
      <c r="F15" s="177"/>
    </row>
    <row r="16" spans="1:7" x14ac:dyDescent="0.25">
      <c r="A16" s="11" t="s">
        <v>122</v>
      </c>
      <c r="B16" s="5" t="s">
        <v>17</v>
      </c>
      <c r="C16" s="2" t="s">
        <v>123</v>
      </c>
      <c r="D16" s="13"/>
      <c r="E16" s="177">
        <v>243.2</v>
      </c>
      <c r="F16" s="177"/>
    </row>
    <row r="17" spans="1:6" x14ac:dyDescent="0.25">
      <c r="A17" s="3" t="s">
        <v>124</v>
      </c>
      <c r="B17" s="5" t="s">
        <v>18</v>
      </c>
      <c r="C17" s="2" t="s">
        <v>123</v>
      </c>
      <c r="D17" s="13"/>
      <c r="E17" s="177">
        <v>243.2</v>
      </c>
      <c r="F17" s="177"/>
    </row>
    <row r="18" spans="1:6" ht="26.25" x14ac:dyDescent="0.25">
      <c r="A18" s="12" t="s">
        <v>128</v>
      </c>
      <c r="B18" s="5"/>
      <c r="C18" s="2"/>
      <c r="D18" s="13"/>
      <c r="E18" s="177"/>
      <c r="F18" s="177"/>
    </row>
    <row r="19" spans="1:6" x14ac:dyDescent="0.25">
      <c r="A19" s="3" t="s">
        <v>122</v>
      </c>
      <c r="B19" s="5" t="s">
        <v>20</v>
      </c>
      <c r="C19" s="2" t="s">
        <v>126</v>
      </c>
      <c r="D19" s="13"/>
      <c r="E19" s="177">
        <v>13.15</v>
      </c>
      <c r="F19" s="177">
        <v>27.12</v>
      </c>
    </row>
    <row r="20" spans="1:6" x14ac:dyDescent="0.25">
      <c r="A20" s="11" t="s">
        <v>124</v>
      </c>
      <c r="B20" s="5" t="s">
        <v>21</v>
      </c>
      <c r="C20" s="2" t="s">
        <v>126</v>
      </c>
      <c r="D20" s="13"/>
      <c r="E20" s="177">
        <v>13.15</v>
      </c>
      <c r="F20" s="177">
        <v>27.12</v>
      </c>
    </row>
    <row r="21" spans="1:6" ht="54" customHeight="1" x14ac:dyDescent="0.25">
      <c r="A21" s="3" t="s">
        <v>129</v>
      </c>
      <c r="B21" s="5"/>
      <c r="C21" s="2"/>
      <c r="D21" s="13"/>
      <c r="E21" s="177"/>
      <c r="F21" s="177"/>
    </row>
    <row r="22" spans="1:6" x14ac:dyDescent="0.25">
      <c r="A22" s="3" t="s">
        <v>122</v>
      </c>
      <c r="B22" s="5" t="s">
        <v>23</v>
      </c>
      <c r="C22" s="2" t="s">
        <v>123</v>
      </c>
      <c r="D22" s="13"/>
      <c r="E22" s="177">
        <v>1065.396</v>
      </c>
      <c r="F22" s="177">
        <v>186.72</v>
      </c>
    </row>
    <row r="23" spans="1:6" x14ac:dyDescent="0.25">
      <c r="A23" s="3" t="s">
        <v>124</v>
      </c>
      <c r="B23" s="5" t="s">
        <v>24</v>
      </c>
      <c r="C23" s="2" t="s">
        <v>123</v>
      </c>
      <c r="D23" s="13"/>
      <c r="E23" s="177">
        <v>1067.8330000000001</v>
      </c>
      <c r="F23" s="177">
        <v>193.72</v>
      </c>
    </row>
    <row r="24" spans="1:6" ht="39" x14ac:dyDescent="0.25">
      <c r="A24" s="3" t="s">
        <v>130</v>
      </c>
      <c r="B24" s="5"/>
      <c r="C24" s="2"/>
      <c r="D24" s="13"/>
      <c r="E24" s="177"/>
      <c r="F24" s="177"/>
    </row>
    <row r="25" spans="1:6" x14ac:dyDescent="0.25">
      <c r="A25" s="3" t="s">
        <v>122</v>
      </c>
      <c r="B25" s="5" t="s">
        <v>25</v>
      </c>
      <c r="C25" s="2" t="s">
        <v>123</v>
      </c>
      <c r="D25" s="13"/>
      <c r="E25" s="177"/>
      <c r="F25" s="177">
        <v>129.68</v>
      </c>
    </row>
    <row r="26" spans="1:6" x14ac:dyDescent="0.25">
      <c r="A26" s="3" t="s">
        <v>124</v>
      </c>
      <c r="B26" s="5" t="s">
        <v>26</v>
      </c>
      <c r="C26" s="2" t="s">
        <v>123</v>
      </c>
      <c r="D26" s="13"/>
      <c r="E26" s="177"/>
      <c r="F26" s="177">
        <v>129.68</v>
      </c>
    </row>
    <row r="27" spans="1:6" x14ac:dyDescent="0.25">
      <c r="A27" s="9"/>
      <c r="B27" s="9"/>
      <c r="C27" s="9"/>
      <c r="D27" s="9"/>
      <c r="E27" s="189"/>
      <c r="F27" s="189"/>
    </row>
    <row r="28" spans="1:6" x14ac:dyDescent="0.25">
      <c r="A28" s="10" t="s">
        <v>131</v>
      </c>
      <c r="B28" s="10"/>
      <c r="C28" s="10"/>
      <c r="D28" s="10"/>
      <c r="E28" s="190"/>
      <c r="F28" s="190"/>
    </row>
    <row r="29" spans="1:6" x14ac:dyDescent="0.25">
      <c r="A29" s="307" t="s">
        <v>348</v>
      </c>
      <c r="B29" s="307"/>
      <c r="C29" s="307"/>
      <c r="D29" s="307"/>
      <c r="E29" s="307"/>
      <c r="F29" s="307"/>
    </row>
    <row r="30" spans="1:6" x14ac:dyDescent="0.25">
      <c r="A30" s="307" t="s">
        <v>349</v>
      </c>
      <c r="B30" s="307"/>
      <c r="C30" s="307"/>
      <c r="D30" s="307"/>
      <c r="E30" s="307"/>
      <c r="F30" s="307"/>
    </row>
    <row r="31" spans="1:6" x14ac:dyDescent="0.25">
      <c r="A31" s="9"/>
      <c r="B31" s="9"/>
      <c r="C31" s="9"/>
      <c r="D31" s="9"/>
      <c r="E31" s="189"/>
      <c r="F31" s="189"/>
    </row>
    <row r="32" spans="1:6" x14ac:dyDescent="0.25">
      <c r="A32" s="303" t="s">
        <v>132</v>
      </c>
      <c r="B32" s="303"/>
      <c r="C32" s="303"/>
      <c r="D32" s="303"/>
      <c r="E32" s="303"/>
      <c r="F32" s="303"/>
    </row>
    <row r="33" spans="1:6" ht="35.25" customHeight="1" x14ac:dyDescent="0.25">
      <c r="A33" s="310" t="s">
        <v>0</v>
      </c>
      <c r="B33" s="311" t="s">
        <v>1</v>
      </c>
      <c r="C33" s="311" t="s">
        <v>116</v>
      </c>
      <c r="D33" s="311" t="s">
        <v>117</v>
      </c>
      <c r="E33" s="311"/>
      <c r="F33" s="311"/>
    </row>
    <row r="34" spans="1:6" ht="51" x14ac:dyDescent="0.25">
      <c r="A34" s="310"/>
      <c r="B34" s="311"/>
      <c r="C34" s="311"/>
      <c r="D34" s="6" t="s">
        <v>118</v>
      </c>
      <c r="E34" s="191" t="s">
        <v>347</v>
      </c>
      <c r="F34" s="191" t="s">
        <v>120</v>
      </c>
    </row>
    <row r="35" spans="1:6" x14ac:dyDescent="0.25">
      <c r="A35" s="8">
        <v>1</v>
      </c>
      <c r="B35" s="8">
        <v>2</v>
      </c>
      <c r="C35" s="8">
        <v>3</v>
      </c>
      <c r="D35" s="8">
        <v>4</v>
      </c>
      <c r="E35" s="74">
        <v>5</v>
      </c>
      <c r="F35" s="74">
        <v>6</v>
      </c>
    </row>
    <row r="36" spans="1:6" ht="26.25" x14ac:dyDescent="0.25">
      <c r="A36" s="3" t="s">
        <v>133</v>
      </c>
      <c r="B36" s="5" t="s">
        <v>8</v>
      </c>
      <c r="C36" s="2" t="s">
        <v>123</v>
      </c>
      <c r="D36" s="180"/>
      <c r="E36" s="177">
        <v>71.659800000000004</v>
      </c>
      <c r="F36" s="177"/>
    </row>
    <row r="37" spans="1:6" ht="39" x14ac:dyDescent="0.25">
      <c r="A37" s="3" t="s">
        <v>134</v>
      </c>
      <c r="B37" s="5" t="s">
        <v>11</v>
      </c>
      <c r="C37" s="2" t="s">
        <v>123</v>
      </c>
      <c r="D37" s="180"/>
      <c r="E37" s="177">
        <v>13.683999999999999</v>
      </c>
      <c r="F37" s="177">
        <v>31.029</v>
      </c>
    </row>
    <row r="38" spans="1:6" x14ac:dyDescent="0.25">
      <c r="A38" s="3" t="s">
        <v>135</v>
      </c>
      <c r="B38" s="5" t="s">
        <v>12</v>
      </c>
      <c r="C38" s="2" t="s">
        <v>123</v>
      </c>
      <c r="D38" s="180"/>
      <c r="E38" s="177">
        <v>13.683999999999999</v>
      </c>
      <c r="F38" s="177">
        <v>14.166</v>
      </c>
    </row>
    <row r="39" spans="1:6" x14ac:dyDescent="0.25">
      <c r="A39" s="3" t="s">
        <v>136</v>
      </c>
      <c r="B39" s="5" t="s">
        <v>15</v>
      </c>
      <c r="C39" s="2" t="s">
        <v>123</v>
      </c>
      <c r="D39" s="180"/>
      <c r="E39" s="177"/>
      <c r="F39" s="177">
        <v>3</v>
      </c>
    </row>
    <row r="40" spans="1:6" x14ac:dyDescent="0.25">
      <c r="A40" s="3" t="s">
        <v>137</v>
      </c>
      <c r="B40" s="5" t="s">
        <v>17</v>
      </c>
      <c r="C40" s="2" t="s">
        <v>123</v>
      </c>
      <c r="D40" s="180"/>
      <c r="E40" s="177"/>
      <c r="F40" s="177">
        <v>13.863</v>
      </c>
    </row>
    <row r="41" spans="1:6" ht="39" x14ac:dyDescent="0.25">
      <c r="A41" s="3" t="s">
        <v>138</v>
      </c>
      <c r="B41" s="5" t="s">
        <v>18</v>
      </c>
      <c r="C41" s="2" t="s">
        <v>123</v>
      </c>
      <c r="D41" s="180"/>
      <c r="E41" s="177">
        <v>27.367999999999999</v>
      </c>
      <c r="F41" s="177"/>
    </row>
    <row r="42" spans="1:6" ht="39" x14ac:dyDescent="0.25">
      <c r="A42" s="3" t="s">
        <v>139</v>
      </c>
      <c r="B42" s="5" t="s">
        <v>20</v>
      </c>
      <c r="C42" s="2" t="s">
        <v>140</v>
      </c>
      <c r="D42" s="180"/>
      <c r="E42" s="177">
        <v>127.81352</v>
      </c>
      <c r="F42" s="177">
        <v>37.799999999999997</v>
      </c>
    </row>
    <row r="43" spans="1:6" ht="15.75" x14ac:dyDescent="0.25">
      <c r="A43" s="3" t="s">
        <v>135</v>
      </c>
      <c r="B43" s="5" t="s">
        <v>21</v>
      </c>
      <c r="C43" s="2" t="s">
        <v>140</v>
      </c>
      <c r="D43" s="180"/>
      <c r="E43" s="177">
        <v>127.81352</v>
      </c>
      <c r="F43" s="177">
        <v>37.799999999999997</v>
      </c>
    </row>
    <row r="44" spans="1:6" ht="15.75" x14ac:dyDescent="0.25">
      <c r="A44" s="3" t="s">
        <v>136</v>
      </c>
      <c r="B44" s="5" t="s">
        <v>23</v>
      </c>
      <c r="C44" s="2" t="s">
        <v>140</v>
      </c>
      <c r="D44" s="180"/>
      <c r="E44" s="177"/>
      <c r="F44" s="177"/>
    </row>
    <row r="45" spans="1:6" x14ac:dyDescent="0.25">
      <c r="A45" s="3" t="s">
        <v>141</v>
      </c>
      <c r="B45" s="5" t="s">
        <v>24</v>
      </c>
      <c r="C45" s="2" t="s">
        <v>123</v>
      </c>
      <c r="D45" s="180"/>
      <c r="E45" s="177">
        <v>435</v>
      </c>
      <c r="F45" s="177">
        <v>35.700000000000003</v>
      </c>
    </row>
    <row r="46" spans="1:6" ht="26.25" x14ac:dyDescent="0.25">
      <c r="A46" s="3" t="s">
        <v>142</v>
      </c>
      <c r="B46" s="5" t="s">
        <v>25</v>
      </c>
      <c r="C46" s="2" t="s">
        <v>143</v>
      </c>
      <c r="D46" s="180"/>
      <c r="E46" s="177">
        <v>9</v>
      </c>
      <c r="F46" s="177"/>
    </row>
    <row r="47" spans="1:6" ht="39" x14ac:dyDescent="0.25">
      <c r="A47" s="3" t="s">
        <v>144</v>
      </c>
      <c r="B47" s="5" t="s">
        <v>26</v>
      </c>
      <c r="C47" s="2" t="s">
        <v>143</v>
      </c>
      <c r="D47" s="180"/>
      <c r="E47" s="177">
        <v>3</v>
      </c>
      <c r="F47" s="177"/>
    </row>
    <row r="48" spans="1:6" x14ac:dyDescent="0.25">
      <c r="A48" s="3" t="s">
        <v>145</v>
      </c>
      <c r="B48" s="5" t="s">
        <v>27</v>
      </c>
      <c r="C48" s="2" t="s">
        <v>143</v>
      </c>
      <c r="D48" s="180"/>
      <c r="E48" s="177">
        <v>3</v>
      </c>
      <c r="F48" s="177"/>
    </row>
    <row r="49" spans="1:6" ht="15" customHeight="1" x14ac:dyDescent="0.25">
      <c r="A49" s="3" t="s">
        <v>146</v>
      </c>
      <c r="B49" s="5" t="s">
        <v>28</v>
      </c>
      <c r="C49" s="2" t="s">
        <v>143</v>
      </c>
      <c r="D49" s="180"/>
      <c r="E49" s="177"/>
      <c r="F49" s="177"/>
    </row>
    <row r="50" spans="1:6" ht="15" customHeight="1" x14ac:dyDescent="0.25">
      <c r="A50" s="3" t="s">
        <v>147</v>
      </c>
      <c r="B50" s="5" t="s">
        <v>30</v>
      </c>
      <c r="C50" s="2" t="s">
        <v>143</v>
      </c>
      <c r="D50" s="180"/>
      <c r="E50" s="177"/>
      <c r="F50" s="177"/>
    </row>
    <row r="51" spans="1:6" ht="26.25" x14ac:dyDescent="0.25">
      <c r="A51" s="3" t="s">
        <v>148</v>
      </c>
      <c r="B51" s="5" t="s">
        <v>31</v>
      </c>
      <c r="C51" s="2" t="s">
        <v>149</v>
      </c>
      <c r="D51" s="180"/>
      <c r="E51" s="177">
        <v>888.22299999999996</v>
      </c>
      <c r="F51" s="177"/>
    </row>
    <row r="52" spans="1:6" ht="39" x14ac:dyDescent="0.25">
      <c r="A52" s="3" t="s">
        <v>150</v>
      </c>
      <c r="B52" s="5" t="s">
        <v>32</v>
      </c>
      <c r="C52" s="2" t="s">
        <v>149</v>
      </c>
      <c r="D52" s="180"/>
      <c r="E52" s="177">
        <v>564.70000000000005</v>
      </c>
      <c r="F52" s="177"/>
    </row>
    <row r="53" spans="1:6" x14ac:dyDescent="0.25">
      <c r="A53" s="3" t="s">
        <v>145</v>
      </c>
      <c r="B53" s="5" t="s">
        <v>33</v>
      </c>
      <c r="C53" s="2" t="s">
        <v>149</v>
      </c>
      <c r="D53" s="180"/>
      <c r="E53" s="177">
        <v>564.70000000000005</v>
      </c>
      <c r="F53" s="177"/>
    </row>
    <row r="54" spans="1:6" x14ac:dyDescent="0.25">
      <c r="A54" s="3" t="s">
        <v>146</v>
      </c>
      <c r="B54" s="5" t="s">
        <v>34</v>
      </c>
      <c r="C54" s="2" t="s">
        <v>149</v>
      </c>
      <c r="D54" s="180"/>
      <c r="E54" s="177"/>
      <c r="F54" s="177"/>
    </row>
    <row r="55" spans="1:6" x14ac:dyDescent="0.25">
      <c r="A55" s="3" t="s">
        <v>147</v>
      </c>
      <c r="B55" s="5" t="s">
        <v>36</v>
      </c>
      <c r="C55" s="2" t="s">
        <v>149</v>
      </c>
      <c r="D55" s="180"/>
      <c r="E55" s="177"/>
      <c r="F55" s="177"/>
    </row>
    <row r="56" spans="1:6" ht="31.5" hidden="1" customHeight="1" x14ac:dyDescent="0.25">
      <c r="A56" s="298" t="s">
        <v>0</v>
      </c>
      <c r="B56" s="304" t="s">
        <v>1</v>
      </c>
      <c r="C56" s="304" t="s">
        <v>116</v>
      </c>
      <c r="D56" s="300"/>
      <c r="E56" s="301"/>
      <c r="F56" s="302"/>
    </row>
    <row r="57" spans="1:6" hidden="1" x14ac:dyDescent="0.25">
      <c r="A57" s="299"/>
      <c r="B57" s="305"/>
      <c r="C57" s="305"/>
      <c r="D57" s="178"/>
      <c r="E57" s="191"/>
      <c r="F57" s="191"/>
    </row>
    <row r="58" spans="1:6" hidden="1" x14ac:dyDescent="0.25">
      <c r="A58" s="8">
        <v>1</v>
      </c>
      <c r="B58" s="8">
        <v>2</v>
      </c>
      <c r="C58" s="8">
        <v>3</v>
      </c>
      <c r="D58" s="179"/>
      <c r="E58" s="192"/>
      <c r="F58" s="192"/>
    </row>
    <row r="59" spans="1:6" ht="39" x14ac:dyDescent="0.25">
      <c r="A59" s="3" t="s">
        <v>151</v>
      </c>
      <c r="B59" s="5" t="s">
        <v>38</v>
      </c>
      <c r="C59" s="2" t="s">
        <v>149</v>
      </c>
      <c r="D59" s="180"/>
      <c r="E59" s="177">
        <v>564.70000000000005</v>
      </c>
      <c r="F59" s="177"/>
    </row>
    <row r="60" spans="1:6" ht="39" x14ac:dyDescent="0.25">
      <c r="A60" s="3" t="s">
        <v>152</v>
      </c>
      <c r="B60" s="5" t="s">
        <v>40</v>
      </c>
      <c r="C60" s="2" t="s">
        <v>153</v>
      </c>
      <c r="D60" s="180"/>
      <c r="E60" s="177">
        <v>4585.3639999999996</v>
      </c>
      <c r="F60" s="177"/>
    </row>
    <row r="61" spans="1:6" ht="15.75" x14ac:dyDescent="0.25">
      <c r="A61" s="3" t="s">
        <v>145</v>
      </c>
      <c r="B61" s="5" t="s">
        <v>42</v>
      </c>
      <c r="C61" s="2" t="s">
        <v>153</v>
      </c>
      <c r="D61" s="180"/>
      <c r="E61" s="177">
        <v>4585.3639999999996</v>
      </c>
      <c r="F61" s="177"/>
    </row>
    <row r="62" spans="1:6" ht="16.5" customHeight="1" x14ac:dyDescent="0.25">
      <c r="A62" s="3" t="s">
        <v>146</v>
      </c>
      <c r="B62" s="5" t="s">
        <v>57</v>
      </c>
      <c r="C62" s="2" t="s">
        <v>153</v>
      </c>
      <c r="D62" s="180"/>
      <c r="E62" s="177"/>
      <c r="F62" s="177"/>
    </row>
    <row r="63" spans="1:6" ht="15.75" x14ac:dyDescent="0.25">
      <c r="A63" s="3" t="s">
        <v>147</v>
      </c>
      <c r="B63" s="5" t="s">
        <v>59</v>
      </c>
      <c r="C63" s="2" t="s">
        <v>153</v>
      </c>
      <c r="D63" s="180"/>
      <c r="E63" s="177"/>
      <c r="F63" s="177"/>
    </row>
    <row r="64" spans="1:6" ht="26.25" x14ac:dyDescent="0.25">
      <c r="A64" s="3" t="s">
        <v>154</v>
      </c>
      <c r="B64" s="5" t="s">
        <v>61</v>
      </c>
      <c r="C64" s="2" t="s">
        <v>143</v>
      </c>
      <c r="D64" s="180"/>
      <c r="E64" s="177"/>
      <c r="F64" s="177"/>
    </row>
    <row r="65" spans="1:6" ht="26.25" x14ac:dyDescent="0.25">
      <c r="A65" s="3" t="s">
        <v>155</v>
      </c>
      <c r="B65" s="5" t="s">
        <v>63</v>
      </c>
      <c r="C65" s="2" t="s">
        <v>143</v>
      </c>
      <c r="D65" s="180"/>
      <c r="E65" s="177"/>
      <c r="F65" s="177"/>
    </row>
    <row r="66" spans="1:6" ht="26.25" x14ac:dyDescent="0.25">
      <c r="A66" s="3" t="s">
        <v>156</v>
      </c>
      <c r="B66" s="5" t="s">
        <v>64</v>
      </c>
      <c r="C66" s="2" t="s">
        <v>153</v>
      </c>
      <c r="D66" s="180"/>
      <c r="E66" s="177"/>
      <c r="F66" s="177"/>
    </row>
    <row r="67" spans="1:6" ht="39" x14ac:dyDescent="0.25">
      <c r="A67" s="3" t="s">
        <v>157</v>
      </c>
      <c r="B67" s="5" t="s">
        <v>65</v>
      </c>
      <c r="C67" s="2" t="s">
        <v>143</v>
      </c>
      <c r="D67" s="180"/>
      <c r="E67" s="177"/>
      <c r="F67" s="177"/>
    </row>
    <row r="68" spans="1:6" x14ac:dyDescent="0.25">
      <c r="A68" s="3" t="s">
        <v>158</v>
      </c>
      <c r="B68" s="5" t="s">
        <v>66</v>
      </c>
      <c r="C68" s="2" t="s">
        <v>143</v>
      </c>
      <c r="D68" s="180"/>
      <c r="E68" s="177"/>
      <c r="F68" s="177"/>
    </row>
    <row r="69" spans="1:6" x14ac:dyDescent="0.25">
      <c r="A69" s="3" t="s">
        <v>159</v>
      </c>
      <c r="B69" s="5" t="s">
        <v>67</v>
      </c>
      <c r="C69" s="2" t="s">
        <v>143</v>
      </c>
      <c r="D69" s="180"/>
      <c r="E69" s="177"/>
      <c r="F69" s="177"/>
    </row>
    <row r="70" spans="1:6" ht="39" x14ac:dyDescent="0.25">
      <c r="A70" s="3" t="s">
        <v>160</v>
      </c>
      <c r="B70" s="5" t="s">
        <v>68</v>
      </c>
      <c r="C70" s="2" t="s">
        <v>149</v>
      </c>
      <c r="D70" s="180"/>
      <c r="E70" s="177"/>
      <c r="F70" s="177"/>
    </row>
    <row r="71" spans="1:6" x14ac:dyDescent="0.25">
      <c r="A71" s="3" t="s">
        <v>158</v>
      </c>
      <c r="B71" s="5" t="s">
        <v>69</v>
      </c>
      <c r="C71" s="2" t="s">
        <v>149</v>
      </c>
      <c r="D71" s="180"/>
      <c r="E71" s="177"/>
      <c r="F71" s="177"/>
    </row>
    <row r="72" spans="1:6" x14ac:dyDescent="0.25">
      <c r="A72" s="3" t="s">
        <v>159</v>
      </c>
      <c r="B72" s="5" t="s">
        <v>71</v>
      </c>
      <c r="C72" s="2" t="s">
        <v>149</v>
      </c>
      <c r="D72" s="180"/>
      <c r="E72" s="177"/>
      <c r="F72" s="177"/>
    </row>
    <row r="73" spans="1:6" ht="39" x14ac:dyDescent="0.25">
      <c r="A73" s="3" t="s">
        <v>161</v>
      </c>
      <c r="B73" s="5" t="s">
        <v>72</v>
      </c>
      <c r="C73" s="2" t="s">
        <v>153</v>
      </c>
      <c r="D73" s="180"/>
      <c r="E73" s="177"/>
      <c r="F73" s="177"/>
    </row>
    <row r="74" spans="1:6" ht="15.75" x14ac:dyDescent="0.25">
      <c r="A74" s="3" t="s">
        <v>158</v>
      </c>
      <c r="B74" s="5" t="s">
        <v>74</v>
      </c>
      <c r="C74" s="2" t="s">
        <v>153</v>
      </c>
      <c r="D74" s="180"/>
      <c r="E74" s="177"/>
      <c r="F74" s="177"/>
    </row>
    <row r="75" spans="1:6" ht="15.75" x14ac:dyDescent="0.25">
      <c r="A75" s="3" t="s">
        <v>159</v>
      </c>
      <c r="B75" s="5" t="s">
        <v>76</v>
      </c>
      <c r="C75" s="2" t="s">
        <v>153</v>
      </c>
      <c r="D75" s="180"/>
      <c r="E75" s="177"/>
      <c r="F75" s="177"/>
    </row>
    <row r="76" spans="1:6" ht="26.25" x14ac:dyDescent="0.25">
      <c r="A76" s="3" t="s">
        <v>162</v>
      </c>
      <c r="B76" s="5" t="s">
        <v>78</v>
      </c>
      <c r="C76" s="2" t="s">
        <v>143</v>
      </c>
      <c r="D76" s="180"/>
      <c r="E76" s="177">
        <v>11</v>
      </c>
      <c r="F76" s="177"/>
    </row>
    <row r="77" spans="1:6" ht="39" x14ac:dyDescent="0.25">
      <c r="A77" s="3" t="s">
        <v>163</v>
      </c>
      <c r="B77" s="5" t="s">
        <v>80</v>
      </c>
      <c r="C77" s="2" t="s">
        <v>143</v>
      </c>
      <c r="D77" s="180"/>
      <c r="E77" s="177"/>
      <c r="F77" s="177"/>
    </row>
    <row r="78" spans="1:6" ht="38.25" hidden="1" customHeight="1" x14ac:dyDescent="0.25">
      <c r="A78" s="298" t="s">
        <v>0</v>
      </c>
      <c r="B78" s="298" t="s">
        <v>1</v>
      </c>
      <c r="C78" s="298" t="s">
        <v>350</v>
      </c>
      <c r="D78" s="300"/>
      <c r="E78" s="301"/>
      <c r="F78" s="302"/>
    </row>
    <row r="79" spans="1:6" hidden="1" x14ac:dyDescent="0.25">
      <c r="A79" s="299"/>
      <c r="B79" s="299"/>
      <c r="C79" s="299"/>
      <c r="D79" s="178"/>
      <c r="E79" s="191"/>
      <c r="F79" s="191"/>
    </row>
    <row r="80" spans="1:6" hidden="1" x14ac:dyDescent="0.25">
      <c r="A80" s="8">
        <v>1</v>
      </c>
      <c r="B80" s="8">
        <v>2</v>
      </c>
      <c r="C80" s="8">
        <v>3</v>
      </c>
      <c r="D80" s="179"/>
      <c r="E80" s="192"/>
      <c r="F80" s="192"/>
    </row>
    <row r="81" spans="1:6" ht="26.25" x14ac:dyDescent="0.25">
      <c r="A81" s="3" t="s">
        <v>164</v>
      </c>
      <c r="B81" s="5" t="s">
        <v>82</v>
      </c>
      <c r="C81" s="2" t="s">
        <v>149</v>
      </c>
      <c r="D81" s="180"/>
      <c r="E81" s="177">
        <v>279.97000000000003</v>
      </c>
      <c r="F81" s="177"/>
    </row>
    <row r="82" spans="1:6" ht="39" x14ac:dyDescent="0.25">
      <c r="A82" s="3" t="s">
        <v>165</v>
      </c>
      <c r="B82" s="5" t="s">
        <v>83</v>
      </c>
      <c r="C82" s="2" t="s">
        <v>149</v>
      </c>
      <c r="D82" s="180"/>
      <c r="E82" s="177"/>
      <c r="F82" s="177"/>
    </row>
    <row r="83" spans="1:6" ht="39" x14ac:dyDescent="0.25">
      <c r="A83" s="3" t="s">
        <v>166</v>
      </c>
      <c r="B83" s="5" t="s">
        <v>167</v>
      </c>
      <c r="C83" s="2" t="s">
        <v>149</v>
      </c>
      <c r="D83" s="180"/>
      <c r="E83" s="177"/>
      <c r="F83" s="177"/>
    </row>
    <row r="84" spans="1:6" x14ac:dyDescent="0.25">
      <c r="A84" s="3" t="s">
        <v>168</v>
      </c>
      <c r="B84" s="5" t="s">
        <v>169</v>
      </c>
      <c r="C84" s="2" t="s">
        <v>149</v>
      </c>
      <c r="D84" s="180"/>
      <c r="E84" s="177"/>
      <c r="F84" s="177"/>
    </row>
    <row r="85" spans="1:6" x14ac:dyDescent="0.25">
      <c r="A85" s="3" t="s">
        <v>170</v>
      </c>
      <c r="B85" s="5" t="s">
        <v>171</v>
      </c>
      <c r="C85" s="2" t="s">
        <v>149</v>
      </c>
      <c r="D85" s="180"/>
      <c r="E85" s="177"/>
      <c r="F85" s="177"/>
    </row>
    <row r="86" spans="1:6" ht="26.25" x14ac:dyDescent="0.25">
      <c r="A86" s="3" t="s">
        <v>172</v>
      </c>
      <c r="B86" s="5" t="s">
        <v>173</v>
      </c>
      <c r="C86" s="2" t="s">
        <v>149</v>
      </c>
      <c r="D86" s="180"/>
      <c r="E86" s="177"/>
      <c r="F86" s="177"/>
    </row>
    <row r="87" spans="1:6" ht="26.25" x14ac:dyDescent="0.25">
      <c r="A87" s="3" t="s">
        <v>174</v>
      </c>
      <c r="B87" s="5" t="s">
        <v>175</v>
      </c>
      <c r="C87" s="2" t="s">
        <v>149</v>
      </c>
      <c r="D87" s="180"/>
      <c r="E87" s="177"/>
      <c r="F87" s="177"/>
    </row>
    <row r="88" spans="1:6" ht="26.25" x14ac:dyDescent="0.25">
      <c r="A88" s="3" t="s">
        <v>176</v>
      </c>
      <c r="B88" s="5" t="s">
        <v>177</v>
      </c>
      <c r="C88" s="2" t="s">
        <v>153</v>
      </c>
      <c r="D88" s="180"/>
      <c r="E88" s="177"/>
      <c r="F88" s="177"/>
    </row>
    <row r="89" spans="1:6" ht="39" x14ac:dyDescent="0.25">
      <c r="A89" s="3" t="s">
        <v>178</v>
      </c>
      <c r="B89" s="5" t="s">
        <v>179</v>
      </c>
      <c r="C89" s="2" t="s">
        <v>149</v>
      </c>
      <c r="D89" s="180"/>
      <c r="E89" s="177">
        <v>1847</v>
      </c>
      <c r="F89" s="177">
        <v>6165</v>
      </c>
    </row>
    <row r="90" spans="1:6" ht="39" x14ac:dyDescent="0.25">
      <c r="A90" s="3" t="s">
        <v>180</v>
      </c>
      <c r="B90" s="5" t="s">
        <v>181</v>
      </c>
      <c r="C90" s="2" t="s">
        <v>149</v>
      </c>
      <c r="D90" s="180"/>
      <c r="E90" s="177"/>
      <c r="F90" s="177"/>
    </row>
    <row r="91" spans="1:6" ht="39" x14ac:dyDescent="0.25">
      <c r="A91" s="3" t="s">
        <v>182</v>
      </c>
      <c r="B91" s="5" t="s">
        <v>183</v>
      </c>
      <c r="C91" s="2" t="s">
        <v>143</v>
      </c>
      <c r="D91" s="180"/>
      <c r="E91" s="177"/>
      <c r="F91" s="177">
        <v>1</v>
      </c>
    </row>
    <row r="92" spans="1:6" ht="26.25" x14ac:dyDescent="0.25">
      <c r="A92" s="3" t="s">
        <v>184</v>
      </c>
      <c r="B92" s="5" t="s">
        <v>185</v>
      </c>
      <c r="C92" s="2" t="s">
        <v>143</v>
      </c>
      <c r="D92" s="180"/>
      <c r="E92" s="177"/>
      <c r="F92" s="177"/>
    </row>
    <row r="93" spans="1:6" ht="39" x14ac:dyDescent="0.25">
      <c r="A93" s="3" t="s">
        <v>186</v>
      </c>
      <c r="B93" s="5" t="s">
        <v>187</v>
      </c>
      <c r="C93" s="2" t="s">
        <v>143</v>
      </c>
      <c r="D93" s="180"/>
      <c r="E93" s="177"/>
      <c r="F93" s="177"/>
    </row>
    <row r="94" spans="1:6" x14ac:dyDescent="0.25">
      <c r="A94" s="3" t="s">
        <v>188</v>
      </c>
      <c r="B94" s="5" t="s">
        <v>189</v>
      </c>
      <c r="C94" s="2" t="s">
        <v>143</v>
      </c>
      <c r="D94" s="180"/>
      <c r="E94" s="177"/>
      <c r="F94" s="177"/>
    </row>
    <row r="95" spans="1:6" x14ac:dyDescent="0.25">
      <c r="A95" s="4" t="s">
        <v>190</v>
      </c>
      <c r="B95" s="5" t="s">
        <v>191</v>
      </c>
      <c r="C95" s="2" t="s">
        <v>149</v>
      </c>
      <c r="D95" s="180"/>
      <c r="E95" s="177">
        <v>2496</v>
      </c>
      <c r="F95" s="177"/>
    </row>
    <row r="96" spans="1:6" ht="26.25" x14ac:dyDescent="0.25">
      <c r="A96" s="3" t="s">
        <v>192</v>
      </c>
      <c r="B96" s="5" t="s">
        <v>193</v>
      </c>
      <c r="C96" s="2" t="s">
        <v>149</v>
      </c>
      <c r="D96" s="180"/>
      <c r="E96" s="177"/>
      <c r="F96" s="177"/>
    </row>
    <row r="97" spans="1:6" ht="26.25" x14ac:dyDescent="0.25">
      <c r="A97" s="3" t="s">
        <v>194</v>
      </c>
      <c r="B97" s="5" t="s">
        <v>195</v>
      </c>
      <c r="C97" s="2" t="s">
        <v>196</v>
      </c>
      <c r="D97" s="180"/>
      <c r="E97" s="177"/>
      <c r="F97" s="177"/>
    </row>
    <row r="98" spans="1:6" ht="39" x14ac:dyDescent="0.25">
      <c r="A98" s="3" t="s">
        <v>197</v>
      </c>
      <c r="B98" s="5" t="s">
        <v>198</v>
      </c>
      <c r="C98" s="2" t="s">
        <v>153</v>
      </c>
      <c r="D98" s="180"/>
      <c r="E98" s="177"/>
      <c r="F98" s="177"/>
    </row>
    <row r="99" spans="1:6" ht="51.75" x14ac:dyDescent="0.25">
      <c r="A99" s="3" t="s">
        <v>199</v>
      </c>
      <c r="B99" s="5" t="s">
        <v>200</v>
      </c>
      <c r="C99" s="2" t="s">
        <v>149</v>
      </c>
      <c r="D99" s="180"/>
      <c r="E99" s="177"/>
      <c r="F99" s="177"/>
    </row>
    <row r="100" spans="1:6" ht="51.75" x14ac:dyDescent="0.25">
      <c r="A100" s="3" t="s">
        <v>201</v>
      </c>
      <c r="B100" s="5" t="s">
        <v>202</v>
      </c>
      <c r="C100" s="2" t="s">
        <v>149</v>
      </c>
      <c r="D100" s="180"/>
      <c r="E100" s="177"/>
      <c r="F100" s="177"/>
    </row>
    <row r="101" spans="1:6" ht="15" hidden="1" customHeight="1" x14ac:dyDescent="0.25">
      <c r="A101" s="298" t="s">
        <v>0</v>
      </c>
      <c r="B101" s="298" t="s">
        <v>1</v>
      </c>
      <c r="C101" s="298" t="s">
        <v>116</v>
      </c>
      <c r="D101" s="300" t="s">
        <v>117</v>
      </c>
      <c r="E101" s="301"/>
      <c r="F101" s="302"/>
    </row>
    <row r="102" spans="1:6" ht="51" hidden="1" x14ac:dyDescent="0.25">
      <c r="A102" s="299"/>
      <c r="B102" s="299"/>
      <c r="C102" s="299"/>
      <c r="D102" s="178" t="s">
        <v>118</v>
      </c>
      <c r="E102" s="191" t="s">
        <v>347</v>
      </c>
      <c r="F102" s="191" t="s">
        <v>120</v>
      </c>
    </row>
    <row r="103" spans="1:6" hidden="1" x14ac:dyDescent="0.25">
      <c r="A103" s="8">
        <v>1</v>
      </c>
      <c r="B103" s="8">
        <v>2</v>
      </c>
      <c r="C103" s="8">
        <v>3</v>
      </c>
      <c r="D103" s="179">
        <v>4</v>
      </c>
      <c r="E103" s="192">
        <v>5</v>
      </c>
      <c r="F103" s="192">
        <v>6</v>
      </c>
    </row>
    <row r="104" spans="1:6" ht="39" x14ac:dyDescent="0.25">
      <c r="A104" s="3" t="s">
        <v>203</v>
      </c>
      <c r="B104" s="5" t="s">
        <v>204</v>
      </c>
      <c r="C104" s="2" t="s">
        <v>149</v>
      </c>
      <c r="D104" s="180"/>
      <c r="E104" s="177"/>
      <c r="F104" s="177">
        <v>1100</v>
      </c>
    </row>
    <row r="105" spans="1:6" x14ac:dyDescent="0.25">
      <c r="A105" s="3" t="s">
        <v>205</v>
      </c>
      <c r="B105" s="5" t="s">
        <v>206</v>
      </c>
      <c r="C105" s="2" t="s">
        <v>149</v>
      </c>
      <c r="D105" s="180"/>
      <c r="E105" s="177"/>
      <c r="F105" s="177"/>
    </row>
    <row r="106" spans="1:6" ht="39" x14ac:dyDescent="0.25">
      <c r="A106" s="3" t="s">
        <v>207</v>
      </c>
      <c r="B106" s="5" t="s">
        <v>208</v>
      </c>
      <c r="C106" s="2" t="s">
        <v>149</v>
      </c>
      <c r="D106" s="180"/>
      <c r="E106" s="177"/>
      <c r="F106" s="177"/>
    </row>
    <row r="107" spans="1:6" ht="39" x14ac:dyDescent="0.25">
      <c r="A107" s="3" t="s">
        <v>209</v>
      </c>
      <c r="B107" s="5" t="s">
        <v>210</v>
      </c>
      <c r="C107" s="2" t="s">
        <v>143</v>
      </c>
      <c r="D107" s="180"/>
      <c r="E107" s="177">
        <v>20</v>
      </c>
      <c r="F107" s="177"/>
    </row>
    <row r="108" spans="1:6" ht="39" x14ac:dyDescent="0.25">
      <c r="A108" s="3" t="s">
        <v>211</v>
      </c>
      <c r="B108" s="5" t="s">
        <v>212</v>
      </c>
      <c r="C108" s="2" t="s">
        <v>143</v>
      </c>
      <c r="D108" s="180"/>
      <c r="E108" s="177"/>
      <c r="F108" s="177"/>
    </row>
    <row r="109" spans="1:6" ht="39" x14ac:dyDescent="0.25">
      <c r="A109" s="3" t="s">
        <v>213</v>
      </c>
      <c r="B109" s="5" t="s">
        <v>214</v>
      </c>
      <c r="C109" s="2" t="s">
        <v>143</v>
      </c>
      <c r="D109" s="180"/>
      <c r="E109" s="177"/>
      <c r="F109" s="177"/>
    </row>
    <row r="110" spans="1:6" ht="26.25" x14ac:dyDescent="0.25">
      <c r="A110" s="3" t="s">
        <v>215</v>
      </c>
      <c r="B110" s="5" t="s">
        <v>216</v>
      </c>
      <c r="C110" s="2" t="s">
        <v>143</v>
      </c>
      <c r="D110" s="180"/>
      <c r="E110" s="177"/>
      <c r="F110" s="177"/>
    </row>
    <row r="111" spans="1:6" ht="26.25" x14ac:dyDescent="0.25">
      <c r="A111" s="3" t="s">
        <v>217</v>
      </c>
      <c r="B111" s="5" t="s">
        <v>218</v>
      </c>
      <c r="C111" s="2" t="s">
        <v>123</v>
      </c>
      <c r="D111" s="180"/>
      <c r="E111" s="177"/>
      <c r="F111" s="177"/>
    </row>
    <row r="112" spans="1:6" ht="26.25" x14ac:dyDescent="0.25">
      <c r="A112" s="3" t="s">
        <v>219</v>
      </c>
      <c r="B112" s="5" t="s">
        <v>220</v>
      </c>
      <c r="C112" s="2" t="s">
        <v>149</v>
      </c>
      <c r="D112" s="180"/>
      <c r="E112" s="177"/>
      <c r="F112" s="177"/>
    </row>
    <row r="113" spans="1:6" ht="26.25" x14ac:dyDescent="0.25">
      <c r="A113" s="3" t="s">
        <v>221</v>
      </c>
      <c r="B113" s="5" t="s">
        <v>222</v>
      </c>
      <c r="C113" s="2" t="s">
        <v>143</v>
      </c>
      <c r="D113" s="180"/>
      <c r="E113" s="177"/>
      <c r="F113" s="177"/>
    </row>
    <row r="114" spans="1:6" x14ac:dyDescent="0.25">
      <c r="A114" s="3" t="s">
        <v>223</v>
      </c>
      <c r="B114" s="5" t="s">
        <v>224</v>
      </c>
      <c r="C114" s="2" t="s">
        <v>143</v>
      </c>
      <c r="D114" s="180"/>
      <c r="E114" s="177"/>
      <c r="F114" s="177"/>
    </row>
    <row r="115" spans="1:6" ht="15" customHeight="1" x14ac:dyDescent="0.25">
      <c r="A115" s="3" t="s">
        <v>225</v>
      </c>
      <c r="B115" s="5" t="s">
        <v>226</v>
      </c>
      <c r="C115" s="2" t="s">
        <v>143</v>
      </c>
      <c r="D115" s="180"/>
      <c r="E115" s="177"/>
      <c r="F115" s="177"/>
    </row>
    <row r="116" spans="1:6" ht="26.25" x14ac:dyDescent="0.25">
      <c r="A116" s="3" t="s">
        <v>227</v>
      </c>
      <c r="B116" s="5" t="s">
        <v>228</v>
      </c>
      <c r="C116" s="2" t="s">
        <v>123</v>
      </c>
      <c r="D116" s="180"/>
      <c r="E116" s="177">
        <v>24.16</v>
      </c>
      <c r="F116" s="177">
        <v>7</v>
      </c>
    </row>
    <row r="117" spans="1:6" ht="39" x14ac:dyDescent="0.25">
      <c r="A117" s="3" t="s">
        <v>229</v>
      </c>
      <c r="B117" s="5" t="s">
        <v>230</v>
      </c>
      <c r="C117" s="2" t="s">
        <v>123</v>
      </c>
      <c r="D117" s="180"/>
      <c r="E117" s="177">
        <v>23.32</v>
      </c>
      <c r="F117" s="177">
        <v>4.63</v>
      </c>
    </row>
    <row r="118" spans="1:6" x14ac:dyDescent="0.25">
      <c r="A118" s="3" t="s">
        <v>231</v>
      </c>
      <c r="B118" s="5" t="s">
        <v>232</v>
      </c>
      <c r="C118" s="2" t="s">
        <v>123</v>
      </c>
      <c r="D118" s="180"/>
      <c r="E118" s="177">
        <v>2.2200000000000002</v>
      </c>
      <c r="F118" s="177">
        <v>1.38</v>
      </c>
    </row>
    <row r="119" spans="1:6" ht="15" customHeight="1" x14ac:dyDescent="0.25">
      <c r="A119" s="3" t="s">
        <v>233</v>
      </c>
      <c r="B119" s="5" t="s">
        <v>234</v>
      </c>
      <c r="C119" s="2" t="s">
        <v>123</v>
      </c>
      <c r="D119" s="180"/>
      <c r="E119" s="177">
        <v>21.1</v>
      </c>
      <c r="F119" s="177">
        <v>3.2</v>
      </c>
    </row>
    <row r="120" spans="1:6" ht="51.75" x14ac:dyDescent="0.25">
      <c r="A120" s="3" t="s">
        <v>235</v>
      </c>
      <c r="B120" s="5" t="s">
        <v>236</v>
      </c>
      <c r="C120" s="2" t="s">
        <v>140</v>
      </c>
      <c r="D120" s="180"/>
      <c r="E120" s="177">
        <v>46.64</v>
      </c>
      <c r="F120" s="177"/>
    </row>
    <row r="121" spans="1:6" ht="16.5" customHeight="1" x14ac:dyDescent="0.25">
      <c r="A121" s="3" t="s">
        <v>231</v>
      </c>
      <c r="B121" s="5" t="s">
        <v>237</v>
      </c>
      <c r="C121" s="2" t="s">
        <v>140</v>
      </c>
      <c r="D121" s="180"/>
      <c r="E121" s="177">
        <v>4.4400000000000004</v>
      </c>
      <c r="F121" s="177"/>
    </row>
    <row r="122" spans="1:6" ht="16.5" customHeight="1" x14ac:dyDescent="0.25">
      <c r="A122" s="3" t="s">
        <v>233</v>
      </c>
      <c r="B122" s="5" t="s">
        <v>238</v>
      </c>
      <c r="C122" s="2" t="s">
        <v>140</v>
      </c>
      <c r="D122" s="180"/>
      <c r="E122" s="177">
        <v>42.2</v>
      </c>
      <c r="F122" s="177"/>
    </row>
    <row r="123" spans="1:6" ht="39" x14ac:dyDescent="0.25">
      <c r="A123" s="3" t="s">
        <v>239</v>
      </c>
      <c r="B123" s="5" t="s">
        <v>240</v>
      </c>
      <c r="C123" s="2" t="s">
        <v>140</v>
      </c>
      <c r="D123" s="180"/>
      <c r="E123" s="177">
        <v>160.31</v>
      </c>
      <c r="F123" s="177">
        <v>2</v>
      </c>
    </row>
    <row r="124" spans="1:6" ht="16.5" customHeight="1" x14ac:dyDescent="0.25">
      <c r="A124" s="3" t="s">
        <v>231</v>
      </c>
      <c r="B124" s="5" t="s">
        <v>241</v>
      </c>
      <c r="C124" s="2" t="s">
        <v>140</v>
      </c>
      <c r="D124" s="180"/>
      <c r="E124" s="177">
        <v>24.31</v>
      </c>
      <c r="F124" s="177"/>
    </row>
    <row r="125" spans="1:6" ht="16.5" customHeight="1" x14ac:dyDescent="0.25">
      <c r="A125" s="3" t="s">
        <v>233</v>
      </c>
      <c r="B125" s="5" t="s">
        <v>242</v>
      </c>
      <c r="C125" s="2" t="s">
        <v>140</v>
      </c>
      <c r="D125" s="180"/>
      <c r="E125" s="177">
        <v>136</v>
      </c>
      <c r="F125" s="177">
        <v>2</v>
      </c>
    </row>
    <row r="126" spans="1:6" ht="15" hidden="1" customHeight="1" x14ac:dyDescent="0.25">
      <c r="A126" s="298" t="s">
        <v>0</v>
      </c>
      <c r="B126" s="304" t="s">
        <v>1</v>
      </c>
      <c r="C126" s="304" t="s">
        <v>116</v>
      </c>
      <c r="D126" s="300" t="s">
        <v>117</v>
      </c>
      <c r="E126" s="301"/>
      <c r="F126" s="302"/>
    </row>
    <row r="127" spans="1:6" ht="51" hidden="1" x14ac:dyDescent="0.25">
      <c r="A127" s="299"/>
      <c r="B127" s="305"/>
      <c r="C127" s="305"/>
      <c r="D127" s="178" t="s">
        <v>118</v>
      </c>
      <c r="E127" s="191" t="s">
        <v>347</v>
      </c>
      <c r="F127" s="191" t="s">
        <v>120</v>
      </c>
    </row>
    <row r="128" spans="1:6" hidden="1" x14ac:dyDescent="0.25">
      <c r="A128" s="7">
        <v>1</v>
      </c>
      <c r="B128" s="7">
        <v>2</v>
      </c>
      <c r="C128" s="7">
        <v>3</v>
      </c>
      <c r="D128" s="179">
        <v>4</v>
      </c>
      <c r="E128" s="192">
        <v>5</v>
      </c>
      <c r="F128" s="192">
        <v>6</v>
      </c>
    </row>
    <row r="129" spans="1:6" ht="26.25" x14ac:dyDescent="0.25">
      <c r="A129" s="3" t="s">
        <v>243</v>
      </c>
      <c r="B129" s="5" t="s">
        <v>244</v>
      </c>
      <c r="C129" s="2" t="s">
        <v>143</v>
      </c>
      <c r="D129" s="180"/>
      <c r="E129" s="177">
        <v>6</v>
      </c>
      <c r="F129" s="177"/>
    </row>
    <row r="130" spans="1:6" ht="39" x14ac:dyDescent="0.25">
      <c r="A130" s="3" t="s">
        <v>245</v>
      </c>
      <c r="B130" s="5" t="s">
        <v>246</v>
      </c>
      <c r="C130" s="2" t="s">
        <v>143</v>
      </c>
      <c r="D130" s="180"/>
      <c r="E130" s="177">
        <v>2</v>
      </c>
      <c r="F130" s="177"/>
    </row>
    <row r="131" spans="1:6" x14ac:dyDescent="0.25">
      <c r="A131" s="3" t="s">
        <v>231</v>
      </c>
      <c r="B131" s="5" t="s">
        <v>247</v>
      </c>
      <c r="C131" s="2" t="s">
        <v>143</v>
      </c>
      <c r="D131" s="180"/>
      <c r="E131" s="177"/>
      <c r="F131" s="177"/>
    </row>
    <row r="132" spans="1:6" ht="15" customHeight="1" x14ac:dyDescent="0.25">
      <c r="A132" s="3" t="s">
        <v>233</v>
      </c>
      <c r="B132" s="5" t="s">
        <v>248</v>
      </c>
      <c r="C132" s="2" t="s">
        <v>143</v>
      </c>
      <c r="D132" s="180"/>
      <c r="E132" s="177">
        <v>2</v>
      </c>
      <c r="F132" s="177"/>
    </row>
    <row r="133" spans="1:6" ht="26.25" x14ac:dyDescent="0.25">
      <c r="A133" s="3" t="s">
        <v>249</v>
      </c>
      <c r="B133" s="5" t="s">
        <v>250</v>
      </c>
      <c r="C133" s="2" t="s">
        <v>149</v>
      </c>
      <c r="D133" s="180"/>
      <c r="E133" s="177">
        <v>79.5</v>
      </c>
      <c r="F133" s="177"/>
    </row>
    <row r="134" spans="1:6" ht="39" x14ac:dyDescent="0.25">
      <c r="A134" s="3" t="s">
        <v>251</v>
      </c>
      <c r="B134" s="5" t="s">
        <v>252</v>
      </c>
      <c r="C134" s="2" t="s">
        <v>149</v>
      </c>
      <c r="D134" s="180"/>
      <c r="E134" s="177">
        <v>79.5</v>
      </c>
      <c r="F134" s="177"/>
    </row>
    <row r="135" spans="1:6" ht="15" customHeight="1" x14ac:dyDescent="0.25">
      <c r="A135" s="3" t="s">
        <v>231</v>
      </c>
      <c r="B135" s="5" t="s">
        <v>253</v>
      </c>
      <c r="C135" s="2" t="s">
        <v>149</v>
      </c>
      <c r="D135" s="180"/>
      <c r="E135" s="177"/>
      <c r="F135" s="177"/>
    </row>
    <row r="136" spans="1:6" x14ac:dyDescent="0.25">
      <c r="A136" s="3" t="s">
        <v>233</v>
      </c>
      <c r="B136" s="5" t="s">
        <v>254</v>
      </c>
      <c r="C136" s="2" t="s">
        <v>149</v>
      </c>
      <c r="D136" s="180"/>
      <c r="E136" s="177">
        <v>79.5</v>
      </c>
      <c r="F136" s="177"/>
    </row>
    <row r="137" spans="1:6" ht="39" x14ac:dyDescent="0.25">
      <c r="A137" s="3" t="s">
        <v>255</v>
      </c>
      <c r="B137" s="5" t="s">
        <v>256</v>
      </c>
      <c r="C137" s="2" t="s">
        <v>149</v>
      </c>
      <c r="D137" s="180"/>
      <c r="E137" s="177">
        <v>159</v>
      </c>
      <c r="F137" s="177"/>
    </row>
    <row r="138" spans="1:6" ht="15" customHeight="1" x14ac:dyDescent="0.25">
      <c r="A138" s="3" t="s">
        <v>231</v>
      </c>
      <c r="B138" s="5" t="s">
        <v>257</v>
      </c>
      <c r="C138" s="2" t="s">
        <v>149</v>
      </c>
      <c r="D138" s="180"/>
      <c r="E138" s="177"/>
      <c r="F138" s="177"/>
    </row>
    <row r="139" spans="1:6" ht="15" customHeight="1" x14ac:dyDescent="0.25">
      <c r="A139" s="3" t="s">
        <v>233</v>
      </c>
      <c r="B139" s="5" t="s">
        <v>258</v>
      </c>
      <c r="C139" s="2" t="s">
        <v>149</v>
      </c>
      <c r="D139" s="180"/>
      <c r="E139" s="177">
        <v>159</v>
      </c>
      <c r="F139" s="177"/>
    </row>
    <row r="140" spans="1:6" ht="39" x14ac:dyDescent="0.25">
      <c r="A140" s="3" t="s">
        <v>259</v>
      </c>
      <c r="B140" s="5" t="s">
        <v>260</v>
      </c>
      <c r="C140" s="2" t="s">
        <v>140</v>
      </c>
      <c r="D140" s="180"/>
      <c r="E140" s="177"/>
      <c r="F140" s="177"/>
    </row>
    <row r="141" spans="1:6" ht="15.75" x14ac:dyDescent="0.25">
      <c r="A141" s="3" t="s">
        <v>231</v>
      </c>
      <c r="B141" s="5" t="s">
        <v>261</v>
      </c>
      <c r="C141" s="2" t="s">
        <v>140</v>
      </c>
      <c r="D141" s="180"/>
      <c r="E141" s="177"/>
      <c r="F141" s="177"/>
    </row>
    <row r="142" spans="1:6" ht="15.75" x14ac:dyDescent="0.25">
      <c r="A142" s="3" t="s">
        <v>233</v>
      </c>
      <c r="B142" s="5" t="s">
        <v>262</v>
      </c>
      <c r="C142" s="2" t="s">
        <v>140</v>
      </c>
      <c r="D142" s="180"/>
      <c r="E142" s="177"/>
      <c r="F142" s="177"/>
    </row>
    <row r="143" spans="1:6" ht="26.25" x14ac:dyDescent="0.25">
      <c r="A143" s="3" t="s">
        <v>263</v>
      </c>
      <c r="B143" s="5" t="s">
        <v>264</v>
      </c>
      <c r="C143" s="2" t="s">
        <v>143</v>
      </c>
      <c r="D143" s="180"/>
      <c r="E143" s="177"/>
      <c r="F143" s="177"/>
    </row>
    <row r="144" spans="1:6" ht="15" customHeight="1" x14ac:dyDescent="0.25">
      <c r="A144" s="3" t="s">
        <v>265</v>
      </c>
      <c r="B144" s="5" t="s">
        <v>266</v>
      </c>
      <c r="C144" s="2" t="s">
        <v>143</v>
      </c>
      <c r="D144" s="180"/>
      <c r="E144" s="177"/>
      <c r="F144" s="177"/>
    </row>
    <row r="145" spans="1:6" ht="15" customHeight="1" x14ac:dyDescent="0.25">
      <c r="A145" s="3" t="s">
        <v>231</v>
      </c>
      <c r="B145" s="5" t="s">
        <v>267</v>
      </c>
      <c r="C145" s="2" t="s">
        <v>143</v>
      </c>
      <c r="D145" s="180"/>
      <c r="E145" s="177"/>
      <c r="F145" s="177"/>
    </row>
    <row r="146" spans="1:6" x14ac:dyDescent="0.25">
      <c r="A146" s="3" t="s">
        <v>233</v>
      </c>
      <c r="B146" s="5" t="s">
        <v>268</v>
      </c>
      <c r="C146" s="2" t="s">
        <v>143</v>
      </c>
      <c r="D146" s="180"/>
      <c r="E146" s="177"/>
      <c r="F146" s="177"/>
    </row>
    <row r="147" spans="1:6" ht="39" x14ac:dyDescent="0.25">
      <c r="A147" s="3" t="s">
        <v>269</v>
      </c>
      <c r="B147" s="5" t="s">
        <v>270</v>
      </c>
      <c r="C147" s="2" t="s">
        <v>140</v>
      </c>
      <c r="D147" s="180"/>
      <c r="E147" s="177"/>
      <c r="F147" s="177"/>
    </row>
    <row r="148" spans="1:6" ht="16.5" customHeight="1" x14ac:dyDescent="0.25">
      <c r="A148" s="3" t="s">
        <v>231</v>
      </c>
      <c r="B148" s="5" t="s">
        <v>271</v>
      </c>
      <c r="C148" s="2" t="s">
        <v>140</v>
      </c>
      <c r="D148" s="180"/>
      <c r="E148" s="177"/>
      <c r="F148" s="177"/>
    </row>
    <row r="149" spans="1:6" ht="15.75" x14ac:dyDescent="0.25">
      <c r="A149" s="3" t="s">
        <v>233</v>
      </c>
      <c r="B149" s="5" t="s">
        <v>272</v>
      </c>
      <c r="C149" s="2" t="s">
        <v>140</v>
      </c>
      <c r="D149" s="180"/>
      <c r="E149" s="177"/>
      <c r="F149" s="177"/>
    </row>
    <row r="150" spans="1:6" ht="39" x14ac:dyDescent="0.25">
      <c r="A150" s="3" t="s">
        <v>273</v>
      </c>
      <c r="B150" s="5" t="s">
        <v>274</v>
      </c>
      <c r="C150" s="2" t="s">
        <v>143</v>
      </c>
      <c r="D150" s="180"/>
      <c r="E150" s="177"/>
      <c r="F150" s="177"/>
    </row>
    <row r="151" spans="1:6" ht="15" customHeight="1" x14ac:dyDescent="0.25">
      <c r="A151" s="3" t="s">
        <v>158</v>
      </c>
      <c r="B151" s="5" t="s">
        <v>275</v>
      </c>
      <c r="C151" s="2" t="s">
        <v>143</v>
      </c>
      <c r="D151" s="180"/>
      <c r="E151" s="177"/>
      <c r="F151" s="177"/>
    </row>
    <row r="152" spans="1:6" ht="15" customHeight="1" x14ac:dyDescent="0.25">
      <c r="A152" s="3" t="s">
        <v>159</v>
      </c>
      <c r="B152" s="5" t="s">
        <v>276</v>
      </c>
      <c r="C152" s="2" t="s">
        <v>143</v>
      </c>
      <c r="D152" s="180"/>
      <c r="E152" s="177"/>
      <c r="F152" s="177"/>
    </row>
    <row r="153" spans="1:6" ht="31.5" hidden="1" customHeight="1" x14ac:dyDescent="0.25">
      <c r="A153" s="298" t="s">
        <v>0</v>
      </c>
      <c r="B153" s="298" t="s">
        <v>1</v>
      </c>
      <c r="C153" s="298" t="s">
        <v>116</v>
      </c>
      <c r="D153" s="300" t="s">
        <v>117</v>
      </c>
      <c r="E153" s="301"/>
      <c r="F153" s="302"/>
    </row>
    <row r="154" spans="1:6" ht="38.25" hidden="1" x14ac:dyDescent="0.25">
      <c r="A154" s="299"/>
      <c r="B154" s="299"/>
      <c r="C154" s="299"/>
      <c r="D154" s="178" t="s">
        <v>118</v>
      </c>
      <c r="E154" s="191" t="s">
        <v>119</v>
      </c>
      <c r="F154" s="191" t="s">
        <v>120</v>
      </c>
    </row>
    <row r="155" spans="1:6" hidden="1" x14ac:dyDescent="0.25">
      <c r="A155" s="7">
        <v>1</v>
      </c>
      <c r="B155" s="7">
        <v>2</v>
      </c>
      <c r="C155" s="7">
        <v>3</v>
      </c>
      <c r="D155" s="179">
        <v>4</v>
      </c>
      <c r="E155" s="192">
        <v>5</v>
      </c>
      <c r="F155" s="192">
        <v>6</v>
      </c>
    </row>
    <row r="156" spans="1:6" ht="39" x14ac:dyDescent="0.25">
      <c r="A156" s="3" t="s">
        <v>277</v>
      </c>
      <c r="B156" s="5" t="s">
        <v>278</v>
      </c>
      <c r="C156" s="2" t="s">
        <v>149</v>
      </c>
      <c r="D156" s="180"/>
      <c r="E156" s="177"/>
      <c r="F156" s="177"/>
    </row>
    <row r="157" spans="1:6" ht="15" customHeight="1" x14ac:dyDescent="0.25">
      <c r="A157" s="3" t="s">
        <v>158</v>
      </c>
      <c r="B157" s="5" t="s">
        <v>279</v>
      </c>
      <c r="C157" s="2" t="s">
        <v>149</v>
      </c>
      <c r="D157" s="180"/>
      <c r="E157" s="177"/>
      <c r="F157" s="177"/>
    </row>
    <row r="158" spans="1:6" ht="15" customHeight="1" x14ac:dyDescent="0.25">
      <c r="A158" s="3" t="s">
        <v>159</v>
      </c>
      <c r="B158" s="5" t="s">
        <v>280</v>
      </c>
      <c r="C158" s="2" t="s">
        <v>149</v>
      </c>
      <c r="D158" s="180"/>
      <c r="E158" s="177"/>
      <c r="F158" s="177"/>
    </row>
    <row r="159" spans="1:6" ht="39" x14ac:dyDescent="0.25">
      <c r="A159" s="3" t="s">
        <v>281</v>
      </c>
      <c r="B159" s="5" t="s">
        <v>282</v>
      </c>
      <c r="C159" s="2" t="s">
        <v>140</v>
      </c>
      <c r="D159" s="180"/>
      <c r="E159" s="177"/>
      <c r="F159" s="177"/>
    </row>
    <row r="160" spans="1:6" ht="16.5" customHeight="1" x14ac:dyDescent="0.25">
      <c r="A160" s="3" t="s">
        <v>158</v>
      </c>
      <c r="B160" s="5" t="s">
        <v>283</v>
      </c>
      <c r="C160" s="2" t="s">
        <v>140</v>
      </c>
      <c r="D160" s="180"/>
      <c r="E160" s="177"/>
      <c r="F160" s="177"/>
    </row>
    <row r="161" spans="1:6" ht="16.5" customHeight="1" x14ac:dyDescent="0.25">
      <c r="A161" s="3" t="s">
        <v>159</v>
      </c>
      <c r="B161" s="5" t="s">
        <v>284</v>
      </c>
      <c r="C161" s="2" t="s">
        <v>140</v>
      </c>
      <c r="D161" s="180"/>
      <c r="E161" s="177"/>
      <c r="F161" s="177"/>
    </row>
    <row r="162" spans="1:6" ht="26.25" x14ac:dyDescent="0.25">
      <c r="A162" s="3" t="s">
        <v>285</v>
      </c>
      <c r="B162" s="5" t="s">
        <v>286</v>
      </c>
      <c r="C162" s="2" t="s">
        <v>143</v>
      </c>
      <c r="D162" s="180"/>
      <c r="E162" s="177">
        <v>14</v>
      </c>
      <c r="F162" s="177"/>
    </row>
    <row r="163" spans="1:6" ht="26.25" x14ac:dyDescent="0.25">
      <c r="A163" s="3" t="s">
        <v>287</v>
      </c>
      <c r="B163" s="5" t="s">
        <v>288</v>
      </c>
      <c r="C163" s="2" t="s">
        <v>143</v>
      </c>
      <c r="D163" s="180"/>
      <c r="E163" s="177">
        <v>1</v>
      </c>
      <c r="F163" s="177"/>
    </row>
    <row r="164" spans="1:6" ht="26.25" x14ac:dyDescent="0.25">
      <c r="A164" s="3" t="s">
        <v>289</v>
      </c>
      <c r="B164" s="5" t="s">
        <v>290</v>
      </c>
      <c r="C164" s="2" t="s">
        <v>149</v>
      </c>
      <c r="D164" s="180"/>
      <c r="E164" s="177">
        <v>216.69499999999999</v>
      </c>
      <c r="F164" s="177"/>
    </row>
    <row r="165" spans="1:6" ht="26.25" x14ac:dyDescent="0.25">
      <c r="A165" s="3" t="s">
        <v>291</v>
      </c>
      <c r="B165" s="5" t="s">
        <v>292</v>
      </c>
      <c r="C165" s="2" t="s">
        <v>149</v>
      </c>
      <c r="D165" s="180"/>
      <c r="E165" s="177">
        <v>16.094999999999999</v>
      </c>
      <c r="F165" s="177"/>
    </row>
    <row r="166" spans="1:6" ht="39" x14ac:dyDescent="0.25">
      <c r="A166" s="3" t="s">
        <v>293</v>
      </c>
      <c r="B166" s="5" t="s">
        <v>294</v>
      </c>
      <c r="C166" s="2" t="s">
        <v>149</v>
      </c>
      <c r="D166" s="180"/>
      <c r="E166" s="177"/>
      <c r="F166" s="177"/>
    </row>
    <row r="167" spans="1:6" x14ac:dyDescent="0.25">
      <c r="A167" s="3" t="s">
        <v>168</v>
      </c>
      <c r="B167" s="5" t="s">
        <v>295</v>
      </c>
      <c r="C167" s="2" t="s">
        <v>149</v>
      </c>
      <c r="D167" s="180"/>
      <c r="E167" s="177"/>
      <c r="F167" s="177"/>
    </row>
    <row r="168" spans="1:6" ht="15" customHeight="1" x14ac:dyDescent="0.25">
      <c r="A168" s="3" t="s">
        <v>170</v>
      </c>
      <c r="B168" s="5" t="s">
        <v>296</v>
      </c>
      <c r="C168" s="2" t="s">
        <v>149</v>
      </c>
      <c r="D168" s="180"/>
      <c r="E168" s="177"/>
      <c r="F168" s="177"/>
    </row>
    <row r="169" spans="1:6" ht="26.25" x14ac:dyDescent="0.25">
      <c r="A169" s="3" t="s">
        <v>172</v>
      </c>
      <c r="B169" s="5" t="s">
        <v>297</v>
      </c>
      <c r="C169" s="2" t="s">
        <v>149</v>
      </c>
      <c r="D169" s="180"/>
      <c r="E169" s="177"/>
      <c r="F169" s="177"/>
    </row>
    <row r="170" spans="1:6" ht="26.25" x14ac:dyDescent="0.25">
      <c r="A170" s="3" t="s">
        <v>298</v>
      </c>
      <c r="B170" s="5" t="s">
        <v>299</v>
      </c>
      <c r="C170" s="2" t="s">
        <v>140</v>
      </c>
      <c r="D170" s="180"/>
      <c r="E170" s="177"/>
      <c r="F170" s="177"/>
    </row>
    <row r="171" spans="1:6" ht="26.25" x14ac:dyDescent="0.25">
      <c r="A171" s="3" t="s">
        <v>300</v>
      </c>
      <c r="B171" s="5" t="s">
        <v>301</v>
      </c>
      <c r="C171" s="2" t="s">
        <v>140</v>
      </c>
      <c r="D171" s="180"/>
      <c r="E171" s="177"/>
      <c r="F171" s="177"/>
    </row>
    <row r="172" spans="1:6" ht="39" x14ac:dyDescent="0.25">
      <c r="A172" s="3" t="s">
        <v>302</v>
      </c>
      <c r="B172" s="5" t="s">
        <v>303</v>
      </c>
      <c r="C172" s="2" t="s">
        <v>149</v>
      </c>
      <c r="D172" s="180"/>
      <c r="E172" s="177">
        <v>3515.5</v>
      </c>
      <c r="F172" s="177">
        <v>1450</v>
      </c>
    </row>
    <row r="173" spans="1:6" ht="39" x14ac:dyDescent="0.25">
      <c r="A173" s="3" t="s">
        <v>304</v>
      </c>
      <c r="B173" s="5" t="s">
        <v>305</v>
      </c>
      <c r="C173" s="2" t="s">
        <v>149</v>
      </c>
      <c r="D173" s="180"/>
      <c r="E173" s="177">
        <v>154</v>
      </c>
      <c r="F173" s="177"/>
    </row>
    <row r="174" spans="1:6" ht="39" x14ac:dyDescent="0.25">
      <c r="A174" s="3" t="s">
        <v>306</v>
      </c>
      <c r="B174" s="5" t="s">
        <v>307</v>
      </c>
      <c r="C174" s="2" t="s">
        <v>143</v>
      </c>
      <c r="D174" s="180"/>
      <c r="E174" s="177">
        <v>1</v>
      </c>
      <c r="F174" s="177"/>
    </row>
    <row r="175" spans="1:6" ht="26.25" x14ac:dyDescent="0.25">
      <c r="A175" s="3" t="s">
        <v>308</v>
      </c>
      <c r="B175" s="5" t="s">
        <v>309</v>
      </c>
      <c r="C175" s="2" t="s">
        <v>143</v>
      </c>
      <c r="D175" s="180"/>
      <c r="E175" s="177"/>
      <c r="F175" s="177"/>
    </row>
    <row r="176" spans="1:6" ht="39" x14ac:dyDescent="0.25">
      <c r="A176" s="3" t="s">
        <v>310</v>
      </c>
      <c r="B176" s="5" t="s">
        <v>311</v>
      </c>
      <c r="C176" s="2" t="s">
        <v>143</v>
      </c>
      <c r="D176" s="180"/>
      <c r="E176" s="177"/>
      <c r="F176" s="177"/>
    </row>
    <row r="177" spans="1:6" x14ac:dyDescent="0.25">
      <c r="A177" s="3" t="s">
        <v>312</v>
      </c>
      <c r="B177" s="5" t="s">
        <v>313</v>
      </c>
      <c r="C177" s="2" t="s">
        <v>143</v>
      </c>
      <c r="D177" s="180"/>
      <c r="E177" s="177"/>
      <c r="F177" s="177"/>
    </row>
    <row r="178" spans="1:6" ht="27" hidden="1" customHeight="1" x14ac:dyDescent="0.25">
      <c r="A178" s="298" t="s">
        <v>0</v>
      </c>
      <c r="B178" s="298" t="s">
        <v>1</v>
      </c>
      <c r="C178" s="298" t="s">
        <v>116</v>
      </c>
      <c r="D178" s="300" t="s">
        <v>117</v>
      </c>
      <c r="E178" s="301"/>
      <c r="F178" s="302"/>
    </row>
    <row r="179" spans="1:6" ht="51" hidden="1" x14ac:dyDescent="0.25">
      <c r="A179" s="299"/>
      <c r="B179" s="299"/>
      <c r="C179" s="299"/>
      <c r="D179" s="178" t="s">
        <v>118</v>
      </c>
      <c r="E179" s="191" t="s">
        <v>347</v>
      </c>
      <c r="F179" s="191" t="s">
        <v>120</v>
      </c>
    </row>
    <row r="180" spans="1:6" hidden="1" x14ac:dyDescent="0.25">
      <c r="A180" s="7">
        <v>1</v>
      </c>
      <c r="B180" s="7">
        <v>2</v>
      </c>
      <c r="C180" s="7">
        <v>3</v>
      </c>
      <c r="D180" s="179">
        <v>4</v>
      </c>
      <c r="E180" s="192">
        <v>5</v>
      </c>
      <c r="F180" s="192">
        <v>6</v>
      </c>
    </row>
    <row r="181" spans="1:6" ht="51.75" x14ac:dyDescent="0.25">
      <c r="A181" s="3" t="s">
        <v>314</v>
      </c>
      <c r="B181" s="5" t="s">
        <v>315</v>
      </c>
      <c r="C181" s="2" t="s">
        <v>149</v>
      </c>
      <c r="D181" s="180"/>
      <c r="E181" s="177">
        <v>2260</v>
      </c>
      <c r="F181" s="177"/>
    </row>
    <row r="182" spans="1:6" ht="26.25" x14ac:dyDescent="0.25">
      <c r="A182" s="3" t="s">
        <v>316</v>
      </c>
      <c r="B182" s="5" t="s">
        <v>317</v>
      </c>
      <c r="C182" s="2" t="s">
        <v>149</v>
      </c>
      <c r="D182" s="180"/>
      <c r="E182" s="177"/>
      <c r="F182" s="177"/>
    </row>
    <row r="183" spans="1:6" ht="51.75" x14ac:dyDescent="0.25">
      <c r="A183" s="3" t="s">
        <v>318</v>
      </c>
      <c r="B183" s="5" t="s">
        <v>319</v>
      </c>
      <c r="C183" s="2" t="s">
        <v>149</v>
      </c>
      <c r="D183" s="180"/>
      <c r="E183" s="177"/>
      <c r="F183" s="177"/>
    </row>
    <row r="184" spans="1:6" ht="51.75" x14ac:dyDescent="0.25">
      <c r="A184" s="3" t="s">
        <v>320</v>
      </c>
      <c r="B184" s="5" t="s">
        <v>321</v>
      </c>
      <c r="C184" s="2" t="s">
        <v>149</v>
      </c>
      <c r="D184" s="180"/>
      <c r="E184" s="177"/>
      <c r="F184" s="177"/>
    </row>
    <row r="185" spans="1:6" ht="39" x14ac:dyDescent="0.25">
      <c r="A185" s="3" t="s">
        <v>322</v>
      </c>
      <c r="B185" s="5" t="s">
        <v>323</v>
      </c>
      <c r="C185" s="2" t="s">
        <v>149</v>
      </c>
      <c r="D185" s="180"/>
      <c r="E185" s="177"/>
      <c r="F185" s="177"/>
    </row>
    <row r="186" spans="1:6" x14ac:dyDescent="0.25">
      <c r="A186" s="3" t="s">
        <v>324</v>
      </c>
      <c r="B186" s="5" t="s">
        <v>325</v>
      </c>
      <c r="C186" s="2" t="s">
        <v>149</v>
      </c>
      <c r="D186" s="180"/>
      <c r="E186" s="177"/>
      <c r="F186" s="177"/>
    </row>
    <row r="187" spans="1:6" ht="39" x14ac:dyDescent="0.25">
      <c r="A187" s="3" t="s">
        <v>326</v>
      </c>
      <c r="B187" s="5" t="s">
        <v>327</v>
      </c>
      <c r="C187" s="2" t="s">
        <v>149</v>
      </c>
      <c r="D187" s="180"/>
      <c r="E187" s="177"/>
      <c r="F187" s="177"/>
    </row>
    <row r="188" spans="1:6" ht="26.25" x14ac:dyDescent="0.25">
      <c r="A188" s="3" t="s">
        <v>328</v>
      </c>
      <c r="B188" s="5" t="s">
        <v>329</v>
      </c>
      <c r="C188" s="2" t="s">
        <v>143</v>
      </c>
      <c r="D188" s="180"/>
      <c r="E188" s="177">
        <v>37</v>
      </c>
      <c r="F188" s="177">
        <v>4</v>
      </c>
    </row>
    <row r="189" spans="1:6" ht="15" customHeight="1" x14ac:dyDescent="0.25">
      <c r="A189" s="3" t="s">
        <v>330</v>
      </c>
      <c r="B189" s="5" t="s">
        <v>331</v>
      </c>
      <c r="C189" s="2" t="s">
        <v>143</v>
      </c>
      <c r="D189" s="180"/>
      <c r="E189" s="177"/>
      <c r="F189" s="177"/>
    </row>
    <row r="190" spans="1:6" ht="39" x14ac:dyDescent="0.25">
      <c r="A190" s="3" t="s">
        <v>332</v>
      </c>
      <c r="B190" s="5" t="s">
        <v>333</v>
      </c>
      <c r="C190" s="2" t="s">
        <v>143</v>
      </c>
      <c r="D190" s="180"/>
      <c r="E190" s="177"/>
      <c r="F190" s="177"/>
    </row>
    <row r="191" spans="1:6" ht="26.25" x14ac:dyDescent="0.25">
      <c r="A191" s="3" t="s">
        <v>334</v>
      </c>
      <c r="B191" s="5" t="s">
        <v>335</v>
      </c>
      <c r="C191" s="2" t="s">
        <v>143</v>
      </c>
      <c r="D191" s="180"/>
      <c r="E191" s="177">
        <v>1</v>
      </c>
      <c r="F191" s="177"/>
    </row>
    <row r="192" spans="1:6" ht="39" x14ac:dyDescent="0.25">
      <c r="A192" s="3" t="s">
        <v>336</v>
      </c>
      <c r="B192" s="5" t="s">
        <v>337</v>
      </c>
      <c r="C192" s="2" t="s">
        <v>123</v>
      </c>
      <c r="D192" s="180"/>
      <c r="E192" s="177"/>
      <c r="F192" s="177"/>
    </row>
    <row r="193" spans="1:6" ht="26.25" x14ac:dyDescent="0.25">
      <c r="A193" s="3" t="s">
        <v>338</v>
      </c>
      <c r="B193" s="5" t="s">
        <v>339</v>
      </c>
      <c r="C193" s="2" t="s">
        <v>149</v>
      </c>
      <c r="D193" s="180"/>
      <c r="E193" s="177">
        <v>1521</v>
      </c>
      <c r="F193" s="177"/>
    </row>
    <row r="194" spans="1:6" ht="26.25" x14ac:dyDescent="0.25">
      <c r="A194" s="3" t="s">
        <v>340</v>
      </c>
      <c r="B194" s="5" t="s">
        <v>341</v>
      </c>
      <c r="C194" s="2" t="s">
        <v>143</v>
      </c>
      <c r="D194" s="180"/>
      <c r="E194" s="177"/>
      <c r="F194" s="177"/>
    </row>
    <row r="195" spans="1:6" x14ac:dyDescent="0.25">
      <c r="A195" s="3" t="s">
        <v>342</v>
      </c>
      <c r="B195" s="5" t="s">
        <v>343</v>
      </c>
      <c r="C195" s="2" t="s">
        <v>143</v>
      </c>
      <c r="D195" s="180"/>
      <c r="E195" s="177"/>
      <c r="F195" s="177"/>
    </row>
    <row r="196" spans="1:6" x14ac:dyDescent="0.25">
      <c r="A196" s="3" t="s">
        <v>344</v>
      </c>
      <c r="B196" s="5" t="s">
        <v>345</v>
      </c>
      <c r="C196" s="2" t="s">
        <v>143</v>
      </c>
      <c r="D196" s="180"/>
      <c r="E196" s="177"/>
      <c r="F196" s="177"/>
    </row>
  </sheetData>
  <mergeCells count="40">
    <mergeCell ref="A30:F30"/>
    <mergeCell ref="A5:F5"/>
    <mergeCell ref="A29:F29"/>
    <mergeCell ref="A33:A34"/>
    <mergeCell ref="B33:B34"/>
    <mergeCell ref="C33:C34"/>
    <mergeCell ref="D33:F33"/>
    <mergeCell ref="A1:F1"/>
    <mergeCell ref="A2:F2"/>
    <mergeCell ref="A4:F4"/>
    <mergeCell ref="A3:F3"/>
    <mergeCell ref="A6:A7"/>
    <mergeCell ref="B6:B7"/>
    <mergeCell ref="C6:C7"/>
    <mergeCell ref="D6:F6"/>
    <mergeCell ref="A178:A179"/>
    <mergeCell ref="B178:B179"/>
    <mergeCell ref="C178:C179"/>
    <mergeCell ref="D178:F178"/>
    <mergeCell ref="A153:A154"/>
    <mergeCell ref="B153:B154"/>
    <mergeCell ref="C153:C154"/>
    <mergeCell ref="D153:F153"/>
    <mergeCell ref="A126:A127"/>
    <mergeCell ref="B126:B127"/>
    <mergeCell ref="C126:C127"/>
    <mergeCell ref="D126:F126"/>
    <mergeCell ref="A101:A102"/>
    <mergeCell ref="B101:B102"/>
    <mergeCell ref="C101:C102"/>
    <mergeCell ref="D101:F101"/>
    <mergeCell ref="A78:A79"/>
    <mergeCell ref="B78:B79"/>
    <mergeCell ref="C78:C79"/>
    <mergeCell ref="D78:F78"/>
    <mergeCell ref="A32:F32"/>
    <mergeCell ref="B56:B57"/>
    <mergeCell ref="A56:A57"/>
    <mergeCell ref="C56:C57"/>
    <mergeCell ref="D56:F5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view="pageBreakPreview" zoomScale="60" zoomScaleNormal="80" workbookViewId="0">
      <pane ySplit="7" topLeftCell="A8" activePane="bottomLeft" state="frozen"/>
      <selection pane="bottomLeft" activeCell="K27" sqref="K27"/>
    </sheetView>
  </sheetViews>
  <sheetFormatPr defaultRowHeight="15" x14ac:dyDescent="0.25"/>
  <cols>
    <col min="1" max="1" width="41.42578125" customWidth="1"/>
    <col min="3" max="3" width="13.5703125" customWidth="1"/>
    <col min="4" max="4" width="11.5703125" customWidth="1"/>
    <col min="5" max="5" width="15.140625" customWidth="1"/>
    <col min="6" max="6" width="16.5703125" customWidth="1"/>
    <col min="7" max="7" width="13.28515625" customWidth="1"/>
    <col min="8" max="8" width="16.42578125" customWidth="1"/>
    <col min="9" max="9" width="12.28515625" customWidth="1"/>
    <col min="10" max="10" width="12.42578125" customWidth="1"/>
    <col min="11" max="11" width="12.85546875" customWidth="1"/>
    <col min="12" max="12" width="17.5703125" customWidth="1"/>
    <col min="13" max="13" width="16.140625" customWidth="1"/>
    <col min="14" max="14" width="14.42578125" customWidth="1"/>
    <col min="15" max="15" width="14" customWidth="1"/>
    <col min="17" max="17" width="11.28515625" customWidth="1"/>
  </cols>
  <sheetData>
    <row r="1" spans="1:15" ht="15.75" x14ac:dyDescent="0.25">
      <c r="A1" s="306" t="s">
        <v>351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5.75" x14ac:dyDescent="0.25">
      <c r="A2" s="306" t="s">
        <v>352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9"/>
      <c r="B4" s="9"/>
      <c r="C4" s="9"/>
      <c r="D4" s="9"/>
      <c r="E4" s="9"/>
      <c r="F4" s="9"/>
      <c r="G4" s="312" t="s">
        <v>353</v>
      </c>
      <c r="H4" s="312"/>
      <c r="I4" s="312"/>
      <c r="J4" s="312"/>
      <c r="K4" s="312"/>
      <c r="L4" s="312"/>
      <c r="M4" s="312"/>
      <c r="N4" s="312"/>
      <c r="O4" s="312"/>
    </row>
    <row r="5" spans="1:15" ht="49.5" customHeight="1" x14ac:dyDescent="0.25">
      <c r="A5" s="298" t="s">
        <v>354</v>
      </c>
      <c r="B5" s="304" t="s">
        <v>1</v>
      </c>
      <c r="C5" s="304" t="s">
        <v>362</v>
      </c>
      <c r="D5" s="304" t="s">
        <v>355</v>
      </c>
      <c r="E5" s="304" t="s">
        <v>359</v>
      </c>
      <c r="F5" s="313" t="s">
        <v>363</v>
      </c>
      <c r="G5" s="315"/>
      <c r="H5" s="313" t="s">
        <v>356</v>
      </c>
      <c r="I5" s="314"/>
      <c r="J5" s="314"/>
      <c r="K5" s="315"/>
      <c r="L5" s="313" t="s">
        <v>357</v>
      </c>
      <c r="M5" s="314"/>
      <c r="N5" s="314"/>
      <c r="O5" s="315"/>
    </row>
    <row r="6" spans="1:15" ht="85.5" customHeight="1" x14ac:dyDescent="0.25">
      <c r="A6" s="299"/>
      <c r="B6" s="305"/>
      <c r="C6" s="305"/>
      <c r="D6" s="305"/>
      <c r="E6" s="305"/>
      <c r="F6" s="6" t="s">
        <v>43</v>
      </c>
      <c r="G6" s="6" t="s">
        <v>361</v>
      </c>
      <c r="H6" s="6" t="s">
        <v>45</v>
      </c>
      <c r="I6" s="6" t="s">
        <v>358</v>
      </c>
      <c r="J6" s="6" t="s">
        <v>360</v>
      </c>
      <c r="K6" s="6" t="s">
        <v>364</v>
      </c>
      <c r="L6" s="6" t="s">
        <v>43</v>
      </c>
      <c r="M6" s="6" t="s">
        <v>361</v>
      </c>
      <c r="N6" s="6" t="s">
        <v>45</v>
      </c>
      <c r="O6" s="6" t="s">
        <v>358</v>
      </c>
    </row>
    <row r="7" spans="1:1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5" s="16" customFormat="1" ht="84" customHeight="1" x14ac:dyDescent="0.25">
      <c r="A8" s="72" t="s">
        <v>383</v>
      </c>
      <c r="B8" s="73" t="s">
        <v>8</v>
      </c>
      <c r="C8" s="74"/>
      <c r="D8" s="74"/>
      <c r="E8" s="73"/>
      <c r="F8" s="75">
        <f>F9+F22</f>
        <v>1980934.4941499999</v>
      </c>
      <c r="G8" s="75">
        <f>G9+G22</f>
        <v>287426.48420000001</v>
      </c>
      <c r="H8" s="75">
        <f>H9+H18+H22</f>
        <v>16729.29</v>
      </c>
      <c r="I8" s="75">
        <f>I9+I18+I22</f>
        <v>96646.14</v>
      </c>
      <c r="J8" s="75">
        <f>J9+J18+J22</f>
        <v>2805568.4663500004</v>
      </c>
      <c r="K8" s="75">
        <f>K9+K22</f>
        <v>1155668.9447999999</v>
      </c>
      <c r="L8" s="75">
        <f>L9+L22</f>
        <v>1980934.4941499999</v>
      </c>
      <c r="M8" s="75">
        <f>M9+M22</f>
        <v>287426.49420000002</v>
      </c>
      <c r="N8" s="75">
        <f>N9+N18+N22</f>
        <v>16729.3</v>
      </c>
      <c r="O8" s="75">
        <f>O9+O18+O22</f>
        <v>82848.499999999985</v>
      </c>
    </row>
    <row r="9" spans="1:15" s="16" customFormat="1" ht="38.25" x14ac:dyDescent="0.25">
      <c r="A9" s="72" t="s">
        <v>384</v>
      </c>
      <c r="B9" s="73" t="s">
        <v>8</v>
      </c>
      <c r="C9" s="74"/>
      <c r="D9" s="74"/>
      <c r="E9" s="73"/>
      <c r="F9" s="75">
        <f>SUM(F12:F18)</f>
        <v>1860767.79415</v>
      </c>
      <c r="G9" s="75">
        <f>SUM(G12:G18)</f>
        <v>77229.665900000007</v>
      </c>
      <c r="H9" s="75"/>
      <c r="I9" s="75"/>
      <c r="J9" s="75">
        <f>SUM(J12:J17)</f>
        <v>367301.17700000003</v>
      </c>
      <c r="K9" s="75">
        <f>SUM(K12:K18)</f>
        <v>732588.10649999999</v>
      </c>
      <c r="L9" s="75">
        <f>SUM(L12:L18)</f>
        <v>1860767.79415</v>
      </c>
      <c r="M9" s="75">
        <f>SUM(M12:M18)</f>
        <v>77229.665900000007</v>
      </c>
      <c r="N9" s="74"/>
      <c r="O9" s="74"/>
    </row>
    <row r="10" spans="1:15" s="16" customFormat="1" ht="54.75" customHeight="1" x14ac:dyDescent="0.25">
      <c r="A10" s="76" t="s">
        <v>385</v>
      </c>
      <c r="B10" s="73" t="s">
        <v>11</v>
      </c>
      <c r="C10" s="74"/>
      <c r="D10" s="74"/>
      <c r="E10" s="73"/>
      <c r="F10" s="75">
        <f t="shared" ref="F10:G10" si="0">F9</f>
        <v>1860767.79415</v>
      </c>
      <c r="G10" s="75">
        <f t="shared" si="0"/>
        <v>77229.665900000007</v>
      </c>
      <c r="H10" s="75"/>
      <c r="I10" s="75"/>
      <c r="J10" s="75">
        <f>J9</f>
        <v>367301.17700000003</v>
      </c>
      <c r="K10" s="75">
        <f>K9</f>
        <v>732588.10649999999</v>
      </c>
      <c r="L10" s="75">
        <f t="shared" ref="L10:M10" si="1">L9</f>
        <v>1860767.79415</v>
      </c>
      <c r="M10" s="75">
        <f t="shared" si="1"/>
        <v>77229.665900000007</v>
      </c>
      <c r="N10" s="74"/>
      <c r="O10" s="74"/>
    </row>
    <row r="11" spans="1:15" s="16" customFormat="1" x14ac:dyDescent="0.25">
      <c r="A11" s="76" t="s">
        <v>386</v>
      </c>
      <c r="B11" s="73" t="s">
        <v>12</v>
      </c>
      <c r="C11" s="74"/>
      <c r="D11" s="74"/>
      <c r="E11" s="73"/>
      <c r="F11" s="75"/>
      <c r="G11" s="75"/>
      <c r="H11" s="75"/>
      <c r="I11" s="75"/>
      <c r="J11" s="75"/>
      <c r="K11" s="75"/>
      <c r="L11" s="75"/>
      <c r="M11" s="75"/>
      <c r="N11" s="74"/>
      <c r="O11" s="74"/>
    </row>
    <row r="12" spans="1:15" s="16" customFormat="1" ht="51.75" x14ac:dyDescent="0.25">
      <c r="A12" s="184" t="s">
        <v>387</v>
      </c>
      <c r="B12" s="77" t="s">
        <v>15</v>
      </c>
      <c r="C12" s="185" t="s">
        <v>123</v>
      </c>
      <c r="D12" s="186">
        <v>10.56</v>
      </c>
      <c r="E12" s="183" t="s">
        <v>412</v>
      </c>
      <c r="F12" s="193">
        <f>166700+1316.57915</f>
        <v>168016.57915000001</v>
      </c>
      <c r="G12" s="193">
        <v>15911.11</v>
      </c>
      <c r="H12" s="193"/>
      <c r="I12" s="193"/>
      <c r="J12" s="193">
        <v>341122.049</v>
      </c>
      <c r="K12" s="193">
        <v>182334.03279</v>
      </c>
      <c r="L12" s="193">
        <f t="shared" ref="L12:L17" si="2">F12</f>
        <v>168016.57915000001</v>
      </c>
      <c r="M12" s="193">
        <v>15911.11</v>
      </c>
      <c r="N12" s="78"/>
      <c r="O12" s="78"/>
    </row>
    <row r="13" spans="1:15" s="16" customFormat="1" ht="51.75" x14ac:dyDescent="0.25">
      <c r="A13" s="184" t="s">
        <v>468</v>
      </c>
      <c r="B13" s="77" t="s">
        <v>17</v>
      </c>
      <c r="C13" s="78" t="s">
        <v>391</v>
      </c>
      <c r="D13" s="195" t="s">
        <v>469</v>
      </c>
      <c r="E13" s="77" t="s">
        <v>413</v>
      </c>
      <c r="F13" s="79">
        <f>12968+275202</f>
        <v>288170</v>
      </c>
      <c r="G13" s="79">
        <f>1236.144+4668.91</f>
        <v>5905.0540000000001</v>
      </c>
      <c r="H13" s="79"/>
      <c r="I13" s="79"/>
      <c r="J13" s="79">
        <v>9172.634</v>
      </c>
      <c r="K13" s="79">
        <f>27699.44854+5905.0588</f>
        <v>33604.507340000004</v>
      </c>
      <c r="L13" s="79">
        <f t="shared" si="2"/>
        <v>288170</v>
      </c>
      <c r="M13" s="79">
        <f>G13</f>
        <v>5905.0540000000001</v>
      </c>
      <c r="N13" s="78"/>
      <c r="O13" s="78"/>
    </row>
    <row r="14" spans="1:15" s="16" customFormat="1" ht="56.25" customHeight="1" x14ac:dyDescent="0.25">
      <c r="A14" s="184" t="s">
        <v>470</v>
      </c>
      <c r="B14" s="77" t="s">
        <v>18</v>
      </c>
      <c r="C14" s="78" t="s">
        <v>391</v>
      </c>
      <c r="D14" s="195" t="s">
        <v>471</v>
      </c>
      <c r="E14" s="77" t="s">
        <v>413</v>
      </c>
      <c r="F14" s="79">
        <v>277600</v>
      </c>
      <c r="G14" s="79">
        <v>16952.311000000002</v>
      </c>
      <c r="H14" s="79"/>
      <c r="I14" s="79"/>
      <c r="J14" s="79">
        <v>17006.493999999999</v>
      </c>
      <c r="K14" s="79">
        <f>277143.33138+16952.311</f>
        <v>294095.64237999998</v>
      </c>
      <c r="L14" s="79">
        <f t="shared" si="2"/>
        <v>277600</v>
      </c>
      <c r="M14" s="79">
        <f>G14</f>
        <v>16952.311000000002</v>
      </c>
      <c r="N14" s="78"/>
      <c r="O14" s="78"/>
    </row>
    <row r="15" spans="1:15" s="16" customFormat="1" ht="51.75" x14ac:dyDescent="0.25">
      <c r="A15" s="184" t="s">
        <v>472</v>
      </c>
      <c r="B15" s="77" t="s">
        <v>20</v>
      </c>
      <c r="C15" s="78" t="s">
        <v>391</v>
      </c>
      <c r="D15" s="195" t="s">
        <v>473</v>
      </c>
      <c r="E15" s="77" t="s">
        <v>413</v>
      </c>
      <c r="F15" s="79">
        <v>317930.989</v>
      </c>
      <c r="G15" s="79">
        <v>25781.085200000001</v>
      </c>
      <c r="H15" s="79"/>
      <c r="I15" s="79"/>
      <c r="J15" s="79"/>
      <c r="K15" s="79">
        <f>55678.67379+25781.0852</f>
        <v>81459.758990000002</v>
      </c>
      <c r="L15" s="79">
        <f t="shared" si="2"/>
        <v>317930.989</v>
      </c>
      <c r="M15" s="79">
        <f>G15</f>
        <v>25781.085200000001</v>
      </c>
      <c r="N15" s="78"/>
      <c r="O15" s="78"/>
    </row>
    <row r="16" spans="1:15" s="16" customFormat="1" ht="51.75" x14ac:dyDescent="0.25">
      <c r="A16" s="184" t="s">
        <v>474</v>
      </c>
      <c r="B16" s="77" t="s">
        <v>21</v>
      </c>
      <c r="C16" s="78" t="s">
        <v>391</v>
      </c>
      <c r="D16" s="195" t="s">
        <v>475</v>
      </c>
      <c r="E16" s="77" t="s">
        <v>413</v>
      </c>
      <c r="F16" s="79">
        <v>540214.66899999999</v>
      </c>
      <c r="G16" s="79">
        <v>1425.3109999999999</v>
      </c>
      <c r="H16" s="79"/>
      <c r="I16" s="79"/>
      <c r="J16" s="79"/>
      <c r="K16" s="79">
        <f>10637.922+1425.311</f>
        <v>12063.233</v>
      </c>
      <c r="L16" s="79">
        <f t="shared" si="2"/>
        <v>540214.66899999999</v>
      </c>
      <c r="M16" s="79">
        <f>G16</f>
        <v>1425.3109999999999</v>
      </c>
      <c r="N16" s="78"/>
      <c r="O16" s="78"/>
    </row>
    <row r="17" spans="1:15" s="16" customFormat="1" ht="39" x14ac:dyDescent="0.25">
      <c r="A17" s="184" t="s">
        <v>476</v>
      </c>
      <c r="B17" s="77" t="s">
        <v>23</v>
      </c>
      <c r="C17" s="78" t="s">
        <v>391</v>
      </c>
      <c r="D17" s="195" t="s">
        <v>477</v>
      </c>
      <c r="E17" s="77" t="s">
        <v>478</v>
      </c>
      <c r="F17" s="79">
        <v>156785.66099999999</v>
      </c>
      <c r="G17" s="79">
        <v>11254.7947</v>
      </c>
      <c r="H17" s="79"/>
      <c r="I17" s="79"/>
      <c r="J17" s="79"/>
      <c r="K17" s="79">
        <f>8217.8967+11254.7947</f>
        <v>19472.6914</v>
      </c>
      <c r="L17" s="79">
        <f t="shared" si="2"/>
        <v>156785.66099999999</v>
      </c>
      <c r="M17" s="79">
        <f>G17</f>
        <v>11254.7947</v>
      </c>
      <c r="N17" s="78"/>
      <c r="O17" s="78"/>
    </row>
    <row r="18" spans="1:15" s="16" customFormat="1" ht="40.5" hidden="1" customHeight="1" x14ac:dyDescent="0.25">
      <c r="A18" s="76" t="s">
        <v>388</v>
      </c>
      <c r="B18" s="73" t="s">
        <v>24</v>
      </c>
      <c r="C18" s="74"/>
      <c r="D18" s="74"/>
      <c r="E18" s="73"/>
      <c r="F18" s="75">
        <f>F19+F21+F20</f>
        <v>112049.89599999999</v>
      </c>
      <c r="G18" s="75">
        <f>G19+G21+G20</f>
        <v>0</v>
      </c>
      <c r="H18" s="75"/>
      <c r="I18" s="75"/>
      <c r="J18" s="75">
        <f>J19</f>
        <v>1925946.80535</v>
      </c>
      <c r="K18" s="75">
        <f>K19+K21+K20</f>
        <v>109558.2406</v>
      </c>
      <c r="L18" s="75">
        <f>L19+L21+L20</f>
        <v>112049.89599999999</v>
      </c>
      <c r="M18" s="75">
        <f>M19+M21+M20</f>
        <v>0</v>
      </c>
      <c r="N18" s="74"/>
      <c r="O18" s="74"/>
    </row>
    <row r="19" spans="1:15" s="16" customFormat="1" ht="51.75" x14ac:dyDescent="0.25">
      <c r="A19" s="184" t="s">
        <v>389</v>
      </c>
      <c r="B19" s="77" t="s">
        <v>25</v>
      </c>
      <c r="C19" s="78" t="s">
        <v>391</v>
      </c>
      <c r="D19" s="80" t="s">
        <v>479</v>
      </c>
      <c r="E19" s="77" t="s">
        <v>412</v>
      </c>
      <c r="F19" s="79">
        <v>112049.89599999999</v>
      </c>
      <c r="G19" s="79"/>
      <c r="H19" s="79"/>
      <c r="I19" s="79"/>
      <c r="J19" s="79">
        <v>1925946.80535</v>
      </c>
      <c r="K19" s="79">
        <v>109558.2406</v>
      </c>
      <c r="L19" s="79">
        <f>F19</f>
        <v>112049.89599999999</v>
      </c>
      <c r="M19" s="79"/>
      <c r="N19" s="78"/>
      <c r="O19" s="78"/>
    </row>
    <row r="20" spans="1:15" s="16" customFormat="1" hidden="1" x14ac:dyDescent="0.25">
      <c r="A20" s="184"/>
      <c r="B20" s="77"/>
      <c r="C20" s="185"/>
      <c r="D20" s="186"/>
      <c r="E20" s="183"/>
      <c r="F20" s="193"/>
      <c r="G20" s="193"/>
      <c r="H20" s="193"/>
      <c r="I20" s="193"/>
      <c r="J20" s="193"/>
      <c r="K20" s="193"/>
      <c r="L20" s="193"/>
      <c r="M20" s="79"/>
      <c r="N20" s="78"/>
      <c r="O20" s="78"/>
    </row>
    <row r="21" spans="1:15" s="16" customFormat="1" hidden="1" x14ac:dyDescent="0.25">
      <c r="A21" s="184"/>
      <c r="B21" s="77"/>
      <c r="C21" s="78"/>
      <c r="D21" s="195"/>
      <c r="E21" s="77"/>
      <c r="F21" s="79"/>
      <c r="G21" s="79"/>
      <c r="H21" s="79"/>
      <c r="I21" s="79"/>
      <c r="J21" s="79"/>
      <c r="K21" s="79"/>
      <c r="L21" s="79"/>
      <c r="M21" s="79"/>
      <c r="N21" s="78"/>
      <c r="O21" s="78"/>
    </row>
    <row r="22" spans="1:15" s="16" customFormat="1" ht="38.25" x14ac:dyDescent="0.25">
      <c r="A22" s="72" t="s">
        <v>390</v>
      </c>
      <c r="B22" s="73" t="s">
        <v>28</v>
      </c>
      <c r="C22" s="74"/>
      <c r="D22" s="74"/>
      <c r="E22" s="73"/>
      <c r="F22" s="75">
        <f t="shared" ref="F22:O22" si="3">SUM(F23:F29)</f>
        <v>120166.7</v>
      </c>
      <c r="G22" s="75">
        <f t="shared" si="3"/>
        <v>210196.81830000001</v>
      </c>
      <c r="H22" s="75">
        <f t="shared" si="3"/>
        <v>16729.29</v>
      </c>
      <c r="I22" s="75">
        <f t="shared" si="3"/>
        <v>96646.14</v>
      </c>
      <c r="J22" s="75">
        <f t="shared" si="3"/>
        <v>512320.48399999994</v>
      </c>
      <c r="K22" s="75">
        <f t="shared" si="3"/>
        <v>423080.83829999994</v>
      </c>
      <c r="L22" s="75">
        <f t="shared" si="3"/>
        <v>120166.7</v>
      </c>
      <c r="M22" s="75">
        <f t="shared" si="3"/>
        <v>210196.82830000002</v>
      </c>
      <c r="N22" s="75">
        <f t="shared" si="3"/>
        <v>16729.3</v>
      </c>
      <c r="O22" s="75">
        <f t="shared" si="3"/>
        <v>82848.499999999985</v>
      </c>
    </row>
    <row r="23" spans="1:15" s="16" customFormat="1" ht="51.75" x14ac:dyDescent="0.25">
      <c r="A23" s="184" t="s">
        <v>480</v>
      </c>
      <c r="B23" s="77" t="s">
        <v>30</v>
      </c>
      <c r="C23" s="78" t="s">
        <v>391</v>
      </c>
      <c r="D23" s="195" t="s">
        <v>481</v>
      </c>
      <c r="E23" s="77" t="s">
        <v>413</v>
      </c>
      <c r="F23" s="79">
        <v>0</v>
      </c>
      <c r="G23" s="79">
        <v>94792.238299999997</v>
      </c>
      <c r="H23" s="79"/>
      <c r="I23" s="79"/>
      <c r="J23" s="79">
        <v>34229.483999999997</v>
      </c>
      <c r="K23" s="79">
        <v>94792.238299999997</v>
      </c>
      <c r="L23" s="79">
        <v>0</v>
      </c>
      <c r="M23" s="79">
        <v>94792.238299999997</v>
      </c>
      <c r="N23" s="78"/>
      <c r="O23" s="78"/>
    </row>
    <row r="24" spans="1:15" s="16" customFormat="1" ht="51.75" customHeight="1" x14ac:dyDescent="0.25">
      <c r="A24" s="169" t="s">
        <v>414</v>
      </c>
      <c r="B24" s="183" t="s">
        <v>31</v>
      </c>
      <c r="C24" s="185" t="s">
        <v>123</v>
      </c>
      <c r="D24" s="185">
        <v>2.63</v>
      </c>
      <c r="E24" s="183" t="s">
        <v>413</v>
      </c>
      <c r="F24" s="171">
        <v>120166.7</v>
      </c>
      <c r="G24" s="171">
        <v>3788.29</v>
      </c>
      <c r="H24" s="171">
        <v>16729.29</v>
      </c>
      <c r="I24" s="171">
        <v>6795.6</v>
      </c>
      <c r="J24" s="171">
        <v>224003.4</v>
      </c>
      <c r="K24" s="171">
        <v>147479.9</v>
      </c>
      <c r="L24" s="171">
        <v>120166.7</v>
      </c>
      <c r="M24" s="171">
        <v>3788.3</v>
      </c>
      <c r="N24" s="171">
        <v>16729.3</v>
      </c>
      <c r="O24" s="171">
        <v>6795.6</v>
      </c>
    </row>
    <row r="25" spans="1:15" s="16" customFormat="1" ht="57" customHeight="1" x14ac:dyDescent="0.25">
      <c r="A25" s="169" t="s">
        <v>493</v>
      </c>
      <c r="B25" s="183" t="s">
        <v>32</v>
      </c>
      <c r="C25" s="185" t="s">
        <v>123</v>
      </c>
      <c r="D25" s="185">
        <v>1.8</v>
      </c>
      <c r="E25" s="183" t="s">
        <v>412</v>
      </c>
      <c r="F25" s="171"/>
      <c r="G25" s="171">
        <v>65660.19</v>
      </c>
      <c r="H25" s="171"/>
      <c r="I25" s="171">
        <v>32307.4</v>
      </c>
      <c r="J25" s="171">
        <v>150930.5</v>
      </c>
      <c r="K25" s="171">
        <v>97967.6</v>
      </c>
      <c r="L25" s="171"/>
      <c r="M25" s="171">
        <v>65660.19</v>
      </c>
      <c r="N25" s="171"/>
      <c r="O25" s="171">
        <v>32307.4</v>
      </c>
    </row>
    <row r="26" spans="1:15" s="16" customFormat="1" ht="57" customHeight="1" x14ac:dyDescent="0.25">
      <c r="A26" s="169" t="s">
        <v>415</v>
      </c>
      <c r="B26" s="183" t="s">
        <v>33</v>
      </c>
      <c r="C26" s="185" t="s">
        <v>123</v>
      </c>
      <c r="D26" s="185">
        <v>0.46</v>
      </c>
      <c r="E26" s="183" t="s">
        <v>416</v>
      </c>
      <c r="F26" s="171"/>
      <c r="G26" s="171">
        <v>8129.3</v>
      </c>
      <c r="H26" s="171"/>
      <c r="I26" s="171">
        <v>20478.89</v>
      </c>
      <c r="J26" s="171">
        <v>31015.200000000001</v>
      </c>
      <c r="K26" s="171">
        <v>25908.5</v>
      </c>
      <c r="L26" s="171"/>
      <c r="M26" s="171">
        <v>8129.3</v>
      </c>
      <c r="N26" s="171"/>
      <c r="O26" s="171">
        <v>17779.2</v>
      </c>
    </row>
    <row r="27" spans="1:15" s="16" customFormat="1" ht="62.25" customHeight="1" x14ac:dyDescent="0.25">
      <c r="A27" s="172" t="s">
        <v>417</v>
      </c>
      <c r="B27" s="183" t="s">
        <v>34</v>
      </c>
      <c r="C27" s="185" t="s">
        <v>123</v>
      </c>
      <c r="D27" s="185">
        <v>0.52</v>
      </c>
      <c r="E27" s="183" t="s">
        <v>413</v>
      </c>
      <c r="F27" s="171"/>
      <c r="G27" s="171">
        <v>10689.7</v>
      </c>
      <c r="H27" s="171"/>
      <c r="I27" s="171">
        <v>14500.25</v>
      </c>
      <c r="J27" s="171">
        <v>33539.800000000003</v>
      </c>
      <c r="K27" s="171">
        <v>23643</v>
      </c>
      <c r="L27" s="171"/>
      <c r="M27" s="171">
        <v>10689.7</v>
      </c>
      <c r="N27" s="171"/>
      <c r="O27" s="171">
        <v>12953.4</v>
      </c>
    </row>
    <row r="28" spans="1:15" s="16" customFormat="1" ht="44.25" customHeight="1" x14ac:dyDescent="0.25">
      <c r="A28" s="172" t="s">
        <v>418</v>
      </c>
      <c r="B28" s="183" t="s">
        <v>36</v>
      </c>
      <c r="C28" s="185" t="s">
        <v>123</v>
      </c>
      <c r="D28" s="185">
        <v>0.37</v>
      </c>
      <c r="E28" s="183" t="s">
        <v>412</v>
      </c>
      <c r="F28" s="171"/>
      <c r="G28" s="171">
        <v>27137.1</v>
      </c>
      <c r="H28" s="171"/>
      <c r="I28" s="171">
        <v>6152.5</v>
      </c>
      <c r="J28" s="171">
        <v>22190.6</v>
      </c>
      <c r="K28" s="171">
        <v>33289.599999999999</v>
      </c>
      <c r="L28" s="171"/>
      <c r="M28" s="171">
        <v>27137.1</v>
      </c>
      <c r="N28" s="171"/>
      <c r="O28" s="171">
        <v>6152.5</v>
      </c>
    </row>
    <row r="29" spans="1:15" s="16" customFormat="1" ht="42.75" hidden="1" customHeight="1" x14ac:dyDescent="0.25">
      <c r="A29" s="173" t="s">
        <v>486</v>
      </c>
      <c r="B29" s="174" t="s">
        <v>38</v>
      </c>
      <c r="C29" s="170" t="s">
        <v>123</v>
      </c>
      <c r="D29" s="170">
        <v>0.25</v>
      </c>
      <c r="E29" s="175">
        <v>2017</v>
      </c>
      <c r="F29" s="175"/>
      <c r="G29" s="175"/>
      <c r="H29" s="175"/>
      <c r="I29" s="171">
        <v>16411.5</v>
      </c>
      <c r="J29" s="175">
        <v>16411.5</v>
      </c>
      <c r="K29" s="175"/>
      <c r="L29" s="175"/>
      <c r="M29" s="175"/>
      <c r="N29" s="175"/>
      <c r="O29" s="171">
        <v>6860.4</v>
      </c>
    </row>
  </sheetData>
  <mergeCells count="11">
    <mergeCell ref="B5:B6"/>
    <mergeCell ref="A1:O1"/>
    <mergeCell ref="A2:O2"/>
    <mergeCell ref="G4:O4"/>
    <mergeCell ref="A5:A6"/>
    <mergeCell ref="H5:K5"/>
    <mergeCell ref="L5:O5"/>
    <mergeCell ref="F5:G5"/>
    <mergeCell ref="E5:E6"/>
    <mergeCell ref="D5:D6"/>
    <mergeCell ref="C5:C6"/>
  </mergeCells>
  <pageMargins left="0.7" right="0.7" top="0.75" bottom="0.75" header="0.3" footer="0.3"/>
  <pageSetup paperSize="9" scale="5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view="pageBreakPreview" zoomScale="110" zoomScaleNormal="100" zoomScaleSheetLayoutView="110" workbookViewId="0">
      <selection activeCell="D10" sqref="D10:D11"/>
    </sheetView>
  </sheetViews>
  <sheetFormatPr defaultRowHeight="15" x14ac:dyDescent="0.25"/>
  <cols>
    <col min="1" max="1" width="37.42578125" customWidth="1"/>
    <col min="5" max="5" width="11.5703125" customWidth="1"/>
    <col min="7" max="7" width="10.42578125" customWidth="1"/>
    <col min="8" max="8" width="12" customWidth="1"/>
    <col min="9" max="9" width="15.28515625" customWidth="1"/>
    <col min="10" max="10" width="12.85546875" customWidth="1"/>
    <col min="11" max="11" width="14" customWidth="1"/>
  </cols>
  <sheetData>
    <row r="1" spans="1:11" ht="15.75" x14ac:dyDescent="0.25">
      <c r="A1" s="306" t="s">
        <v>365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5.75" x14ac:dyDescent="0.25">
      <c r="A2" s="306" t="s">
        <v>366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9"/>
      <c r="B4" s="9"/>
      <c r="C4" s="312" t="s">
        <v>353</v>
      </c>
      <c r="D4" s="312"/>
      <c r="E4" s="312"/>
      <c r="F4" s="312"/>
      <c r="G4" s="312"/>
      <c r="H4" s="312"/>
      <c r="I4" s="312"/>
      <c r="J4" s="312"/>
      <c r="K4" s="312"/>
    </row>
    <row r="5" spans="1:11" ht="25.5" customHeight="1" x14ac:dyDescent="0.25">
      <c r="A5" s="310" t="s">
        <v>367</v>
      </c>
      <c r="B5" s="311" t="s">
        <v>1</v>
      </c>
      <c r="C5" s="311" t="s">
        <v>376</v>
      </c>
      <c r="D5" s="311" t="s">
        <v>355</v>
      </c>
      <c r="E5" s="311" t="s">
        <v>368</v>
      </c>
      <c r="F5" s="311" t="s">
        <v>369</v>
      </c>
      <c r="G5" s="311"/>
      <c r="H5" s="311"/>
      <c r="I5" s="311"/>
      <c r="J5" s="311"/>
      <c r="K5" s="304" t="s">
        <v>370</v>
      </c>
    </row>
    <row r="6" spans="1:11" ht="89.25" x14ac:dyDescent="0.25">
      <c r="A6" s="310"/>
      <c r="B6" s="311"/>
      <c r="C6" s="311"/>
      <c r="D6" s="311"/>
      <c r="E6" s="311"/>
      <c r="F6" s="6" t="s">
        <v>371</v>
      </c>
      <c r="G6" s="6" t="s">
        <v>372</v>
      </c>
      <c r="H6" s="6" t="s">
        <v>373</v>
      </c>
      <c r="I6" s="6" t="s">
        <v>374</v>
      </c>
      <c r="J6" s="6" t="s">
        <v>375</v>
      </c>
      <c r="K6" s="305"/>
    </row>
    <row r="7" spans="1:1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s="16" customFormat="1" ht="54.75" customHeight="1" x14ac:dyDescent="0.25">
      <c r="A8" s="181" t="s">
        <v>392</v>
      </c>
      <c r="B8" s="320" t="s">
        <v>8</v>
      </c>
      <c r="C8" s="192" t="s">
        <v>123</v>
      </c>
      <c r="D8" s="192">
        <v>82.8</v>
      </c>
      <c r="E8" s="320" t="s">
        <v>416</v>
      </c>
      <c r="F8" s="192"/>
      <c r="G8" s="192">
        <v>42.027000000000001</v>
      </c>
      <c r="H8" s="192">
        <v>13.683999999999999</v>
      </c>
      <c r="I8" s="192">
        <v>13.683999999999999</v>
      </c>
      <c r="J8" s="192" t="s">
        <v>485</v>
      </c>
      <c r="K8" s="321">
        <v>4740890</v>
      </c>
    </row>
    <row r="9" spans="1:11" s="16" customFormat="1" ht="64.5" customHeight="1" x14ac:dyDescent="0.25">
      <c r="A9" s="181" t="s">
        <v>489</v>
      </c>
      <c r="B9" s="320" t="s">
        <v>11</v>
      </c>
      <c r="C9" s="192" t="s">
        <v>123</v>
      </c>
      <c r="D9" s="192">
        <v>82.8</v>
      </c>
      <c r="E9" s="320" t="s">
        <v>416</v>
      </c>
      <c r="F9" s="192"/>
      <c r="G9" s="192">
        <v>42.027000000000001</v>
      </c>
      <c r="H9" s="192">
        <v>13.683999999999999</v>
      </c>
      <c r="I9" s="192">
        <v>13.683999999999999</v>
      </c>
      <c r="J9" s="192" t="s">
        <v>485</v>
      </c>
      <c r="K9" s="321">
        <v>4740890</v>
      </c>
    </row>
    <row r="10" spans="1:11" s="16" customFormat="1" ht="56.25" customHeight="1" x14ac:dyDescent="0.25">
      <c r="A10" s="184" t="s">
        <v>490</v>
      </c>
      <c r="B10" s="183" t="s">
        <v>12</v>
      </c>
      <c r="C10" s="185" t="s">
        <v>123</v>
      </c>
      <c r="D10" s="186">
        <v>3.1240000000000001</v>
      </c>
      <c r="E10" s="187" t="s">
        <v>412</v>
      </c>
      <c r="F10" s="187"/>
      <c r="G10" s="186"/>
      <c r="H10" s="186">
        <v>3.1240000000000001</v>
      </c>
      <c r="I10" s="186">
        <v>3.1240000000000001</v>
      </c>
      <c r="J10" s="185" t="s">
        <v>485</v>
      </c>
      <c r="K10" s="194">
        <v>2035505.05</v>
      </c>
    </row>
    <row r="11" spans="1:11" s="16" customFormat="1" ht="56.25" customHeight="1" x14ac:dyDescent="0.25">
      <c r="A11" s="184" t="s">
        <v>491</v>
      </c>
      <c r="B11" s="183" t="s">
        <v>15</v>
      </c>
      <c r="C11" s="185" t="s">
        <v>123</v>
      </c>
      <c r="D11" s="186">
        <v>10.56</v>
      </c>
      <c r="E11" s="187" t="s">
        <v>412</v>
      </c>
      <c r="F11" s="187"/>
      <c r="G11" s="186"/>
      <c r="H11" s="186">
        <v>10.56</v>
      </c>
      <c r="I11" s="186">
        <v>10.56</v>
      </c>
      <c r="J11" s="185" t="s">
        <v>485</v>
      </c>
      <c r="K11" s="194">
        <v>523456.08163999999</v>
      </c>
    </row>
    <row r="12" spans="1:11" s="16" customFormat="1" ht="56.25" customHeight="1" x14ac:dyDescent="0.25">
      <c r="A12" s="182" t="s">
        <v>494</v>
      </c>
      <c r="B12" s="320" t="s">
        <v>12</v>
      </c>
      <c r="C12" s="192" t="s">
        <v>123</v>
      </c>
      <c r="D12" s="191" t="s">
        <v>492</v>
      </c>
      <c r="E12" s="322" t="s">
        <v>488</v>
      </c>
      <c r="F12" s="192">
        <v>2.74</v>
      </c>
      <c r="G12" s="192">
        <v>0</v>
      </c>
      <c r="H12" s="192">
        <v>1.8</v>
      </c>
      <c r="I12" s="192">
        <v>1.8</v>
      </c>
      <c r="J12" s="192" t="s">
        <v>483</v>
      </c>
      <c r="K12" s="321">
        <v>248898.1</v>
      </c>
    </row>
    <row r="13" spans="1:11" s="16" customFormat="1" ht="56.25" customHeight="1" x14ac:dyDescent="0.25">
      <c r="A13" s="182" t="s">
        <v>487</v>
      </c>
      <c r="B13" s="320" t="s">
        <v>15</v>
      </c>
      <c r="C13" s="192" t="s">
        <v>123</v>
      </c>
      <c r="D13" s="192">
        <v>0.37</v>
      </c>
      <c r="E13" s="320" t="s">
        <v>412</v>
      </c>
      <c r="F13" s="192">
        <v>0.37</v>
      </c>
      <c r="G13" s="192">
        <v>0</v>
      </c>
      <c r="H13" s="192">
        <v>0.37</v>
      </c>
      <c r="I13" s="192">
        <v>0.37</v>
      </c>
      <c r="J13" s="192" t="s">
        <v>483</v>
      </c>
      <c r="K13" s="321">
        <v>55480.2</v>
      </c>
    </row>
    <row r="15" spans="1:11" x14ac:dyDescent="0.25">
      <c r="A15" s="53" t="s">
        <v>482</v>
      </c>
      <c r="B15" s="54"/>
      <c r="C15" s="54"/>
      <c r="D15" s="54"/>
      <c r="E15" s="54"/>
      <c r="F15" s="54"/>
      <c r="G15" s="54"/>
      <c r="H15" s="53"/>
      <c r="I15" s="53" t="s">
        <v>467</v>
      </c>
      <c r="J15" s="53"/>
      <c r="K15" s="53"/>
    </row>
    <row r="16" spans="1:1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x14ac:dyDescent="0.25">
      <c r="A17" s="317" t="s">
        <v>456</v>
      </c>
      <c r="B17" s="317"/>
      <c r="C17" s="53"/>
      <c r="D17" s="53"/>
      <c r="E17" s="53"/>
      <c r="F17" s="53"/>
      <c r="G17" s="53"/>
      <c r="H17" s="53"/>
      <c r="I17" s="53"/>
      <c r="J17" s="53"/>
      <c r="K17" s="53"/>
    </row>
    <row r="18" spans="1:11" x14ac:dyDescent="0.25">
      <c r="A18" s="317" t="s">
        <v>457</v>
      </c>
      <c r="B18" s="317"/>
      <c r="C18" s="53"/>
      <c r="D18" s="53"/>
      <c r="E18" s="53"/>
      <c r="F18" s="53"/>
      <c r="G18" s="53"/>
      <c r="H18" s="53"/>
      <c r="I18" s="53"/>
      <c r="J18" s="53"/>
      <c r="K18" s="53"/>
    </row>
    <row r="19" spans="1:11" x14ac:dyDescent="0.25">
      <c r="A19" s="317" t="s">
        <v>458</v>
      </c>
      <c r="B19" s="317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5" customHeight="1" x14ac:dyDescent="0.25">
      <c r="A20" s="317" t="s">
        <v>459</v>
      </c>
      <c r="B20" s="317"/>
      <c r="C20" s="318" t="s">
        <v>460</v>
      </c>
      <c r="D20" s="318"/>
      <c r="E20" s="318"/>
      <c r="F20" s="318"/>
      <c r="G20" s="318"/>
      <c r="H20" s="53"/>
      <c r="I20" s="53"/>
      <c r="J20" s="53"/>
      <c r="K20" s="53"/>
    </row>
    <row r="21" spans="1:11" x14ac:dyDescent="0.25">
      <c r="A21" s="317" t="s">
        <v>461</v>
      </c>
      <c r="B21" s="317"/>
      <c r="C21" s="318"/>
      <c r="D21" s="318"/>
      <c r="E21" s="318"/>
      <c r="F21" s="318"/>
      <c r="G21" s="318"/>
      <c r="H21" s="55"/>
      <c r="I21" s="55"/>
      <c r="J21" s="55"/>
      <c r="K21" s="55"/>
    </row>
    <row r="22" spans="1:11" x14ac:dyDescent="0.25">
      <c r="A22" s="53"/>
      <c r="B22" s="53"/>
      <c r="C22" s="319"/>
      <c r="D22" s="319"/>
      <c r="E22" s="319"/>
      <c r="F22" s="319"/>
      <c r="G22" s="319"/>
      <c r="H22" s="53"/>
      <c r="I22" s="54" t="s">
        <v>462</v>
      </c>
      <c r="J22" s="53"/>
      <c r="K22" s="54"/>
    </row>
    <row r="23" spans="1:11" x14ac:dyDescent="0.25">
      <c r="A23" s="53"/>
      <c r="B23" s="53"/>
      <c r="C23" s="316" t="s">
        <v>463</v>
      </c>
      <c r="D23" s="316"/>
      <c r="E23" s="316"/>
      <c r="F23" s="316"/>
      <c r="G23" s="316"/>
      <c r="H23" s="56"/>
      <c r="I23" s="81" t="s">
        <v>464</v>
      </c>
      <c r="J23" s="56"/>
      <c r="K23" s="56" t="s">
        <v>465</v>
      </c>
    </row>
    <row r="24" spans="1:11" x14ac:dyDescent="0.25">
      <c r="A24" s="53"/>
      <c r="B24" s="53"/>
      <c r="C24" s="53" t="s">
        <v>466</v>
      </c>
      <c r="D24" s="53"/>
      <c r="E24" s="57">
        <v>42409</v>
      </c>
      <c r="F24" s="53"/>
      <c r="G24" s="53"/>
      <c r="H24" s="53"/>
      <c r="I24" s="53"/>
      <c r="J24" s="53"/>
      <c r="K24" s="53"/>
    </row>
  </sheetData>
  <mergeCells count="17">
    <mergeCell ref="A1:K1"/>
    <mergeCell ref="A2:K2"/>
    <mergeCell ref="A5:A6"/>
    <mergeCell ref="B5:B6"/>
    <mergeCell ref="C5:C6"/>
    <mergeCell ref="D5:D6"/>
    <mergeCell ref="E5:E6"/>
    <mergeCell ref="F5:J5"/>
    <mergeCell ref="C4:K4"/>
    <mergeCell ref="K5:K6"/>
    <mergeCell ref="C23:G23"/>
    <mergeCell ref="A17:B17"/>
    <mergeCell ref="A18:B18"/>
    <mergeCell ref="A19:B19"/>
    <mergeCell ref="A20:B20"/>
    <mergeCell ref="C20:G22"/>
    <mergeCell ref="A21:B21"/>
  </mergeCells>
  <pageMargins left="0.7" right="0.7" top="0.75" bottom="0.75" header="0.3" footer="0.3"/>
  <pageSetup paperSize="9" scale="6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стр.1</vt:lpstr>
      <vt:lpstr>стр.2_9_Разд.1_3 (2)</vt:lpstr>
      <vt:lpstr>стр.10_17_Разд.4</vt:lpstr>
      <vt:lpstr>стр.18_Разд.5</vt:lpstr>
      <vt:lpstr>стр.19_Разд.6</vt:lpstr>
      <vt:lpstr>стр.1!Область_печати</vt:lpstr>
      <vt:lpstr>стр.19_Разд.6!Область_печати</vt:lpstr>
      <vt:lpstr>'стр.2_9_Разд.1_3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Чепелюк Денис Александрович</cp:lastModifiedBy>
  <cp:lastPrinted>2016-02-10T20:44:27Z</cp:lastPrinted>
  <dcterms:created xsi:type="dcterms:W3CDTF">2015-04-15T06:27:26Z</dcterms:created>
  <dcterms:modified xsi:type="dcterms:W3CDTF">2016-02-23T23:56:15Z</dcterms:modified>
</cp:coreProperties>
</file>