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Учреждения!$19:$20</definedName>
    <definedName name="_xlnm.Print_Area" localSheetId="1">'Муниципальные районы'!$A$1:$P$19</definedName>
    <definedName name="_xlnm.Print_Area" localSheetId="0">Учреждения!$A$1:$E$63</definedName>
  </definedNames>
  <calcPr calcId="162913" refMode="R1C1"/>
</workbook>
</file>

<file path=xl/calcChain.xml><?xml version="1.0" encoding="utf-8"?>
<calcChain xmlns="http://schemas.openxmlformats.org/spreadsheetml/2006/main">
  <c r="E8" i="1" l="1"/>
  <c r="E17" i="1"/>
  <c r="E9" i="1"/>
  <c r="E10" i="1"/>
  <c r="E14" i="1"/>
  <c r="E16" i="1"/>
  <c r="E15" i="1"/>
  <c r="E12" i="1"/>
  <c r="E13" i="1"/>
  <c r="E11" i="1"/>
  <c r="B18" i="2"/>
  <c r="B17" i="2" l="1"/>
  <c r="A2" i="2" l="1"/>
  <c r="B2" i="2" s="1"/>
  <c r="C2" i="2" s="1"/>
  <c r="A18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<sst xmlns="http://schemas.openxmlformats.org/spreadsheetml/2006/main" count="94" uniqueCount="93">
  <si>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</si>
  <si>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</si>
  <si>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</si>
  <si>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</si>
  <si>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</si>
  <si>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</si>
  <si>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</si>
  <si>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</si>
  <si>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</si>
  <si>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</si>
  <si>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</si>
  <si>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</si>
  <si>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</si>
  <si>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</si>
  <si>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</si>
  <si>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</si>
  <si>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</si>
  <si>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</si>
  <si>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</si>
  <si>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</si>
  <si>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</si>
  <si>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</si>
  <si>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</si>
  <si>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</si>
  <si>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</si>
  <si>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</si>
  <si>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</si>
  <si>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</si>
  <si>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</si>
  <si>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</si>
  <si>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</si>
  <si>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</si>
  <si>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</si>
  <si>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</si>
  <si>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</si>
  <si>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</si>
  <si>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</si>
  <si>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</si>
  <si>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</si>
  <si>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</si>
  <si>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</si>
  <si>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</si>
  <si>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Всего:</t>
  </si>
  <si>
    <t>07.02.2019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</si>
  <si>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</si>
  <si>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</si>
  <si>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</si>
  <si>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</si>
  <si>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</si>
  <si>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</si>
  <si>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</si>
  <si>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</si>
  <si>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</si>
  <si>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</si>
  <si>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</si>
  <si>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</si>
  <si>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</si>
  <si>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</si>
  <si>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</si>
  <si>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</si>
  <si>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</si>
  <si>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</si>
  <si>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</si>
  <si>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</si>
  <si>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</si>
  <si>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</si>
  <si>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</si>
  <si>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</si>
  <si>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</si>
  <si>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</si>
  <si>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</si>
  <si>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</si>
  <si>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</si>
  <si>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</si>
  <si>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</si>
  <si>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</si>
  <si>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</si>
  <si>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</si>
  <si>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</si>
  <si>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</si>
  <si>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</si>
  <si>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</si>
  <si>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</si>
  <si>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</si>
  <si>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</si>
  <si>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01.02.2019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</si>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</sst>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7" t="s">
        <v>0</v>
      </c>
      <c r="B1" s="47"/>
      <c r="C1" s="47"/>
      <c r="D1" s="47"/>
      <c r="E1" s="47"/>
      <c r="F1" s="31" t="s">
        <v>85</v>
      </c>
      <c r="G1" s="32" t="str">
        <f>TEXT(F1,"[$-FC19]ДД ММММ")</f>
        <v>01 февраля</v>
      </c>
      <c r="H1" s="32" t="str">
        <f>TEXT(F1,"[$-FC19]ДД.ММ.ГГГ \г")</f>
        <v>01.02.2019 г</v>
      </c>
    </row>
    <row r="2" spans="1:9" ht="15.6" x14ac:dyDescent="0.3">
      <c r="A2" s="47" t="str">
        <f>CONCATENATE("с ",G1," по ",G2,"ода")</f>
        <v>с 01 февраля по 07 февраля 2019 года</v>
      </c>
      <c r="B2" s="47"/>
      <c r="C2" s="47"/>
      <c r="D2" s="47"/>
      <c r="E2" s="47"/>
      <c r="F2" s="31" t="s">
        <v>43</v>
      </c>
      <c r="G2" s="32" t="str">
        <f>TEXT(F2,"[$-FC19]ДД ММММ ГГГ \г")</f>
        <v>07 февраля 2019 г</v>
      </c>
      <c r="H2" s="32" t="str">
        <f>TEXT(F2,"[$-FC19]ДД.ММ.ГГГ \г")</f>
        <v>07.02.2019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8" t="str">
        <f>CONCATENATE("Остатки средств на ",H1,".")</f>
        <v>Остатки средств на 01.02.2019 г.</v>
      </c>
      <c r="B5" s="49"/>
      <c r="C5" s="49"/>
      <c r="D5" s="50"/>
      <c r="E5" s="8">
        <v>3154545.9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8" t="s">
        <v>2</v>
      </c>
      <c r="B7" s="46"/>
      <c r="C7" s="46"/>
      <c r="D7" s="46"/>
      <c r="E7" s="13"/>
    </row>
    <row r="8" spans="1:9" x14ac:dyDescent="0.3">
      <c r="A8" s="59" t="s">
        <v>3</v>
      </c>
      <c r="B8" s="46"/>
      <c r="C8" s="46"/>
      <c r="D8" s="46"/>
      <c r="E8" s="9">
        <f>E17-E9</f>
        <v>145429.99556000004</v>
      </c>
    </row>
    <row r="9" spans="1:9" x14ac:dyDescent="0.3">
      <c r="A9" s="45" t="s">
        <v>4</v>
      </c>
      <c r="B9" s="46"/>
      <c r="C9" s="46"/>
      <c r="D9" s="46"/>
      <c r="E9" s="14">
        <f>SUM(E10:E16)</f>
        <v>8985.5999999999985</v>
      </c>
    </row>
    <row r="10" spans="1:9" ht="28.2" customHeight="1" x14ac:dyDescent="0.3">
      <c r="A10" s="45" t="s">
        <v>86</v>
      </c>
      <c r="B10" s="46"/>
      <c r="C10" s="46"/>
      <c r="D10" s="46"/>
      <c r="E10" s="14">
        <f>16.4+154.5+28.3+4908.9</f>
        <v>5108.0999999999995</v>
      </c>
    </row>
    <row r="11" spans="1:9" ht="31.8" customHeight="1" x14ac:dyDescent="0.3">
      <c r="A11" s="45" t="s">
        <v>87</v>
      </c>
      <c r="B11" s="46"/>
      <c r="C11" s="46"/>
      <c r="D11" s="46"/>
      <c r="E11" s="14">
        <f>926.4</f>
        <v>926.4</v>
      </c>
    </row>
    <row r="12" spans="1:9" x14ac:dyDescent="0.3">
      <c r="A12" s="45" t="s">
        <v>88</v>
      </c>
      <c r="B12" s="46"/>
      <c r="C12" s="46"/>
      <c r="D12" s="46"/>
      <c r="E12" s="14">
        <f>820.6+13.2</f>
        <v>833.80000000000007</v>
      </c>
    </row>
    <row r="13" spans="1:9" ht="43.8" customHeight="1" x14ac:dyDescent="0.3">
      <c r="A13" s="45" t="s">
        <v>89</v>
      </c>
      <c r="B13" s="46"/>
      <c r="C13" s="46"/>
      <c r="D13" s="46"/>
      <c r="E13" s="14">
        <f>36.4</f>
        <v>36.4</v>
      </c>
    </row>
    <row r="14" spans="1:9" ht="28.8" customHeight="1" x14ac:dyDescent="0.3">
      <c r="A14" s="45" t="s">
        <v>90</v>
      </c>
      <c r="B14" s="46"/>
      <c r="C14" s="46"/>
      <c r="D14" s="46"/>
      <c r="E14" s="14">
        <f>63.8+687.2+1274.9</f>
        <v>2025.9</v>
      </c>
    </row>
    <row r="15" spans="1:9" ht="33" customHeight="1" x14ac:dyDescent="0.3">
      <c r="A15" s="45" t="s">
        <v>91</v>
      </c>
      <c r="B15" s="46"/>
      <c r="C15" s="46"/>
      <c r="D15" s="46"/>
      <c r="E15" s="14">
        <f>52.8</f>
        <v>52.8</v>
      </c>
    </row>
    <row r="16" spans="1:9" ht="28.8" customHeight="1" x14ac:dyDescent="0.3">
      <c r="A16" s="45" t="s">
        <v>92</v>
      </c>
      <c r="B16" s="46"/>
      <c r="C16" s="46"/>
      <c r="D16" s="46"/>
      <c r="E16" s="14">
        <f>2.2</f>
        <v>2.2000000000000002</v>
      </c>
    </row>
    <row r="17" spans="1:5" x14ac:dyDescent="0.3">
      <c r="A17" s="51" t="s">
        <v>5</v>
      </c>
      <c r="B17" s="52"/>
      <c r="C17" s="52"/>
      <c r="D17" s="53"/>
      <c r="E17" s="13">
        <f>'Муниципальные районы'!B18-Учреждения!E5+'Муниципальные районы'!B17</f>
        <v>154415.59556000005</v>
      </c>
    </row>
    <row r="18" spans="1:5" x14ac:dyDescent="0.3">
      <c r="A18" s="15"/>
      <c r="B18" s="16"/>
      <c r="C18" s="16"/>
      <c r="D18" s="6"/>
      <c r="E18" s="17"/>
    </row>
    <row r="19" spans="1:5" x14ac:dyDescent="0.3">
      <c r="A19" s="54" t="s">
        <v>14</v>
      </c>
      <c r="B19" s="56" t="s">
        <v>6</v>
      </c>
      <c r="C19" s="57" t="s">
        <v>7</v>
      </c>
      <c r="D19" s="57"/>
      <c r="E19" s="57"/>
    </row>
    <row r="20" spans="1:5" ht="82.8" x14ac:dyDescent="0.3">
      <c r="A20" s="55"/>
      <c r="B20" s="56"/>
      <c r="C20" s="18" t="s">
        <v>8</v>
      </c>
      <c r="D20" s="18" t="s">
        <v>9</v>
      </c>
      <c r="E20" s="18" t="s">
        <v>10</v>
      </c>
    </row>
    <row r="21" spans="1:5" x14ac:dyDescent="0.3">
      <c r="A21" s="21" t="s">
        <v>44</v>
      </c>
      <c r="B21" s="19">
        <v>14651.79855</v>
      </c>
      <c r="C21" s="19">
        <v>10660.465980000001</v>
      </c>
      <c r="D21" s="19">
        <v>3177.1600699999999</v>
      </c>
      <c r="E21" s="19"/>
    </row>
    <row r="22" spans="1:5" x14ac:dyDescent="0.3">
      <c r="A22" s="21" t="s">
        <v>45</v>
      </c>
      <c r="B22" s="19">
        <v>6350</v>
      </c>
      <c r="C22" s="19">
        <v>4100</v>
      </c>
      <c r="D22" s="19">
        <v>1750</v>
      </c>
      <c r="E22" s="19"/>
    </row>
    <row r="23" spans="1:5" x14ac:dyDescent="0.3">
      <c r="A23" s="21" t="s">
        <v>46</v>
      </c>
      <c r="B23" s="19">
        <v>3087.5</v>
      </c>
      <c r="C23" s="19"/>
      <c r="D23" s="19">
        <v>3087.5</v>
      </c>
      <c r="E23" s="19"/>
    </row>
    <row r="24" spans="1:5" x14ac:dyDescent="0.3">
      <c r="A24" s="21" t="s">
        <v>47</v>
      </c>
      <c r="B24" s="19">
        <v>108192.79511000001</v>
      </c>
      <c r="C24" s="19">
        <v>12031.202160000001</v>
      </c>
      <c r="D24" s="19">
        <v>6850.7230399999999</v>
      </c>
      <c r="E24" s="19"/>
    </row>
    <row r="25" spans="1:5" ht="27.6" x14ac:dyDescent="0.3">
      <c r="A25" s="21" t="s">
        <v>48</v>
      </c>
      <c r="B25" s="19">
        <v>5662.1934600000004</v>
      </c>
      <c r="C25" s="19">
        <v>3735.3608899999999</v>
      </c>
      <c r="D25" s="19">
        <v>829.75436999999999</v>
      </c>
      <c r="E25" s="19"/>
    </row>
    <row r="26" spans="1:5" x14ac:dyDescent="0.3">
      <c r="A26" s="21" t="s">
        <v>49</v>
      </c>
      <c r="B26" s="19">
        <v>7237.8289100000002</v>
      </c>
      <c r="C26" s="19">
        <v>2363</v>
      </c>
      <c r="D26" s="19">
        <v>715</v>
      </c>
      <c r="E26" s="19"/>
    </row>
    <row r="27" spans="1:5" x14ac:dyDescent="0.3">
      <c r="A27" s="21" t="s">
        <v>50</v>
      </c>
      <c r="B27" s="19">
        <v>700</v>
      </c>
      <c r="C27" s="19">
        <v>300</v>
      </c>
      <c r="D27" s="19">
        <v>400</v>
      </c>
      <c r="E27" s="19"/>
    </row>
    <row r="28" spans="1:5" ht="27.6" x14ac:dyDescent="0.3">
      <c r="A28" s="21" t="s">
        <v>51</v>
      </c>
      <c r="B28" s="19">
        <v>486309.65878</v>
      </c>
      <c r="C28" s="19">
        <v>2276.4123500000001</v>
      </c>
      <c r="D28" s="19">
        <v>687.47653000000003</v>
      </c>
      <c r="E28" s="19"/>
    </row>
    <row r="29" spans="1:5" x14ac:dyDescent="0.3">
      <c r="A29" s="21" t="s">
        <v>52</v>
      </c>
      <c r="B29" s="19">
        <v>1783.075</v>
      </c>
      <c r="C29" s="19"/>
      <c r="D29" s="19"/>
      <c r="E29" s="19"/>
    </row>
    <row r="30" spans="1:5" x14ac:dyDescent="0.3">
      <c r="A30" s="21" t="s">
        <v>53</v>
      </c>
      <c r="B30" s="19">
        <v>104888.15832</v>
      </c>
      <c r="C30" s="19">
        <v>8080</v>
      </c>
      <c r="D30" s="19">
        <v>2528.8000000000002</v>
      </c>
      <c r="E30" s="19">
        <v>1500</v>
      </c>
    </row>
    <row r="31" spans="1:5" x14ac:dyDescent="0.3">
      <c r="A31" s="21" t="s">
        <v>54</v>
      </c>
      <c r="B31" s="19">
        <v>141046.32896000001</v>
      </c>
      <c r="C31" s="19"/>
      <c r="D31" s="19"/>
      <c r="E31" s="19"/>
    </row>
    <row r="32" spans="1:5" x14ac:dyDescent="0.3">
      <c r="A32" s="21" t="s">
        <v>55</v>
      </c>
      <c r="B32" s="19">
        <v>250525.85321</v>
      </c>
      <c r="C32" s="19">
        <v>6141.36528</v>
      </c>
      <c r="D32" s="19">
        <v>3428.1062499999998</v>
      </c>
      <c r="E32" s="19">
        <v>4751.0969100000002</v>
      </c>
    </row>
    <row r="33" spans="1:5" x14ac:dyDescent="0.3">
      <c r="A33" s="21" t="s">
        <v>56</v>
      </c>
      <c r="B33" s="19">
        <v>342757.88484000001</v>
      </c>
      <c r="C33" s="19">
        <v>5877</v>
      </c>
      <c r="D33" s="19">
        <v>4490.2988500000001</v>
      </c>
      <c r="E33" s="19">
        <v>264409.04395000002</v>
      </c>
    </row>
    <row r="34" spans="1:5" x14ac:dyDescent="0.3">
      <c r="A34" s="21" t="s">
        <v>57</v>
      </c>
      <c r="B34" s="19">
        <v>43440.214999999997</v>
      </c>
      <c r="C34" s="19">
        <v>1500</v>
      </c>
      <c r="D34" s="19">
        <v>824.20399999999995</v>
      </c>
      <c r="E34" s="19"/>
    </row>
    <row r="35" spans="1:5" ht="27.6" x14ac:dyDescent="0.3">
      <c r="A35" s="21" t="s">
        <v>58</v>
      </c>
      <c r="B35" s="19">
        <v>98666.714370000002</v>
      </c>
      <c r="C35" s="19">
        <v>51773.142249999997</v>
      </c>
      <c r="D35" s="19">
        <v>32819.072180000003</v>
      </c>
      <c r="E35" s="19"/>
    </row>
    <row r="36" spans="1:5" x14ac:dyDescent="0.3">
      <c r="A36" s="21" t="s">
        <v>59</v>
      </c>
      <c r="B36" s="19">
        <v>1087.63851</v>
      </c>
      <c r="C36" s="19">
        <v>300</v>
      </c>
      <c r="D36" s="19">
        <v>700</v>
      </c>
      <c r="E36" s="19"/>
    </row>
    <row r="37" spans="1:5" x14ac:dyDescent="0.3">
      <c r="A37" s="21" t="s">
        <v>60</v>
      </c>
      <c r="B37" s="19">
        <v>8104.8565799999997</v>
      </c>
      <c r="C37" s="19">
        <v>4339.2354999999998</v>
      </c>
      <c r="D37" s="19">
        <v>1800.33512</v>
      </c>
      <c r="E37" s="19">
        <v>51.285960000000003</v>
      </c>
    </row>
    <row r="38" spans="1:5" x14ac:dyDescent="0.3">
      <c r="A38" s="21" t="s">
        <v>61</v>
      </c>
      <c r="B38" s="19">
        <v>748.90463999999997</v>
      </c>
      <c r="C38" s="19"/>
      <c r="D38" s="19">
        <v>3.0000000000000001E-5</v>
      </c>
      <c r="E38" s="19"/>
    </row>
    <row r="39" spans="1:5" ht="27.6" x14ac:dyDescent="0.3">
      <c r="A39" s="21" t="s">
        <v>62</v>
      </c>
      <c r="B39" s="19">
        <v>31202.989590000001</v>
      </c>
      <c r="C39" s="19">
        <v>11700.892</v>
      </c>
      <c r="D39" s="19">
        <v>4062.2089999999998</v>
      </c>
      <c r="E39" s="19">
        <v>11300.93477</v>
      </c>
    </row>
    <row r="40" spans="1:5" x14ac:dyDescent="0.3">
      <c r="A40" s="21" t="s">
        <v>63</v>
      </c>
      <c r="B40" s="19">
        <v>6127.9629999999997</v>
      </c>
      <c r="C40" s="19"/>
      <c r="D40" s="19"/>
      <c r="E40" s="19"/>
    </row>
    <row r="41" spans="1:5" x14ac:dyDescent="0.3">
      <c r="A41" s="21" t="s">
        <v>64</v>
      </c>
      <c r="B41" s="19">
        <v>50719.862849999998</v>
      </c>
      <c r="C41" s="19">
        <v>6670</v>
      </c>
      <c r="D41" s="19">
        <v>2000</v>
      </c>
      <c r="E41" s="19"/>
    </row>
    <row r="42" spans="1:5" x14ac:dyDescent="0.3">
      <c r="A42" s="21" t="s">
        <v>65</v>
      </c>
      <c r="B42" s="19">
        <v>4119.9863299999997</v>
      </c>
      <c r="C42" s="19">
        <v>750</v>
      </c>
      <c r="D42" s="19"/>
      <c r="E42" s="19"/>
    </row>
    <row r="43" spans="1:5" x14ac:dyDescent="0.3">
      <c r="A43" s="21" t="s">
        <v>66</v>
      </c>
      <c r="B43" s="19">
        <v>300</v>
      </c>
      <c r="C43" s="19">
        <v>300</v>
      </c>
      <c r="D43" s="19"/>
      <c r="E43" s="19"/>
    </row>
    <row r="44" spans="1:5" x14ac:dyDescent="0.3">
      <c r="A44" s="21" t="s">
        <v>67</v>
      </c>
      <c r="B44" s="19">
        <v>79.349999999999994</v>
      </c>
      <c r="C44" s="19">
        <v>50</v>
      </c>
      <c r="D44" s="19"/>
      <c r="E44" s="19"/>
    </row>
    <row r="45" spans="1:5" x14ac:dyDescent="0.3">
      <c r="A45" s="21" t="s">
        <v>68</v>
      </c>
      <c r="B45" s="19">
        <v>1150</v>
      </c>
      <c r="C45" s="19">
        <v>1000</v>
      </c>
      <c r="D45" s="19">
        <v>150</v>
      </c>
      <c r="E45" s="19"/>
    </row>
    <row r="46" spans="1:5" x14ac:dyDescent="0.3">
      <c r="A46" s="21" t="s">
        <v>69</v>
      </c>
      <c r="B46" s="19">
        <v>44.792999999999999</v>
      </c>
      <c r="C46" s="19"/>
      <c r="D46" s="19"/>
      <c r="E46" s="19"/>
    </row>
    <row r="47" spans="1:5" x14ac:dyDescent="0.3">
      <c r="A47" s="21" t="s">
        <v>70</v>
      </c>
      <c r="B47" s="19">
        <v>107</v>
      </c>
      <c r="C47" s="19"/>
      <c r="D47" s="19"/>
      <c r="E47" s="19"/>
    </row>
    <row r="48" spans="1:5" x14ac:dyDescent="0.3">
      <c r="A48" s="21" t="s">
        <v>71</v>
      </c>
      <c r="B48" s="19">
        <v>191.83151000000001</v>
      </c>
      <c r="C48" s="19"/>
      <c r="D48" s="19">
        <v>184.53151</v>
      </c>
      <c r="E48" s="19"/>
    </row>
    <row r="49" spans="1:5" x14ac:dyDescent="0.3">
      <c r="A49" s="21" t="s">
        <v>72</v>
      </c>
      <c r="B49" s="19">
        <v>20582.43838</v>
      </c>
      <c r="C49" s="19">
        <v>12640</v>
      </c>
      <c r="D49" s="19"/>
      <c r="E49" s="19"/>
    </row>
    <row r="50" spans="1:5" ht="27.6" x14ac:dyDescent="0.3">
      <c r="A50" s="21" t="s">
        <v>73</v>
      </c>
      <c r="B50" s="19">
        <v>192.28811999999999</v>
      </c>
      <c r="C50" s="19">
        <v>137.94479000000001</v>
      </c>
      <c r="D50" s="19">
        <v>54.343330000000002</v>
      </c>
      <c r="E50" s="19"/>
    </row>
    <row r="51" spans="1:5" x14ac:dyDescent="0.3">
      <c r="A51" s="21" t="s">
        <v>74</v>
      </c>
      <c r="B51" s="19">
        <v>3375.6280000000002</v>
      </c>
      <c r="C51" s="19"/>
      <c r="D51" s="19"/>
      <c r="E51" s="19"/>
    </row>
    <row r="52" spans="1:5" x14ac:dyDescent="0.3">
      <c r="A52" s="21" t="s">
        <v>75</v>
      </c>
      <c r="B52" s="19">
        <v>78472.119250000003</v>
      </c>
      <c r="C52" s="19">
        <v>2300</v>
      </c>
      <c r="D52" s="19">
        <v>690</v>
      </c>
      <c r="E52" s="19"/>
    </row>
    <row r="53" spans="1:5" x14ac:dyDescent="0.3">
      <c r="A53" s="21" t="s">
        <v>76</v>
      </c>
      <c r="B53" s="19">
        <v>16177.447980000001</v>
      </c>
      <c r="C53" s="19">
        <v>10776.855009999999</v>
      </c>
      <c r="D53" s="19">
        <v>4624.6057099999998</v>
      </c>
      <c r="E53" s="19"/>
    </row>
    <row r="54" spans="1:5" x14ac:dyDescent="0.3">
      <c r="A54" s="21" t="s">
        <v>77</v>
      </c>
      <c r="B54" s="19">
        <v>281.64929999999998</v>
      </c>
      <c r="C54" s="19"/>
      <c r="D54" s="19">
        <v>251.64930000000001</v>
      </c>
      <c r="E54" s="19"/>
    </row>
    <row r="55" spans="1:5" x14ac:dyDescent="0.3">
      <c r="A55" s="21" t="s">
        <v>78</v>
      </c>
      <c r="B55" s="19">
        <v>1332.251</v>
      </c>
      <c r="C55" s="19"/>
      <c r="D55" s="19"/>
      <c r="E55" s="19"/>
    </row>
    <row r="56" spans="1:5" x14ac:dyDescent="0.3">
      <c r="A56" s="21" t="s">
        <v>79</v>
      </c>
      <c r="B56" s="19">
        <v>1689.78747</v>
      </c>
      <c r="C56" s="19">
        <v>1107</v>
      </c>
      <c r="D56" s="19">
        <v>504.67599999999999</v>
      </c>
      <c r="E56" s="19"/>
    </row>
    <row r="57" spans="1:5" x14ac:dyDescent="0.3">
      <c r="A57" s="21" t="s">
        <v>80</v>
      </c>
      <c r="B57" s="19">
        <v>2986.36</v>
      </c>
      <c r="C57" s="19">
        <v>2100</v>
      </c>
      <c r="D57" s="19">
        <v>550</v>
      </c>
      <c r="E57" s="19"/>
    </row>
    <row r="58" spans="1:5" x14ac:dyDescent="0.3">
      <c r="A58" s="21" t="s">
        <v>81</v>
      </c>
      <c r="B58" s="19">
        <v>643.86040000000003</v>
      </c>
      <c r="C58" s="19">
        <v>479</v>
      </c>
      <c r="D58" s="19">
        <v>126.65</v>
      </c>
      <c r="E58" s="19"/>
    </row>
    <row r="59" spans="1:5" x14ac:dyDescent="0.3">
      <c r="A59" s="21" t="s">
        <v>82</v>
      </c>
      <c r="B59" s="19">
        <v>18.009</v>
      </c>
      <c r="C59" s="19"/>
      <c r="D59" s="19"/>
      <c r="E59" s="19"/>
    </row>
    <row r="60" spans="1:5" x14ac:dyDescent="0.3">
      <c r="A60" s="21" t="s">
        <v>83</v>
      </c>
      <c r="B60" s="19">
        <v>70</v>
      </c>
      <c r="C60" s="19"/>
      <c r="D60" s="19"/>
      <c r="E60" s="19"/>
    </row>
    <row r="61" spans="1:5" x14ac:dyDescent="0.3">
      <c r="A61" s="23" t="s">
        <v>84</v>
      </c>
      <c r="B61" s="20">
        <v>1845107.01942</v>
      </c>
      <c r="C61" s="20">
        <v>163488.87620999999</v>
      </c>
      <c r="D61" s="20">
        <v>77287.095289999997</v>
      </c>
      <c r="E61" s="20">
        <v>282012.36158999999</v>
      </c>
    </row>
  </sheetData>
  <mergeCells count="17">
    <mergeCell ref="A1:E1"/>
    <mergeCell ref="A2:E2"/>
    <mergeCell ref="A5:D5"/>
    <mergeCell ref="A17:D17"/>
    <mergeCell ref="A19:A20"/>
    <mergeCell ref="B19:B20"/>
    <mergeCell ref="C19:E19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view="pageBreakPreview" topLeftCell="A13" zoomScaleNormal="100" zoomScaleSheetLayoutView="100" workbookViewId="0">
      <selection activeCell="B19" sqref="B19"/>
    </sheetView>
  </sheetViews>
  <sheetFormatPr defaultRowHeight="14.4" x14ac:dyDescent="0.3"/>
  <cols>
    <col min="1" max="1" width="38.33203125" customWidth="1"/>
    <col min="2" max="2" width="13.109375" customWidth="1"/>
    <col min="3" max="3" width="14.77734375" customWidth="1"/>
    <col min="4" max="4" width="13.33203125" customWidth="1"/>
    <col min="5" max="5" width="13.109375" customWidth="1"/>
    <col min="6" max="6" width="13.44140625" customWidth="1"/>
    <col min="7" max="7" width="13.5546875" customWidth="1"/>
    <col min="8" max="8" width="13.21875" customWidth="1"/>
    <col min="9" max="9" width="12.88671875" customWidth="1"/>
    <col min="10" max="10" width="12.6640625" customWidth="1"/>
    <col min="11" max="11" width="11" customWidth="1"/>
    <col min="12" max="12" width="13" customWidth="1"/>
    <col min="13" max="14" width="13.21875" customWidth="1"/>
    <col min="15" max="15" width="13.5546875" customWidth="1"/>
    <col min="16" max="16" width="10.6640625" customWidth="1"/>
  </cols>
  <sheetData>
    <row r="1" spans="1:20" s="29" customFormat="1" ht="15.6" x14ac:dyDescent="0.3">
      <c r="A1" s="43" t="s">
        <v>43</v>
      </c>
      <c r="C1" s="30" t="s">
        <v>13</v>
      </c>
    </row>
    <row r="2" spans="1:20" x14ac:dyDescent="0.3">
      <c r="A2" s="38" t="str">
        <f>TEXT(EndData2,"[$-FC19]ДД.ММ.ГГГ")</f>
        <v>07.02.2019</v>
      </c>
      <c r="B2" s="38">
        <f>A2+1</f>
        <v>43504</v>
      </c>
      <c r="C2" s="44" t="str">
        <f>TEXT(B2,"[$-FC19]ДД.ММ.ГГГ")</f>
        <v>08.02.2019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66.599999999999994" x14ac:dyDescent="0.3">
      <c r="A4" s="25" t="s">
        <v>31</v>
      </c>
      <c r="B4" s="40"/>
      <c r="C4" s="40"/>
      <c r="D4" s="40">
        <v>22246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22246</v>
      </c>
      <c r="Q4" s="27"/>
      <c r="R4" s="27"/>
      <c r="S4" s="27"/>
      <c r="T4" s="27"/>
    </row>
    <row r="5" spans="1:20" ht="106.2" x14ac:dyDescent="0.3">
      <c r="A5" s="25" t="s">
        <v>32</v>
      </c>
      <c r="B5" s="40"/>
      <c r="C5" s="40"/>
      <c r="D5" s="40">
        <v>200</v>
      </c>
      <c r="E5" s="40"/>
      <c r="F5" s="40"/>
      <c r="G5" s="40">
        <v>120</v>
      </c>
      <c r="H5" s="40"/>
      <c r="I5" s="40"/>
      <c r="J5" s="40">
        <v>250</v>
      </c>
      <c r="K5" s="40"/>
      <c r="L5" s="40">
        <v>100</v>
      </c>
      <c r="M5" s="40"/>
      <c r="N5" s="40"/>
      <c r="O5" s="40"/>
      <c r="P5" s="26">
        <v>670</v>
      </c>
      <c r="Q5" s="27"/>
      <c r="R5" s="27"/>
      <c r="S5" s="27"/>
      <c r="T5" s="27"/>
    </row>
    <row r="6" spans="1:20" ht="79.8" x14ac:dyDescent="0.3">
      <c r="A6" s="25" t="s">
        <v>33</v>
      </c>
      <c r="B6" s="40"/>
      <c r="C6" s="40">
        <v>302.7</v>
      </c>
      <c r="D6" s="40"/>
      <c r="E6" s="40"/>
      <c r="F6" s="40"/>
      <c r="G6" s="40"/>
      <c r="H6" s="40"/>
      <c r="I6" s="40"/>
      <c r="J6" s="40">
        <v>213.45</v>
      </c>
      <c r="K6" s="40"/>
      <c r="L6" s="40"/>
      <c r="M6" s="40"/>
      <c r="N6" s="40"/>
      <c r="O6" s="40"/>
      <c r="P6" s="26">
        <v>516.15</v>
      </c>
      <c r="Q6" s="27"/>
      <c r="R6" s="27"/>
      <c r="S6" s="27"/>
      <c r="T6" s="27"/>
    </row>
    <row r="7" spans="1:20" ht="53.4" x14ac:dyDescent="0.3">
      <c r="A7" s="25" t="s">
        <v>34</v>
      </c>
      <c r="B7" s="40">
        <v>383.9</v>
      </c>
      <c r="C7" s="40">
        <v>411.37799999999999</v>
      </c>
      <c r="D7" s="40">
        <v>450</v>
      </c>
      <c r="E7" s="40">
        <v>210</v>
      </c>
      <c r="F7" s="40">
        <v>76.8</v>
      </c>
      <c r="G7" s="40">
        <v>395</v>
      </c>
      <c r="H7" s="40">
        <v>85.3416</v>
      </c>
      <c r="I7" s="40">
        <v>25</v>
      </c>
      <c r="J7" s="40">
        <v>436.16500000000002</v>
      </c>
      <c r="K7" s="40">
        <v>77.197000000000003</v>
      </c>
      <c r="L7" s="40">
        <v>60.014000000000003</v>
      </c>
      <c r="M7" s="40">
        <v>73</v>
      </c>
      <c r="N7" s="40">
        <v>92.710999999999999</v>
      </c>
      <c r="O7" s="40">
        <v>72.46208</v>
      </c>
      <c r="P7" s="26">
        <v>2848.9686799999999</v>
      </c>
      <c r="Q7" s="27"/>
      <c r="R7" s="27"/>
      <c r="S7" s="27"/>
      <c r="T7" s="27"/>
    </row>
    <row r="8" spans="1:20" ht="79.8" x14ac:dyDescent="0.3">
      <c r="A8" s="25" t="s">
        <v>35</v>
      </c>
      <c r="B8" s="40">
        <v>149.87084999999999</v>
      </c>
      <c r="C8" s="40">
        <v>138.012</v>
      </c>
      <c r="D8" s="40">
        <v>150</v>
      </c>
      <c r="E8" s="40">
        <v>70</v>
      </c>
      <c r="F8" s="40">
        <v>38.5</v>
      </c>
      <c r="G8" s="40">
        <v>73</v>
      </c>
      <c r="H8" s="40">
        <v>30.547180000000001</v>
      </c>
      <c r="I8" s="40">
        <v>11</v>
      </c>
      <c r="J8" s="40">
        <v>66.25</v>
      </c>
      <c r="K8" s="40">
        <v>37.101999999999997</v>
      </c>
      <c r="L8" s="40">
        <v>30.013000000000002</v>
      </c>
      <c r="M8" s="40">
        <v>39</v>
      </c>
      <c r="N8" s="40">
        <v>51.305</v>
      </c>
      <c r="O8" s="40">
        <v>40.731999999999999</v>
      </c>
      <c r="P8" s="26">
        <v>925.33203000000003</v>
      </c>
      <c r="Q8" s="27"/>
      <c r="R8" s="27"/>
      <c r="S8" s="27"/>
      <c r="T8" s="27"/>
    </row>
    <row r="9" spans="1:20" ht="79.8" x14ac:dyDescent="0.3">
      <c r="A9" s="25" t="s">
        <v>36</v>
      </c>
      <c r="B9" s="40">
        <v>237.9</v>
      </c>
      <c r="C9" s="40">
        <v>171.33332999999999</v>
      </c>
      <c r="D9" s="40"/>
      <c r="E9" s="40"/>
      <c r="F9" s="40"/>
      <c r="G9" s="40">
        <v>36.747999999999998</v>
      </c>
      <c r="H9" s="40"/>
      <c r="I9" s="40"/>
      <c r="J9" s="40">
        <v>76.5</v>
      </c>
      <c r="K9" s="40"/>
      <c r="L9" s="40"/>
      <c r="M9" s="40">
        <v>9.5</v>
      </c>
      <c r="N9" s="40"/>
      <c r="O9" s="40"/>
      <c r="P9" s="26">
        <v>531.98132999999996</v>
      </c>
      <c r="Q9" s="27"/>
      <c r="R9" s="27"/>
      <c r="S9" s="27"/>
      <c r="T9" s="27"/>
    </row>
    <row r="10" spans="1:20" ht="317.39999999999998" x14ac:dyDescent="0.3">
      <c r="A10" s="25" t="s">
        <v>37</v>
      </c>
      <c r="B10" s="40"/>
      <c r="C10" s="40">
        <v>13768.144109999999</v>
      </c>
      <c r="D10" s="40">
        <v>2680</v>
      </c>
      <c r="E10" s="40">
        <v>2100</v>
      </c>
      <c r="F10" s="40">
        <v>350</v>
      </c>
      <c r="G10" s="40">
        <v>3235.3</v>
      </c>
      <c r="H10" s="40">
        <v>1191.9179999999999</v>
      </c>
      <c r="I10" s="40">
        <v>112</v>
      </c>
      <c r="J10" s="40">
        <v>6100</v>
      </c>
      <c r="K10" s="40">
        <v>1713.434</v>
      </c>
      <c r="L10" s="40">
        <v>1500</v>
      </c>
      <c r="M10" s="40">
        <v>1700</v>
      </c>
      <c r="N10" s="40">
        <v>1529.2449999999999</v>
      </c>
      <c r="O10" s="40">
        <v>1400</v>
      </c>
      <c r="P10" s="26">
        <v>37380.041109999998</v>
      </c>
      <c r="Q10" s="27"/>
      <c r="R10" s="27"/>
      <c r="S10" s="27"/>
      <c r="T10" s="27"/>
    </row>
    <row r="11" spans="1:20" ht="79.8" x14ac:dyDescent="0.3">
      <c r="A11" s="25" t="s">
        <v>38</v>
      </c>
      <c r="B11" s="40"/>
      <c r="C11" s="40"/>
      <c r="D11" s="40">
        <v>150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150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>
        <v>62539.991399999999</v>
      </c>
      <c r="C12" s="40">
        <v>6282.75</v>
      </c>
      <c r="D12" s="40"/>
      <c r="E12" s="40">
        <v>1910</v>
      </c>
      <c r="F12" s="40">
        <v>433.83</v>
      </c>
      <c r="G12" s="40">
        <v>2500</v>
      </c>
      <c r="H12" s="40">
        <v>264.24567000000002</v>
      </c>
      <c r="I12" s="40">
        <v>50</v>
      </c>
      <c r="J12" s="40"/>
      <c r="K12" s="40">
        <v>494.5</v>
      </c>
      <c r="L12" s="40">
        <v>100</v>
      </c>
      <c r="M12" s="40">
        <v>944.38</v>
      </c>
      <c r="N12" s="40">
        <v>1382.9829199999999</v>
      </c>
      <c r="O12" s="40">
        <v>1514.3820000000001</v>
      </c>
      <c r="P12" s="26">
        <v>78417.061990000002</v>
      </c>
      <c r="Q12" s="27"/>
      <c r="R12" s="27"/>
      <c r="S12" s="27"/>
      <c r="T12" s="27"/>
    </row>
    <row r="13" spans="1:20" ht="66.599999999999994" x14ac:dyDescent="0.3">
      <c r="A13" s="25" t="s">
        <v>40</v>
      </c>
      <c r="B13" s="40"/>
      <c r="C13" s="40">
        <v>1585.75</v>
      </c>
      <c r="D13" s="40">
        <v>108.691</v>
      </c>
      <c r="E13" s="40"/>
      <c r="F13" s="40"/>
      <c r="G13" s="40">
        <v>200</v>
      </c>
      <c r="H13" s="40"/>
      <c r="I13" s="40"/>
      <c r="J13" s="40"/>
      <c r="K13" s="40"/>
      <c r="L13" s="40"/>
      <c r="M13" s="40">
        <v>150</v>
      </c>
      <c r="N13" s="40"/>
      <c r="O13" s="40"/>
      <c r="P13" s="26">
        <v>2044.441</v>
      </c>
      <c r="Q13" s="27"/>
      <c r="R13" s="27"/>
      <c r="S13" s="27"/>
      <c r="T13" s="27"/>
    </row>
    <row r="14" spans="1:20" ht="79.8" x14ac:dyDescent="0.3">
      <c r="A14" s="25" t="s">
        <v>41</v>
      </c>
      <c r="B14" s="40"/>
      <c r="C14" s="40"/>
      <c r="D14" s="40"/>
      <c r="E14" s="40"/>
      <c r="F14" s="40"/>
      <c r="G14" s="40">
        <v>1250</v>
      </c>
      <c r="H14" s="40"/>
      <c r="I14" s="40"/>
      <c r="J14" s="40">
        <v>2940</v>
      </c>
      <c r="K14" s="40"/>
      <c r="L14" s="40"/>
      <c r="M14" s="40"/>
      <c r="N14" s="40"/>
      <c r="O14" s="40"/>
      <c r="P14" s="26">
        <v>4190</v>
      </c>
      <c r="Q14" s="27"/>
      <c r="R14" s="27"/>
      <c r="S14" s="27"/>
      <c r="T14" s="27"/>
    </row>
    <row r="15" spans="1:20" x14ac:dyDescent="0.3">
      <c r="A15" s="33" t="s">
        <v>42</v>
      </c>
      <c r="B15" s="41">
        <v>63311.662250000001</v>
      </c>
      <c r="C15" s="41">
        <v>22660.067439999999</v>
      </c>
      <c r="D15" s="41">
        <v>25984.690999999999</v>
      </c>
      <c r="E15" s="41">
        <v>4290</v>
      </c>
      <c r="F15" s="41">
        <v>899.13</v>
      </c>
      <c r="G15" s="41">
        <v>7810.0479999999998</v>
      </c>
      <c r="H15" s="41">
        <v>1572.0524499999999</v>
      </c>
      <c r="I15" s="41">
        <v>198</v>
      </c>
      <c r="J15" s="41">
        <v>10082.365</v>
      </c>
      <c r="K15" s="41">
        <v>2322.2330000000002</v>
      </c>
      <c r="L15" s="41">
        <v>1790.027</v>
      </c>
      <c r="M15" s="41">
        <v>2915.88</v>
      </c>
      <c r="N15" s="41">
        <v>3056.2439199999999</v>
      </c>
      <c r="O15" s="41">
        <v>3027.5760799999998</v>
      </c>
      <c r="P15" s="26">
        <v>149919.97614000001</v>
      </c>
      <c r="Q15" s="34"/>
      <c r="R15" s="34"/>
      <c r="S15" s="34"/>
      <c r="T15" s="34"/>
    </row>
    <row r="17" spans="1:2" x14ac:dyDescent="0.3">
      <c r="A17" s="37" t="s">
        <v>30</v>
      </c>
      <c r="B17" s="36">
        <f>Учреждения!B61+'Муниципальные районы'!P15</f>
        <v>1995026.99556</v>
      </c>
    </row>
    <row r="18" spans="1:2" ht="32.25" customHeight="1" x14ac:dyDescent="0.3">
      <c r="A18" s="37" t="str">
        <f>CONCATENATE("Остатки бюджетных средств на ",C2,"г.")</f>
        <v>Остатки бюджетных средств на 08.02.2019г.</v>
      </c>
      <c r="B18" s="36">
        <f>1313934.5</f>
        <v>1313934.5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2019-02-12T22:33:08Z</dcterms:modified>
</cp:coreProperties>
</file>