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Учреждения!$31:$32</definedName>
    <definedName name="_xlnm.Print_Area" localSheetId="1">'Муниципальные районы'!$A$1:$P$18</definedName>
    <definedName name="_xlnm.Print_Area" localSheetId="0">Учреждения!$A$1:$E$73</definedName>
  </definedNames>
  <calcPr calcId="162913" refMode="R1C1"/>
</workbook>
</file>

<file path=xl/calcChain.xml><?xml version="1.0" encoding="utf-8"?>
<calcChain xmlns="http://schemas.openxmlformats.org/spreadsheetml/2006/main">
  <c r="E8" i="1" l="1"/>
  <c r="E29" i="1"/>
  <c r="E9" i="1"/>
  <c r="E19" i="1"/>
  <c r="E18" i="1"/>
  <c r="E14" i="1"/>
  <c r="E28" i="1"/>
  <c r="E11" i="1"/>
  <c r="E10" i="1"/>
  <c r="E21" i="1"/>
  <c r="E12" i="1"/>
  <c r="E27" i="1"/>
  <c r="E26" i="1"/>
  <c r="E13" i="1"/>
  <c r="E25" i="1"/>
  <c r="E24" i="1"/>
  <c r="E23" i="1"/>
  <c r="E22" i="1"/>
  <c r="E20" i="1"/>
  <c r="E17" i="1"/>
  <c r="E16" i="1"/>
  <c r="E15" i="1"/>
  <c r="B16" i="2"/>
  <c r="A2" i="2" l="1"/>
  <c r="B2" i="2" s="1"/>
  <c r="C2" i="2" s="1"/>
  <c r="A17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<sst xmlns="http://schemas.openxmlformats.org/spreadsheetml/2006/main" count="103" uniqueCount="101">
  <si>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</si>
  <si>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</si>
  <si>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</si>
  <si>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</si>
  <si>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</si>
  <si>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</si>
  <si>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</si>
  <si>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</si>
  <si>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</si>
  <si>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</si>
  <si>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</si>
  <si>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</si>
  <si>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</si>
  <si>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</si>
  <si>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</si>
  <si>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</si>
  <si>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</si>
  <si>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</si>
  <si>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</si>
  <si>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</si>
  <si>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</si>
  <si>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</si>
  <si>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</si>
  <si>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</si>
  <si>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</si>
  <si>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</si>
  <si>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</si>
  <si>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</si>
  <si>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</si>
  <si>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</si>
  <si>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</si>
  <si>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муниципальных районов (городских округов)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</si>
  <si>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</si>
  <si>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</si>
  <si>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</si>
  <si>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</si>
  <si>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</si>
  <si>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</si>
  <si>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</si>
  <si>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</si>
  <si>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</si>
  <si>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</si>
  <si>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31.01.2019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</si>
  <si>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</si>
  <si>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</si>
  <si>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</si>
  <si>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</si>
  <si>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</si>
  <si>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</si>
  <si>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</si>
  <si>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</si>
  <si>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</si>
  <si>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</si>
  <si>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</si>
  <si>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</si>
  <si>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</si>
  <si>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</si>
  <si>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</si>
  <si>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</si>
  <si>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</si>
  <si>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</si>
  <si>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</si>
  <si>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</si>
  <si>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</si>
  <si>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</si>
  <si>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</si>
  <si>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</si>
  <si>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</si>
  <si>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</si>
  <si>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</si>
  <si>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</si>
  <si>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</si>
  <si>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</si>
  <si>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</si>
  <si>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</si>
  <si>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</si>
  <si>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</si>
  <si>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</si>
  <si>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</si>
  <si>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</si>
  <si>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</si>
  <si>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</si>
  <si>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25.01.2019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</si>
  <si>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</si>
  <si>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</si>
  <si>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</si>
  <si>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</si>
  <si>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субъектов Российской Федерации на выплату региональной доплаты к пенсии</t>
  </si>
  <si>
    <t xml:space="preserve">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</t>
  </si>
  <si>
    <t xml:space="preserve"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субъектов Российской Федерации 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</si>
  <si>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субъектов Российской Федерации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</si>
  <si>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</si>
  <si>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</si>
  <si>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</t>
  </si>
  <si>
    <t>Единая субвенция бюджетам субъектов Российской Федерации и бюджету г. Байконура</t>
  </si>
  <si>
    <t xml:space="preserve">Возврат остатков единой субвенции из бюджетов субъектов Российской Федерации 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</si>
  <si>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 на реализацию мероприятий по обеспечению жильем молодых семей (возврат остатков субсидий, субвенций и иных межбюджетных трансфертов, имеющих целевое назначение, прошлых лет федерального бюджета)</t>
  </si>
  <si>
    <t>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</t>
  </si>
  <si>
    <t>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здравоохранения, оказывающих первичную медико-санитарную помощь, за счет средств резервного фонда Правительства Российской Федерации из бюджетов субъектов Российской Федерации</t>
  </si>
  <si>
    <t>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</si>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</sst>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Normal="100" zoomScaleSheetLayoutView="100" workbookViewId="0">
      <selection activeCell="E9" sqref="E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82</v>
      </c>
      <c r="G1" s="32" t="str">
        <f>TEXT(F1,"[$-FC19]ДД ММММ")</f>
        <v>25 января</v>
      </c>
      <c r="H1" s="32" t="str">
        <f>TEXT(F1,"[$-FC19]ДД.ММ.ГГГ \г")</f>
        <v>25.01.2019 г</v>
      </c>
    </row>
    <row r="2" spans="1:9" ht="15.6" x14ac:dyDescent="0.3">
      <c r="A2" s="45" t="str">
        <f>CONCATENATE("с ",G1," по ",G2,"ода")</f>
        <v>с 25 января по 31 января 2019 года</v>
      </c>
      <c r="B2" s="45"/>
      <c r="C2" s="45"/>
      <c r="D2" s="45"/>
      <c r="E2" s="45"/>
      <c r="F2" s="31" t="s">
        <v>42</v>
      </c>
      <c r="G2" s="32" t="str">
        <f>TEXT(F2,"[$-FC19]ДД ММММ ГГГ \г")</f>
        <v>31 января 2019 г</v>
      </c>
      <c r="H2" s="32" t="str">
        <f>TEXT(F2,"[$-FC19]ДД.ММ.ГГГ \г")</f>
        <v>31.01.2019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25.01.2019 г.</v>
      </c>
      <c r="B5" s="47"/>
      <c r="C5" s="47"/>
      <c r="D5" s="48"/>
      <c r="E5" s="8">
        <v>3206191.3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E29-E9</f>
        <v>448678.40490000014</v>
      </c>
    </row>
    <row r="9" spans="1:9" x14ac:dyDescent="0.3">
      <c r="A9" s="57" t="s">
        <v>4</v>
      </c>
      <c r="B9" s="56"/>
      <c r="C9" s="56"/>
      <c r="D9" s="56"/>
      <c r="E9" s="14">
        <f>SUM(E10:E28)</f>
        <v>63828.200000000004</v>
      </c>
    </row>
    <row r="10" spans="1:9" ht="28.8" customHeight="1" x14ac:dyDescent="0.3">
      <c r="A10" s="57" t="s">
        <v>83</v>
      </c>
      <c r="B10" s="56"/>
      <c r="C10" s="56"/>
      <c r="D10" s="56"/>
      <c r="E10" s="14">
        <f>0.6+335.7+15.7</f>
        <v>352</v>
      </c>
    </row>
    <row r="11" spans="1:9" ht="28.8" customHeight="1" x14ac:dyDescent="0.3">
      <c r="A11" s="57" t="s">
        <v>84</v>
      </c>
      <c r="B11" s="56"/>
      <c r="C11" s="56"/>
      <c r="D11" s="56"/>
      <c r="E11" s="14">
        <f>0.7+328.8+4504.9+0.3</f>
        <v>4834.7</v>
      </c>
    </row>
    <row r="12" spans="1:9" ht="41.4" customHeight="1" x14ac:dyDescent="0.3">
      <c r="A12" s="57" t="s">
        <v>85</v>
      </c>
      <c r="B12" s="56"/>
      <c r="C12" s="56"/>
      <c r="D12" s="56"/>
      <c r="E12" s="14">
        <f>4328+3025.8+5895.3+375.4</f>
        <v>13624.5</v>
      </c>
    </row>
    <row r="13" spans="1:9" ht="28.2" customHeight="1" x14ac:dyDescent="0.3">
      <c r="A13" s="57" t="s">
        <v>86</v>
      </c>
      <c r="B13" s="56"/>
      <c r="C13" s="56"/>
      <c r="D13" s="56"/>
      <c r="E13" s="14">
        <f>135.9+42.2+2527.1</f>
        <v>2705.2</v>
      </c>
    </row>
    <row r="14" spans="1:9" ht="29.4" customHeight="1" x14ac:dyDescent="0.3">
      <c r="A14" s="57" t="s">
        <v>87</v>
      </c>
      <c r="B14" s="56"/>
      <c r="C14" s="56"/>
      <c r="D14" s="56"/>
      <c r="E14" s="14">
        <f>19911.3+16375.9+68.5</f>
        <v>36355.699999999997</v>
      </c>
    </row>
    <row r="15" spans="1:9" ht="27.6" customHeight="1" x14ac:dyDescent="0.3">
      <c r="A15" s="57" t="s">
        <v>88</v>
      </c>
      <c r="B15" s="56"/>
      <c r="C15" s="56"/>
      <c r="D15" s="56"/>
      <c r="E15" s="14">
        <f>-40.3</f>
        <v>-40.299999999999997</v>
      </c>
    </row>
    <row r="16" spans="1:9" ht="55.8" customHeight="1" x14ac:dyDescent="0.3">
      <c r="A16" s="57" t="s">
        <v>89</v>
      </c>
      <c r="B16" s="56"/>
      <c r="C16" s="56"/>
      <c r="D16" s="56"/>
      <c r="E16" s="14">
        <f>-20.1</f>
        <v>-20.100000000000001</v>
      </c>
    </row>
    <row r="17" spans="1:5" ht="28.8" customHeight="1" x14ac:dyDescent="0.3">
      <c r="A17" s="57" t="s">
        <v>90</v>
      </c>
      <c r="B17" s="56"/>
      <c r="C17" s="56"/>
      <c r="D17" s="56"/>
      <c r="E17" s="14">
        <f>-21.1</f>
        <v>-21.1</v>
      </c>
    </row>
    <row r="18" spans="1:5" ht="27.6" customHeight="1" x14ac:dyDescent="0.3">
      <c r="A18" s="57" t="s">
        <v>91</v>
      </c>
      <c r="B18" s="56"/>
      <c r="C18" s="56"/>
      <c r="D18" s="56"/>
      <c r="E18" s="14">
        <f>1303.5+490.1+402+422.2+156.6</f>
        <v>2774.3999999999996</v>
      </c>
    </row>
    <row r="19" spans="1:5" ht="25.8" customHeight="1" x14ac:dyDescent="0.3">
      <c r="A19" s="57" t="s">
        <v>92</v>
      </c>
      <c r="B19" s="56"/>
      <c r="C19" s="56"/>
      <c r="D19" s="56"/>
      <c r="E19" s="14">
        <f>15.1+1.8+5.4+2077.8+1765.3</f>
        <v>3865.4000000000005</v>
      </c>
    </row>
    <row r="20" spans="1:5" ht="27" customHeight="1" x14ac:dyDescent="0.3">
      <c r="A20" s="57" t="s">
        <v>93</v>
      </c>
      <c r="B20" s="56"/>
      <c r="C20" s="56"/>
      <c r="D20" s="56"/>
      <c r="E20" s="14">
        <f>-26.3</f>
        <v>-26.3</v>
      </c>
    </row>
    <row r="21" spans="1:5" ht="15" customHeight="1" x14ac:dyDescent="0.3">
      <c r="A21" s="57" t="s">
        <v>94</v>
      </c>
      <c r="B21" s="56"/>
      <c r="C21" s="56"/>
      <c r="D21" s="56"/>
      <c r="E21" s="14">
        <f>725.1+4135.5+803.1</f>
        <v>5663.7000000000007</v>
      </c>
    </row>
    <row r="22" spans="1:5" ht="13.8" customHeight="1" x14ac:dyDescent="0.3">
      <c r="A22" s="57" t="s">
        <v>95</v>
      </c>
      <c r="B22" s="56"/>
      <c r="C22" s="56"/>
      <c r="D22" s="56"/>
      <c r="E22" s="14">
        <f>-29.8</f>
        <v>-29.8</v>
      </c>
    </row>
    <row r="23" spans="1:5" ht="58.8" customHeight="1" x14ac:dyDescent="0.3">
      <c r="A23" s="57" t="s">
        <v>96</v>
      </c>
      <c r="B23" s="56"/>
      <c r="C23" s="56"/>
      <c r="D23" s="56"/>
      <c r="E23" s="14">
        <f>-229</f>
        <v>-229</v>
      </c>
    </row>
    <row r="24" spans="1:5" ht="31.8" customHeight="1" x14ac:dyDescent="0.3">
      <c r="A24" s="57" t="s">
        <v>97</v>
      </c>
      <c r="B24" s="56"/>
      <c r="C24" s="56"/>
      <c r="D24" s="56"/>
      <c r="E24" s="14">
        <f>-1275.9</f>
        <v>-1275.9000000000001</v>
      </c>
    </row>
    <row r="25" spans="1:5" ht="55.8" customHeight="1" x14ac:dyDescent="0.3">
      <c r="A25" s="57" t="s">
        <v>98</v>
      </c>
      <c r="B25" s="56"/>
      <c r="C25" s="56"/>
      <c r="D25" s="56"/>
      <c r="E25" s="14">
        <f>-4750.4</f>
        <v>-4750.3999999999996</v>
      </c>
    </row>
    <row r="26" spans="1:5" ht="29.4" customHeight="1" x14ac:dyDescent="0.3">
      <c r="A26" s="57" t="s">
        <v>88</v>
      </c>
      <c r="B26" s="56"/>
      <c r="C26" s="56"/>
      <c r="D26" s="56"/>
      <c r="E26" s="14">
        <f>-4.5</f>
        <v>-4.5</v>
      </c>
    </row>
    <row r="27" spans="1:5" ht="28.8" customHeight="1" x14ac:dyDescent="0.3">
      <c r="A27" s="57" t="s">
        <v>99</v>
      </c>
      <c r="B27" s="56"/>
      <c r="C27" s="56"/>
      <c r="D27" s="56"/>
      <c r="E27" s="14">
        <f>-4.6</f>
        <v>-4.5999999999999996</v>
      </c>
    </row>
    <row r="28" spans="1:5" ht="40.200000000000003" customHeight="1" x14ac:dyDescent="0.3">
      <c r="A28" s="57" t="s">
        <v>100</v>
      </c>
      <c r="B28" s="56"/>
      <c r="C28" s="56"/>
      <c r="D28" s="56"/>
      <c r="E28" s="14">
        <f>54.6</f>
        <v>54.6</v>
      </c>
    </row>
    <row r="29" spans="1:5" x14ac:dyDescent="0.3">
      <c r="A29" s="49" t="s">
        <v>5</v>
      </c>
      <c r="B29" s="50"/>
      <c r="C29" s="50"/>
      <c r="D29" s="50"/>
      <c r="E29" s="13">
        <f>'Муниципальные районы'!B17-Учреждения!E5+'Муниципальные районы'!B16</f>
        <v>512506.60490000015</v>
      </c>
    </row>
    <row r="30" spans="1:5" x14ac:dyDescent="0.3">
      <c r="A30" s="15"/>
      <c r="B30" s="16"/>
      <c r="C30" s="16"/>
      <c r="D30" s="6"/>
      <c r="E30" s="17"/>
    </row>
    <row r="31" spans="1:5" x14ac:dyDescent="0.3">
      <c r="A31" s="51" t="s">
        <v>14</v>
      </c>
      <c r="B31" s="53" t="s">
        <v>6</v>
      </c>
      <c r="C31" s="54" t="s">
        <v>7</v>
      </c>
      <c r="D31" s="54"/>
      <c r="E31" s="54"/>
    </row>
    <row r="32" spans="1:5" ht="82.8" x14ac:dyDescent="0.3">
      <c r="A32" s="52"/>
      <c r="B32" s="53"/>
      <c r="C32" s="18" t="s">
        <v>8</v>
      </c>
      <c r="D32" s="18" t="s">
        <v>9</v>
      </c>
      <c r="E32" s="18" t="s">
        <v>10</v>
      </c>
    </row>
    <row r="33" spans="1:5" x14ac:dyDescent="0.3">
      <c r="A33" s="21" t="s">
        <v>43</v>
      </c>
      <c r="B33" s="19">
        <v>1380.11959</v>
      </c>
      <c r="C33" s="19">
        <v>984.91470000000004</v>
      </c>
      <c r="D33" s="19">
        <v>284.49389000000002</v>
      </c>
      <c r="E33" s="19"/>
    </row>
    <row r="34" spans="1:5" x14ac:dyDescent="0.3">
      <c r="A34" s="21" t="s">
        <v>44</v>
      </c>
      <c r="B34" s="19">
        <v>80</v>
      </c>
      <c r="C34" s="19"/>
      <c r="D34" s="19"/>
      <c r="E34" s="19"/>
    </row>
    <row r="35" spans="1:5" x14ac:dyDescent="0.3">
      <c r="A35" s="21" t="s">
        <v>45</v>
      </c>
      <c r="B35" s="19">
        <v>398.17392000000001</v>
      </c>
      <c r="C35" s="19">
        <v>300</v>
      </c>
      <c r="D35" s="19"/>
      <c r="E35" s="19"/>
    </row>
    <row r="36" spans="1:5" x14ac:dyDescent="0.3">
      <c r="A36" s="21" t="s">
        <v>46</v>
      </c>
      <c r="B36" s="19">
        <v>9481.2415000000001</v>
      </c>
      <c r="C36" s="19">
        <v>7492.76</v>
      </c>
      <c r="D36" s="19">
        <v>1472.5429999999999</v>
      </c>
      <c r="E36" s="19"/>
    </row>
    <row r="37" spans="1:5" ht="27.6" x14ac:dyDescent="0.3">
      <c r="A37" s="21" t="s">
        <v>47</v>
      </c>
      <c r="B37" s="19">
        <v>393.45931999999999</v>
      </c>
      <c r="C37" s="19">
        <v>68.109319999999997</v>
      </c>
      <c r="D37" s="19"/>
      <c r="E37" s="19"/>
    </row>
    <row r="38" spans="1:5" x14ac:dyDescent="0.3">
      <c r="A38" s="21" t="s">
        <v>48</v>
      </c>
      <c r="B38" s="19">
        <v>40</v>
      </c>
      <c r="C38" s="19"/>
      <c r="D38" s="19"/>
      <c r="E38" s="19"/>
    </row>
    <row r="39" spans="1:5" x14ac:dyDescent="0.3">
      <c r="A39" s="21" t="s">
        <v>49</v>
      </c>
      <c r="B39" s="19">
        <v>1952</v>
      </c>
      <c r="C39" s="19">
        <v>1200</v>
      </c>
      <c r="D39" s="19">
        <v>400</v>
      </c>
      <c r="E39" s="19"/>
    </row>
    <row r="40" spans="1:5" ht="27.6" x14ac:dyDescent="0.3">
      <c r="A40" s="21" t="s">
        <v>50</v>
      </c>
      <c r="B40" s="19">
        <v>23434.469410000002</v>
      </c>
      <c r="C40" s="19"/>
      <c r="D40" s="19"/>
      <c r="E40" s="19"/>
    </row>
    <row r="41" spans="1:5" x14ac:dyDescent="0.3">
      <c r="A41" s="21" t="s">
        <v>51</v>
      </c>
      <c r="B41" s="19">
        <v>6630.4</v>
      </c>
      <c r="C41" s="19">
        <v>4200</v>
      </c>
      <c r="D41" s="19">
        <v>2100</v>
      </c>
      <c r="E41" s="19"/>
    </row>
    <row r="42" spans="1:5" x14ac:dyDescent="0.3">
      <c r="A42" s="21" t="s">
        <v>52</v>
      </c>
      <c r="B42" s="19">
        <v>94280.664860000004</v>
      </c>
      <c r="C42" s="19">
        <v>3825.47399</v>
      </c>
      <c r="D42" s="19">
        <v>2063.4126500000002</v>
      </c>
      <c r="E42" s="19"/>
    </row>
    <row r="43" spans="1:5" x14ac:dyDescent="0.3">
      <c r="A43" s="21" t="s">
        <v>53</v>
      </c>
      <c r="B43" s="19">
        <v>32162.576519999999</v>
      </c>
      <c r="C43" s="19">
        <v>9155.3260599999994</v>
      </c>
      <c r="D43" s="19">
        <v>650</v>
      </c>
      <c r="E43" s="19">
        <v>1027.4282800000001</v>
      </c>
    </row>
    <row r="44" spans="1:5" x14ac:dyDescent="0.3">
      <c r="A44" s="21" t="s">
        <v>54</v>
      </c>
      <c r="B44" s="19">
        <v>36696.033089999997</v>
      </c>
      <c r="C44" s="19">
        <v>9946.9743299999991</v>
      </c>
      <c r="D44" s="19">
        <v>-2690.7993900000001</v>
      </c>
      <c r="E44" s="19">
        <v>33159.51079</v>
      </c>
    </row>
    <row r="45" spans="1:5" ht="27.6" x14ac:dyDescent="0.3">
      <c r="A45" s="21" t="s">
        <v>55</v>
      </c>
      <c r="B45" s="19">
        <v>3054.5768400000002</v>
      </c>
      <c r="C45" s="19">
        <v>456.21</v>
      </c>
      <c r="D45" s="19"/>
      <c r="E45" s="19"/>
    </row>
    <row r="46" spans="1:5" x14ac:dyDescent="0.3">
      <c r="A46" s="21" t="s">
        <v>56</v>
      </c>
      <c r="B46" s="19">
        <v>62</v>
      </c>
      <c r="C46" s="19"/>
      <c r="D46" s="19"/>
      <c r="E46" s="19"/>
    </row>
    <row r="47" spans="1:5" x14ac:dyDescent="0.3">
      <c r="A47" s="21" t="s">
        <v>57</v>
      </c>
      <c r="B47" s="19">
        <v>3097.09175</v>
      </c>
      <c r="C47" s="19"/>
      <c r="D47" s="19"/>
      <c r="E47" s="19">
        <v>39.591749999999998</v>
      </c>
    </row>
    <row r="48" spans="1:5" x14ac:dyDescent="0.3">
      <c r="A48" s="21" t="s">
        <v>58</v>
      </c>
      <c r="B48" s="19">
        <v>4013.8734199999999</v>
      </c>
      <c r="C48" s="19">
        <v>2539.1099899999999</v>
      </c>
      <c r="D48" s="19">
        <v>922.82815000000005</v>
      </c>
      <c r="E48" s="19"/>
    </row>
    <row r="49" spans="1:5" x14ac:dyDescent="0.3">
      <c r="A49" s="21" t="s">
        <v>59</v>
      </c>
      <c r="B49" s="19">
        <v>3862.4408899999999</v>
      </c>
      <c r="C49" s="19">
        <v>2711.5584399999998</v>
      </c>
      <c r="D49" s="19">
        <v>940.95344999999998</v>
      </c>
      <c r="E49" s="19"/>
    </row>
    <row r="50" spans="1:5" ht="27.6" x14ac:dyDescent="0.3">
      <c r="A50" s="21" t="s">
        <v>60</v>
      </c>
      <c r="B50" s="19">
        <v>4197.2259999999997</v>
      </c>
      <c r="C50" s="19">
        <v>2471.489</v>
      </c>
      <c r="D50" s="19">
        <v>1395</v>
      </c>
      <c r="E50" s="19">
        <v>124.4</v>
      </c>
    </row>
    <row r="51" spans="1:5" x14ac:dyDescent="0.3">
      <c r="A51" s="21" t="s">
        <v>61</v>
      </c>
      <c r="B51" s="19">
        <v>0.2477</v>
      </c>
      <c r="C51" s="19"/>
      <c r="D51" s="19"/>
      <c r="E51" s="19"/>
    </row>
    <row r="52" spans="1:5" x14ac:dyDescent="0.3">
      <c r="A52" s="21" t="s">
        <v>62</v>
      </c>
      <c r="B52" s="19">
        <v>106332.00156</v>
      </c>
      <c r="C52" s="19"/>
      <c r="D52" s="19"/>
      <c r="E52" s="19"/>
    </row>
    <row r="53" spans="1:5" x14ac:dyDescent="0.3">
      <c r="A53" s="21" t="s">
        <v>63</v>
      </c>
      <c r="B53" s="19">
        <v>12023.184520000001</v>
      </c>
      <c r="C53" s="19">
        <v>7600</v>
      </c>
      <c r="D53" s="19">
        <v>4400</v>
      </c>
      <c r="E53" s="19"/>
    </row>
    <row r="54" spans="1:5" x14ac:dyDescent="0.3">
      <c r="A54" s="21" t="s">
        <v>64</v>
      </c>
      <c r="B54" s="19">
        <v>1223</v>
      </c>
      <c r="C54" s="19">
        <v>1223</v>
      </c>
      <c r="D54" s="19"/>
      <c r="E54" s="19"/>
    </row>
    <row r="55" spans="1:5" x14ac:dyDescent="0.3">
      <c r="A55" s="21" t="s">
        <v>65</v>
      </c>
      <c r="B55" s="19">
        <v>720</v>
      </c>
      <c r="C55" s="19">
        <v>693</v>
      </c>
      <c r="D55" s="19"/>
      <c r="E55" s="19"/>
    </row>
    <row r="56" spans="1:5" x14ac:dyDescent="0.3">
      <c r="A56" s="21" t="s">
        <v>66</v>
      </c>
      <c r="B56" s="19">
        <v>2238.2800000000002</v>
      </c>
      <c r="C56" s="19">
        <v>1520</v>
      </c>
      <c r="D56" s="19">
        <v>650</v>
      </c>
      <c r="E56" s="19"/>
    </row>
    <row r="57" spans="1:5" x14ac:dyDescent="0.3">
      <c r="A57" s="21" t="s">
        <v>67</v>
      </c>
      <c r="B57" s="19">
        <v>1850</v>
      </c>
      <c r="C57" s="19">
        <v>1150</v>
      </c>
      <c r="D57" s="19">
        <v>700</v>
      </c>
      <c r="E57" s="19"/>
    </row>
    <row r="58" spans="1:5" x14ac:dyDescent="0.3">
      <c r="A58" s="21" t="s">
        <v>68</v>
      </c>
      <c r="B58" s="19">
        <v>1334.71246</v>
      </c>
      <c r="C58" s="19">
        <v>900.37267999999995</v>
      </c>
      <c r="D58" s="19">
        <v>414.71976999999998</v>
      </c>
      <c r="E58" s="19"/>
    </row>
    <row r="59" spans="1:5" x14ac:dyDescent="0.3">
      <c r="A59" s="21" t="s">
        <v>69</v>
      </c>
      <c r="B59" s="19">
        <v>1020</v>
      </c>
      <c r="C59" s="19">
        <v>700</v>
      </c>
      <c r="D59" s="19">
        <v>300</v>
      </c>
      <c r="E59" s="19"/>
    </row>
    <row r="60" spans="1:5" x14ac:dyDescent="0.3">
      <c r="A60" s="21" t="s">
        <v>70</v>
      </c>
      <c r="B60" s="19">
        <v>2776.0930499999999</v>
      </c>
      <c r="C60" s="19">
        <v>2013.59157</v>
      </c>
      <c r="D60" s="19">
        <v>651.83333000000005</v>
      </c>
      <c r="E60" s="19"/>
    </row>
    <row r="61" spans="1:5" x14ac:dyDescent="0.3">
      <c r="A61" s="21" t="s">
        <v>71</v>
      </c>
      <c r="B61" s="19">
        <v>79098.344299999997</v>
      </c>
      <c r="C61" s="19">
        <v>2770</v>
      </c>
      <c r="D61" s="19"/>
      <c r="E61" s="19"/>
    </row>
    <row r="62" spans="1:5" x14ac:dyDescent="0.3">
      <c r="A62" s="21" t="s">
        <v>72</v>
      </c>
      <c r="B62" s="19">
        <v>4512.6627900000003</v>
      </c>
      <c r="C62" s="19">
        <v>1230.3</v>
      </c>
      <c r="D62" s="19">
        <v>610</v>
      </c>
      <c r="E62" s="19"/>
    </row>
    <row r="63" spans="1:5" x14ac:dyDescent="0.3">
      <c r="A63" s="21" t="s">
        <v>73</v>
      </c>
      <c r="B63" s="19">
        <v>38.090000000000003</v>
      </c>
      <c r="C63" s="19"/>
      <c r="D63" s="19"/>
      <c r="E63" s="19">
        <v>38</v>
      </c>
    </row>
    <row r="64" spans="1:5" x14ac:dyDescent="0.3">
      <c r="A64" s="21" t="s">
        <v>74</v>
      </c>
      <c r="B64" s="19">
        <v>6060.47624</v>
      </c>
      <c r="C64" s="19">
        <v>4585.8616599999996</v>
      </c>
      <c r="D64" s="19">
        <v>1278.5695599999999</v>
      </c>
      <c r="E64" s="19"/>
    </row>
    <row r="65" spans="1:5" x14ac:dyDescent="0.3">
      <c r="A65" s="21" t="s">
        <v>75</v>
      </c>
      <c r="B65" s="19">
        <v>1890.635</v>
      </c>
      <c r="C65" s="19">
        <v>1227.6669999999999</v>
      </c>
      <c r="D65" s="19">
        <v>445.96800000000002</v>
      </c>
      <c r="E65" s="19"/>
    </row>
    <row r="66" spans="1:5" x14ac:dyDescent="0.3">
      <c r="A66" s="21" t="s">
        <v>76</v>
      </c>
      <c r="B66" s="19">
        <v>573.9</v>
      </c>
      <c r="C66" s="19">
        <v>531</v>
      </c>
      <c r="D66" s="19"/>
      <c r="E66" s="19"/>
    </row>
    <row r="67" spans="1:5" x14ac:dyDescent="0.3">
      <c r="A67" s="21" t="s">
        <v>77</v>
      </c>
      <c r="B67" s="19">
        <v>159.18</v>
      </c>
      <c r="C67" s="19"/>
      <c r="D67" s="19"/>
      <c r="E67" s="19"/>
    </row>
    <row r="68" spans="1:5" x14ac:dyDescent="0.3">
      <c r="A68" s="21" t="s">
        <v>78</v>
      </c>
      <c r="B68" s="19">
        <v>26.957000000000001</v>
      </c>
      <c r="C68" s="19"/>
      <c r="D68" s="19"/>
      <c r="E68" s="19"/>
    </row>
    <row r="69" spans="1:5" x14ac:dyDescent="0.3">
      <c r="A69" s="21" t="s">
        <v>79</v>
      </c>
      <c r="B69" s="19">
        <v>426.53359</v>
      </c>
      <c r="C69" s="19">
        <v>233.64381</v>
      </c>
      <c r="D69" s="19">
        <v>170.52755999999999</v>
      </c>
      <c r="E69" s="19"/>
    </row>
    <row r="70" spans="1:5" x14ac:dyDescent="0.3">
      <c r="A70" s="21" t="s">
        <v>80</v>
      </c>
      <c r="B70" s="19">
        <v>1225</v>
      </c>
      <c r="C70" s="19">
        <v>850</v>
      </c>
      <c r="D70" s="19">
        <v>300</v>
      </c>
      <c r="E70" s="19"/>
    </row>
    <row r="71" spans="1:5" x14ac:dyDescent="0.3">
      <c r="A71" s="23" t="s">
        <v>81</v>
      </c>
      <c r="B71" s="20">
        <v>448745.64532000001</v>
      </c>
      <c r="C71" s="20">
        <v>72580.362550000005</v>
      </c>
      <c r="D71" s="20">
        <v>17460.04997</v>
      </c>
      <c r="E71" s="20">
        <v>34388.930820000001</v>
      </c>
    </row>
  </sheetData>
  <mergeCells count="29">
    <mergeCell ref="A26:D26"/>
    <mergeCell ref="A27:D27"/>
    <mergeCell ref="A28:D28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29:D29"/>
    <mergeCell ref="A31:A32"/>
    <mergeCell ref="B31:B32"/>
    <mergeCell ref="C31:E3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view="pageBreakPreview" topLeftCell="A13" zoomScaleNormal="100" zoomScaleSheetLayoutView="100" workbookViewId="0">
      <selection activeCell="B18" sqref="B18"/>
    </sheetView>
  </sheetViews>
  <sheetFormatPr defaultRowHeight="14.4" x14ac:dyDescent="0.3"/>
  <cols>
    <col min="1" max="1" width="38.33203125" customWidth="1"/>
    <col min="2" max="2" width="13.109375" customWidth="1"/>
    <col min="3" max="3" width="14" customWidth="1"/>
    <col min="4" max="4" width="14.44140625" customWidth="1"/>
    <col min="5" max="5" width="13.109375" customWidth="1"/>
    <col min="6" max="6" width="13.5546875" customWidth="1"/>
    <col min="7" max="7" width="13.109375" customWidth="1"/>
    <col min="8" max="8" width="14.21875" customWidth="1"/>
    <col min="9" max="9" width="13.33203125" customWidth="1"/>
    <col min="10" max="10" width="12.6640625" customWidth="1"/>
    <col min="11" max="11" width="11" customWidth="1"/>
    <col min="12" max="12" width="13.44140625" customWidth="1"/>
    <col min="13" max="13" width="13" customWidth="1"/>
    <col min="14" max="14" width="12.88671875" customWidth="1"/>
    <col min="15" max="15" width="13.21875" customWidth="1"/>
    <col min="16" max="16" width="10.21875" customWidth="1"/>
  </cols>
  <sheetData>
    <row r="1" spans="1:20" s="29" customFormat="1" ht="15.6" x14ac:dyDescent="0.3">
      <c r="A1" s="43" t="s">
        <v>42</v>
      </c>
      <c r="C1" s="30" t="s">
        <v>13</v>
      </c>
    </row>
    <row r="2" spans="1:20" x14ac:dyDescent="0.3">
      <c r="A2" s="38" t="str">
        <f>TEXT(EndData2,"[$-FC19]ДД.ММ.ГГГ")</f>
        <v>31.01.2019</v>
      </c>
      <c r="B2" s="38">
        <f>A2+1</f>
        <v>43497</v>
      </c>
      <c r="C2" s="44" t="str">
        <f>TEXT(B2,"[$-FC19]ДД.ММ.ГГГ")</f>
        <v>01.02.2019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40.200000000000003" x14ac:dyDescent="0.3">
      <c r="A4" s="25" t="s">
        <v>31</v>
      </c>
      <c r="B4" s="40"/>
      <c r="C4" s="40"/>
      <c r="D4" s="40"/>
      <c r="E4" s="40">
        <v>6860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6860</v>
      </c>
      <c r="Q4" s="27"/>
      <c r="R4" s="27"/>
      <c r="S4" s="27"/>
      <c r="T4" s="27"/>
    </row>
    <row r="5" spans="1:20" ht="66.599999999999994" x14ac:dyDescent="0.3">
      <c r="A5" s="25" t="s">
        <v>32</v>
      </c>
      <c r="B5" s="40">
        <v>28962.415679999998</v>
      </c>
      <c r="C5" s="40"/>
      <c r="D5" s="40"/>
      <c r="E5" s="40">
        <v>14636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26">
        <v>43598.415679999998</v>
      </c>
      <c r="Q5" s="27"/>
      <c r="R5" s="27"/>
      <c r="S5" s="27"/>
      <c r="T5" s="27"/>
    </row>
    <row r="6" spans="1:20" ht="79.8" x14ac:dyDescent="0.3">
      <c r="A6" s="25" t="s">
        <v>33</v>
      </c>
      <c r="B6" s="40"/>
      <c r="C6" s="40"/>
      <c r="D6" s="40"/>
      <c r="E6" s="40">
        <v>642.20000000000005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26">
        <v>642.20000000000005</v>
      </c>
      <c r="Q6" s="27"/>
      <c r="R6" s="27"/>
      <c r="S6" s="27"/>
      <c r="T6" s="27"/>
    </row>
    <row r="7" spans="1:20" ht="79.8" x14ac:dyDescent="0.3">
      <c r="A7" s="25" t="s">
        <v>34</v>
      </c>
      <c r="B7" s="40">
        <v>766.05600000000004</v>
      </c>
      <c r="C7" s="40"/>
      <c r="D7" s="40"/>
      <c r="E7" s="40">
        <v>82.8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848.85599999999999</v>
      </c>
      <c r="Q7" s="27"/>
      <c r="R7" s="27"/>
      <c r="S7" s="27"/>
      <c r="T7" s="27"/>
    </row>
    <row r="8" spans="1:20" ht="53.4" x14ac:dyDescent="0.3">
      <c r="A8" s="25" t="s">
        <v>35</v>
      </c>
      <c r="B8" s="40">
        <v>686.8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6">
        <v>686.8</v>
      </c>
      <c r="Q8" s="27"/>
      <c r="R8" s="27"/>
      <c r="S8" s="27"/>
      <c r="T8" s="27"/>
    </row>
    <row r="9" spans="1:20" ht="79.8" x14ac:dyDescent="0.3">
      <c r="A9" s="25" t="s">
        <v>36</v>
      </c>
      <c r="B9" s="40">
        <v>310.2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6">
        <v>310.2</v>
      </c>
      <c r="Q9" s="27"/>
      <c r="R9" s="27"/>
      <c r="S9" s="27"/>
      <c r="T9" s="27"/>
    </row>
    <row r="10" spans="1:20" ht="79.8" x14ac:dyDescent="0.3">
      <c r="A10" s="25" t="s">
        <v>37</v>
      </c>
      <c r="B10" s="40">
        <v>237.9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237.9</v>
      </c>
      <c r="Q10" s="27"/>
      <c r="R10" s="27"/>
      <c r="S10" s="27"/>
      <c r="T10" s="27"/>
    </row>
    <row r="11" spans="1:20" ht="66.599999999999994" x14ac:dyDescent="0.3">
      <c r="A11" s="25" t="s">
        <v>38</v>
      </c>
      <c r="B11" s="40">
        <v>57539.991379999999</v>
      </c>
      <c r="C11" s="40"/>
      <c r="D11" s="40">
        <v>3192.5</v>
      </c>
      <c r="E11" s="40">
        <v>1910</v>
      </c>
      <c r="F11" s="40">
        <v>433.83</v>
      </c>
      <c r="G11" s="40"/>
      <c r="H11" s="40"/>
      <c r="I11" s="40"/>
      <c r="J11" s="40"/>
      <c r="K11" s="40"/>
      <c r="L11" s="40">
        <v>150</v>
      </c>
      <c r="M11" s="40"/>
      <c r="N11" s="40"/>
      <c r="O11" s="40"/>
      <c r="P11" s="26">
        <v>63226.321380000001</v>
      </c>
      <c r="Q11" s="27"/>
      <c r="R11" s="27"/>
      <c r="S11" s="27"/>
      <c r="T11" s="27"/>
    </row>
    <row r="12" spans="1:20" ht="159" x14ac:dyDescent="0.3">
      <c r="A12" s="25" t="s">
        <v>39</v>
      </c>
      <c r="B12" s="40">
        <v>383</v>
      </c>
      <c r="C12" s="40"/>
      <c r="D12" s="40"/>
      <c r="E12" s="40"/>
      <c r="F12" s="40"/>
      <c r="G12" s="40"/>
      <c r="H12" s="40"/>
      <c r="I12" s="40"/>
      <c r="J12" s="40">
        <v>62.832999999999998</v>
      </c>
      <c r="K12" s="40"/>
      <c r="L12" s="40"/>
      <c r="M12" s="40"/>
      <c r="N12" s="40"/>
      <c r="O12" s="40"/>
      <c r="P12" s="26">
        <v>445.83300000000003</v>
      </c>
      <c r="Q12" s="27"/>
      <c r="R12" s="27"/>
      <c r="S12" s="27"/>
      <c r="T12" s="27"/>
    </row>
    <row r="13" spans="1:20" ht="40.200000000000003" x14ac:dyDescent="0.3">
      <c r="A13" s="25" t="s">
        <v>40</v>
      </c>
      <c r="B13" s="40"/>
      <c r="C13" s="40"/>
      <c r="D13" s="40">
        <v>-257.66663</v>
      </c>
      <c r="E13" s="40">
        <v>-106.46662999999999</v>
      </c>
      <c r="F13" s="40">
        <v>-44.566630000000004</v>
      </c>
      <c r="G13" s="40">
        <v>-179.26662999999999</v>
      </c>
      <c r="H13" s="40">
        <v>-74.150000000000006</v>
      </c>
      <c r="I13" s="40">
        <v>-16.149999999999999</v>
      </c>
      <c r="J13" s="40">
        <v>-379.8</v>
      </c>
      <c r="K13" s="40">
        <v>-50.85</v>
      </c>
      <c r="L13" s="40">
        <v>-102.63333</v>
      </c>
      <c r="M13" s="40">
        <v>-107.6</v>
      </c>
      <c r="N13" s="40">
        <v>-92.316630000000004</v>
      </c>
      <c r="O13" s="40">
        <v>-38.700000000000003</v>
      </c>
      <c r="P13" s="26">
        <v>-1450.1664800000001</v>
      </c>
      <c r="Q13" s="27"/>
      <c r="R13" s="27"/>
      <c r="S13" s="27"/>
      <c r="T13" s="27"/>
    </row>
    <row r="14" spans="1:20" x14ac:dyDescent="0.3">
      <c r="A14" s="33" t="s">
        <v>41</v>
      </c>
      <c r="B14" s="41">
        <v>88886.363060000003</v>
      </c>
      <c r="C14" s="41"/>
      <c r="D14" s="41">
        <v>2934.8333699999998</v>
      </c>
      <c r="E14" s="41">
        <v>24024.533370000001</v>
      </c>
      <c r="F14" s="41">
        <v>389.26337000000001</v>
      </c>
      <c r="G14" s="41">
        <v>-179.26662999999999</v>
      </c>
      <c r="H14" s="41">
        <v>-74.150000000000006</v>
      </c>
      <c r="I14" s="41">
        <v>-16.149999999999999</v>
      </c>
      <c r="J14" s="41">
        <v>-316.96699999999998</v>
      </c>
      <c r="K14" s="41">
        <v>-50.85</v>
      </c>
      <c r="L14" s="41">
        <v>47.366669999999999</v>
      </c>
      <c r="M14" s="41">
        <v>-107.6</v>
      </c>
      <c r="N14" s="41">
        <v>-92.316630000000004</v>
      </c>
      <c r="O14" s="41">
        <v>-38.700000000000003</v>
      </c>
      <c r="P14" s="26">
        <v>115406.35958</v>
      </c>
      <c r="Q14" s="34"/>
      <c r="R14" s="34"/>
      <c r="S14" s="34"/>
      <c r="T14" s="34"/>
    </row>
    <row r="16" spans="1:20" x14ac:dyDescent="0.3">
      <c r="A16" s="37" t="s">
        <v>30</v>
      </c>
      <c r="B16" s="36">
        <f>Учреждения!B71+'Муниципальные районы'!P14</f>
        <v>564152.00490000006</v>
      </c>
    </row>
    <row r="17" spans="1:2" ht="32.25" customHeight="1" x14ac:dyDescent="0.3">
      <c r="A17" s="37" t="str">
        <f>CONCATENATE("Остатки бюджетных средств на ",C2,"г.")</f>
        <v>Остатки бюджетных средств на 01.02.2019г.</v>
      </c>
      <c r="B17" s="36">
        <v>3154545.9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2019-02-05T23:11:10Z</dcterms:modified>
</cp:coreProperties>
</file>