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860" activeTab="0"/>
  </bookViews>
  <sheets>
    <sheet name="таблица 5" sheetId="1" r:id="rId1"/>
    <sheet name="15 внебюджет" sheetId="2" state="hidden" r:id="rId2"/>
    <sheet name="Лист1" sheetId="3" r:id="rId3"/>
  </sheets>
  <definedNames>
    <definedName name="_xlnm.Print_Titles" localSheetId="0">'таблица 5'!$5:$6</definedName>
    <definedName name="_xlnm.Print_Area" localSheetId="0">'таблица 5'!$A$1:$M$174</definedName>
  </definedNames>
  <calcPr fullCalcOnLoad="1"/>
</workbook>
</file>

<file path=xl/sharedStrings.xml><?xml version="1.0" encoding="utf-8"?>
<sst xmlns="http://schemas.openxmlformats.org/spreadsheetml/2006/main" count="240" uniqueCount="92">
  <si>
    <t>Подпрограмма 1</t>
  </si>
  <si>
    <t>ГРБС</t>
  </si>
  <si>
    <t>Подпрограмма 2</t>
  </si>
  <si>
    <t>тыс. руб.</t>
  </si>
  <si>
    <t xml:space="preserve">Код бюджетной классификации 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</si>
  <si>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</si>
  <si>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</si>
  <si>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</si>
  <si>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</si>
  <si>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</si>
  <si>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Наименование государственной программы / подпрограммы / мероприятия</t>
  </si>
  <si>
    <t>№ п/п</t>
  </si>
  <si>
    <t>1.2.</t>
  </si>
  <si>
    <t>1.3.</t>
  </si>
  <si>
    <t>2.</t>
  </si>
  <si>
    <t>2.1.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</si>
  <si>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</si>
  <si>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</si>
  <si>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</si>
  <si>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</si>
  <si>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</si>
  <si>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</si>
  <si>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</si>
  <si>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</si>
  <si>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</si>
  <si>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</si>
  <si>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</si>
  <si>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</si>
  <si>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</si>
  <si>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</si>
  <si>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</si>
  <si>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</si>
  <si>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</si>
  <si>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</si>
  <si>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</si>
  <si>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Подпрограмма 3 "Традиционная культура и народное творчество"</t>
  </si>
  <si>
    <t>3.2.</t>
  </si>
  <si>
    <t>3.</t>
  </si>
  <si>
    <t>101</t>
  </si>
  <si>
    <t>102</t>
  </si>
  <si>
    <t>103</t>
  </si>
  <si>
    <t>104</t>
  </si>
  <si>
    <t>105</t>
  </si>
  <si>
    <t>за счет средств внебюджетных источников</t>
  </si>
  <si>
    <t>Подпрограмма 5 "Обеспечение условий реализации Программы"</t>
  </si>
  <si>
    <t>812</t>
  </si>
  <si>
    <t>816</t>
  </si>
  <si>
    <t>"Таблица 5</t>
  </si>
  <si>
    <t xml:space="preserve">за счет средств внебюджетных источников </t>
  </si>
  <si>
    <t>1.</t>
  </si>
  <si>
    <t>Развитие библиотечного дела</t>
  </si>
  <si>
    <t>Развитие музейного дела</t>
  </si>
  <si>
    <t xml:space="preserve"> Подпрограмма 2   "Искусство"</t>
  </si>
  <si>
    <t xml:space="preserve"> Поддержка и развитие исполнительских искусств</t>
  </si>
  <si>
    <t xml:space="preserve">Проведение мероприятий международного, межрегионального и регионального значения, посвященных значимым событиям региональной, отечественной и мировой культуры, а также мероприятий по развитию международного и межрегионального сотрудничества в сфере культуры  </t>
  </si>
  <si>
    <t>Организация и проведение мероприятий по сохранению нематериального культурного наследия народов Камчатского края</t>
  </si>
  <si>
    <t>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</t>
  </si>
  <si>
    <t>Развитие системы образования в сфере культуры и искусства</t>
  </si>
  <si>
    <t>Развитие инфраструктуры и системы управления в сфере культуры</t>
  </si>
  <si>
    <t>1.1.</t>
  </si>
  <si>
    <t>2.2.</t>
  </si>
  <si>
    <t>3.1.</t>
  </si>
  <si>
    <t>4.1.</t>
  </si>
  <si>
    <t>4.</t>
  </si>
  <si>
    <t>4.2.</t>
  </si>
  <si>
    <t>5.</t>
  </si>
  <si>
    <t>5.1.</t>
  </si>
  <si>
    <t>5.2.</t>
  </si>
  <si>
    <t xml:space="preserve">ЦСР </t>
  </si>
  <si>
    <t>Подпрограмма 4 "Образование в сфере культуры"</t>
  </si>
  <si>
    <t>5.3.</t>
  </si>
  <si>
    <t>5.4.</t>
  </si>
  <si>
    <t>Сохранение, использование, популяризация и государственная охрана объектов культурного наследия, расположенных на территории Камчатского края</t>
  </si>
  <si>
    <t xml:space="preserve"> Подпрограмма 1 "Наследие"</t>
  </si>
  <si>
    <t>за счет средств краевого бюджета, всего     в том числе</t>
  </si>
  <si>
    <t>за счет средств краевого бюджета, всего         в том числе</t>
  </si>
  <si>
    <t>Кроме того, планируемые объемы обязательств федерального бюджета</t>
  </si>
  <si>
    <t>Проведение мероприятий по выявлению художественно одарённых детей и молодёжи, по созданию условий для их творческого развития</t>
  </si>
  <si>
    <t>5.5.</t>
  </si>
  <si>
    <t>5.1</t>
  </si>
  <si>
    <t xml:space="preserve"> Развитие цифрового контента в сфере культуры</t>
  </si>
  <si>
    <t xml:space="preserve"> Развитие кадрового потенциала в учреждениях культуры Камчатского края</t>
  </si>
  <si>
    <t>Развитие инфраструктуры в сфере культуры</t>
  </si>
  <si>
    <t>5.6.</t>
  </si>
  <si>
    <t>Обеспечение проведения специальной оценки условий труда</t>
  </si>
  <si>
    <t>5.7.</t>
  </si>
  <si>
    <t>Организация и проведение мероприятий, посвященных историческим датам и другим значимым событиям для России и Камчатского края</t>
  </si>
  <si>
    <t>804</t>
  </si>
  <si>
    <t xml:space="preserve"> Развитие системы управления в сфере культуры</t>
  </si>
  <si>
    <t>Обеспечение проведения независимой оценки качества оказания услуг учреждениями культуры</t>
  </si>
  <si>
    <t xml:space="preserve">Финансовое обеспечение реализации государственной программы Камчатского края "Развитие культуры в Камчатском крае на 2014-2018 годы"                                                                                                                                                                                                                                                   </t>
  </si>
  <si>
    <t>Государственная программа  Камчатского края "Развитие культуры в Камчатском крае на 2014-2018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</si>
</sst>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0.00000"/>
    <numFmt numFmtId="171" formatCode="#,##0.00000"/>
    <numFmt numFmtId="172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7" fillId="0" borderId="0" xfId="53" applyAlignment="1">
      <alignment vertical="top" wrapText="1"/>
      <protection/>
    </xf>
    <xf numFmtId="0" fontId="27" fillId="0" borderId="0" xfId="53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6" fillId="0" borderId="12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27" fillId="0" borderId="11" xfId="53" applyBorder="1" applyAlignment="1">
      <alignment vertical="top" wrapText="1"/>
      <protection/>
    </xf>
    <xf numFmtId="0" fontId="27" fillId="0" borderId="12" xfId="53" applyBorder="1" applyAlignment="1">
      <alignment vertical="top" wrapText="1"/>
      <protection/>
    </xf>
    <xf numFmtId="0" fontId="5" fillId="0" borderId="13" xfId="53" applyFont="1" applyBorder="1" applyAlignment="1">
      <alignment vertical="top" wrapText="1"/>
      <protection/>
    </xf>
    <xf numFmtId="0" fontId="27" fillId="0" borderId="14" xfId="53" applyBorder="1" applyAlignment="1">
      <alignment vertical="top" wrapText="1"/>
      <protection/>
    </xf>
    <xf numFmtId="0" fontId="27" fillId="0" borderId="15" xfId="53" applyBorder="1" applyAlignment="1">
      <alignment vertical="top" wrapText="1"/>
      <protection/>
    </xf>
    <xf numFmtId="0" fontId="6" fillId="0" borderId="16" xfId="53" applyFont="1" applyBorder="1" applyAlignment="1">
      <alignment vertical="top" wrapText="1"/>
      <protection/>
    </xf>
    <xf numFmtId="0" fontId="6" fillId="0" borderId="17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vertical="top" wrapText="1"/>
    </xf>
    <xf numFmtId="49" fontId="3" fillId="33" borderId="23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71" fontId="3" fillId="34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/>
    </xf>
    <xf numFmtId="170" fontId="3" fillId="34" borderId="2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3" fillId="34" borderId="23" xfId="0" applyFont="1" applyFill="1" applyBorder="1" applyAlignment="1">
      <alignment vertical="top" wrapText="1"/>
    </xf>
    <xf numFmtId="0" fontId="1" fillId="34" borderId="23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left" vertical="top" wrapText="1"/>
    </xf>
    <xf numFmtId="0" fontId="3" fillId="34" borderId="27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center" vertical="top"/>
    </xf>
    <xf numFmtId="49" fontId="3" fillId="34" borderId="23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right"/>
    </xf>
    <xf numFmtId="0" fontId="3" fillId="34" borderId="23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/>
    </xf>
    <xf numFmtId="170" fontId="3" fillId="34" borderId="11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top" wrapText="1"/>
    </xf>
    <xf numFmtId="49" fontId="1" fillId="34" borderId="23" xfId="0" applyNumberFormat="1" applyFont="1" applyFill="1" applyBorder="1" applyAlignment="1">
      <alignment horizontal="center" vertical="top" wrapText="1"/>
    </xf>
    <xf numFmtId="49" fontId="1" fillId="34" borderId="23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left" vertical="top" wrapText="1"/>
    </xf>
    <xf numFmtId="0" fontId="0" fillId="34" borderId="23" xfId="0" applyFill="1" applyBorder="1" applyAlignment="1">
      <alignment vertical="top" wrapText="1"/>
    </xf>
    <xf numFmtId="0" fontId="0" fillId="34" borderId="23" xfId="0" applyFill="1" applyBorder="1" applyAlignment="1">
      <alignment/>
    </xf>
    <xf numFmtId="0" fontId="3" fillId="34" borderId="25" xfId="0" applyFont="1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left" vertical="top" wrapText="1"/>
    </xf>
    <xf numFmtId="0" fontId="0" fillId="34" borderId="27" xfId="0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" fillId="34" borderId="25" xfId="0" applyFont="1" applyFill="1" applyBorder="1" applyAlignment="1">
      <alignment vertical="top" wrapText="1"/>
    </xf>
    <xf numFmtId="0" fontId="3" fillId="34" borderId="26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49" fontId="3" fillId="34" borderId="25" xfId="0" applyNumberFormat="1" applyFont="1" applyFill="1" applyBorder="1" applyAlignment="1">
      <alignment horizontal="center" vertical="top" wrapText="1"/>
    </xf>
    <xf numFmtId="0" fontId="8" fillId="34" borderId="26" xfId="0" applyFont="1" applyFill="1" applyBorder="1" applyAlignment="1">
      <alignment horizontal="center" vertical="top" wrapText="1"/>
    </xf>
    <xf numFmtId="0" fontId="8" fillId="34" borderId="27" xfId="0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left" vertical="top" wrapText="1"/>
    </xf>
    <xf numFmtId="49" fontId="3" fillId="34" borderId="26" xfId="0" applyNumberFormat="1" applyFont="1" applyFill="1" applyBorder="1" applyAlignment="1">
      <alignment horizontal="center" vertical="top" wrapText="1"/>
    </xf>
    <xf numFmtId="49" fontId="3" fillId="34" borderId="27" xfId="0" applyNumberFormat="1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25" xfId="0" applyNumberFormat="1" applyFont="1" applyFill="1" applyBorder="1" applyAlignment="1">
      <alignment horizontal="center" vertical="top" wrapText="1"/>
    </xf>
    <xf numFmtId="0" fontId="3" fillId="33" borderId="26" xfId="0" applyNumberFormat="1" applyFont="1" applyFill="1" applyBorder="1" applyAlignment="1">
      <alignment horizontal="center" vertical="top" wrapText="1"/>
    </xf>
    <xf numFmtId="49" fontId="1" fillId="33" borderId="26" xfId="0" applyNumberFormat="1" applyFont="1" applyFill="1" applyBorder="1" applyAlignment="1">
      <alignment horizontal="center" vertical="top" wrapText="1"/>
    </xf>
    <xf numFmtId="49" fontId="1" fillId="33" borderId="27" xfId="0" applyNumberFormat="1" applyFont="1" applyFill="1" applyBorder="1" applyAlignment="1">
      <alignment horizontal="center" vertical="top" wrapText="1"/>
    </xf>
    <xf numFmtId="0" fontId="0" fillId="33" borderId="26" xfId="0" applyFill="1" applyBorder="1" applyAlignment="1">
      <alignment vertical="top" wrapText="1"/>
    </xf>
    <xf numFmtId="0" fontId="0" fillId="33" borderId="27" xfId="0" applyFill="1" applyBorder="1" applyAlignment="1">
      <alignment vertical="top" wrapText="1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1" fillId="33" borderId="26" xfId="0" applyNumberFormat="1" applyFont="1" applyFill="1" applyBorder="1" applyAlignment="1">
      <alignment horizontal="center" vertical="top" wrapText="1"/>
    </xf>
    <xf numFmtId="0" fontId="1" fillId="33" borderId="27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 vertical="top" wrapText="1"/>
    </xf>
    <xf numFmtId="0" fontId="27" fillId="0" borderId="0" xfId="53" applyBorder="1" applyAlignment="1">
      <alignment vertical="top" wrapText="1"/>
      <protection/>
    </xf>
    <xf numFmtId="0" fontId="6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2"/>
  <sheetViews>
    <sheetView tabSelected="1" view="pageBreakPreview" zoomScale="110" zoomScaleSheetLayoutView="110" workbookViewId="0" topLeftCell="A1">
      <pane ySplit="6" topLeftCell="A166" activePane="bottomLeft" state="frozen"/>
      <selection pane="topLeft" activeCell="A1" sqref="A1"/>
      <selection pane="bottomLeft" activeCell="F17" sqref="F17"/>
    </sheetView>
  </sheetViews>
  <sheetFormatPr defaultColWidth="9.00390625" defaultRowHeight="12.75"/>
  <cols>
    <col min="1" max="1" width="4.375" style="38" customWidth="1"/>
    <col min="2" max="2" width="28.00390625" style="29" customWidth="1"/>
    <col min="3" max="3" width="39.125" style="29" customWidth="1"/>
    <col min="4" max="4" width="6.875" style="35" customWidth="1"/>
    <col min="5" max="5" width="6.625" style="35" customWidth="1"/>
    <col min="6" max="6" width="17.25390625" style="29" customWidth="1"/>
    <col min="7" max="7" width="18.125" style="29" customWidth="1"/>
    <col min="8" max="8" width="18.25390625" style="29" customWidth="1"/>
    <col min="9" max="9" width="15.625" style="29" customWidth="1"/>
    <col min="10" max="10" width="16.875" style="29" customWidth="1"/>
    <col min="11" max="11" width="18.75390625" style="29" customWidth="1"/>
    <col min="12" max="13" width="18.75390625" style="29" hidden="1" customWidth="1"/>
    <col min="14" max="16384" width="9.125" style="29" customWidth="1"/>
  </cols>
  <sheetData>
    <row r="1" spans="1:13" s="22" customFormat="1" ht="14.25" customHeight="1">
      <c r="A1" s="33"/>
      <c r="B1" s="32"/>
      <c r="C1" s="32"/>
      <c r="D1" s="33"/>
      <c r="E1" s="33"/>
      <c r="F1" s="32"/>
      <c r="G1" s="32"/>
      <c r="H1" s="32"/>
      <c r="I1" s="84" t="s">
        <v>47</v>
      </c>
      <c r="J1" s="84"/>
      <c r="K1" s="84"/>
      <c r="L1" s="48"/>
      <c r="M1" s="48"/>
    </row>
    <row r="2" spans="1:13" s="22" customFormat="1" ht="1.5" customHeight="1">
      <c r="A2" s="33"/>
      <c r="B2" s="32"/>
      <c r="C2" s="32"/>
      <c r="D2" s="33"/>
      <c r="E2" s="33"/>
      <c r="F2" s="32"/>
      <c r="G2" s="32"/>
      <c r="H2" s="32"/>
      <c r="I2" s="32"/>
      <c r="J2" s="32"/>
      <c r="K2" s="32"/>
      <c r="L2" s="32"/>
      <c r="M2" s="32"/>
    </row>
    <row r="3" spans="1:13" s="22" customFormat="1" ht="34.5" customHeight="1">
      <c r="A3" s="85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32"/>
      <c r="L3" s="32"/>
      <c r="M3" s="32"/>
    </row>
    <row r="4" spans="1:13" s="22" customFormat="1" ht="20.25" customHeight="1">
      <c r="A4" s="33"/>
      <c r="B4" s="32"/>
      <c r="C4" s="32"/>
      <c r="D4" s="33"/>
      <c r="E4" s="33"/>
      <c r="F4" s="32"/>
      <c r="G4" s="32"/>
      <c r="H4" s="32"/>
      <c r="I4" s="32"/>
      <c r="J4" s="32"/>
      <c r="K4" s="32" t="s">
        <v>3</v>
      </c>
      <c r="L4" s="32"/>
      <c r="M4" s="32"/>
    </row>
    <row r="5" spans="1:13" s="22" customFormat="1" ht="57.75" customHeight="1">
      <c r="A5" s="75" t="s">
        <v>11</v>
      </c>
      <c r="B5" s="75" t="s">
        <v>10</v>
      </c>
      <c r="C5" s="75"/>
      <c r="D5" s="75" t="s">
        <v>4</v>
      </c>
      <c r="E5" s="75"/>
      <c r="F5" s="52" t="s">
        <v>9</v>
      </c>
      <c r="G5" s="53"/>
      <c r="H5" s="53"/>
      <c r="I5" s="53"/>
      <c r="J5" s="53"/>
      <c r="K5" s="53"/>
      <c r="L5" s="54"/>
      <c r="M5" s="55"/>
    </row>
    <row r="6" spans="1:13" s="22" customFormat="1" ht="15">
      <c r="A6" s="75"/>
      <c r="B6" s="75"/>
      <c r="C6" s="75"/>
      <c r="D6" s="23" t="s">
        <v>1</v>
      </c>
      <c r="E6" s="23" t="s">
        <v>68</v>
      </c>
      <c r="F6" s="23" t="s">
        <v>5</v>
      </c>
      <c r="G6" s="23">
        <v>2014</v>
      </c>
      <c r="H6" s="30">
        <v>2015</v>
      </c>
      <c r="I6" s="30">
        <v>2016</v>
      </c>
      <c r="J6" s="30">
        <v>2017</v>
      </c>
      <c r="K6" s="23">
        <v>2018</v>
      </c>
      <c r="L6" s="49">
        <v>2019</v>
      </c>
      <c r="M6" s="49">
        <v>2020</v>
      </c>
    </row>
    <row r="7" spans="1:13" s="26" customFormat="1" ht="1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5">
        <v>10</v>
      </c>
      <c r="K7" s="25">
        <v>11</v>
      </c>
      <c r="L7" s="50">
        <v>12</v>
      </c>
      <c r="M7" s="50">
        <v>13</v>
      </c>
    </row>
    <row r="8" spans="1:13" s="27" customFormat="1" ht="15">
      <c r="A8" s="76"/>
      <c r="B8" s="66" t="s">
        <v>91</v>
      </c>
      <c r="C8" s="20" t="s">
        <v>34</v>
      </c>
      <c r="D8" s="31"/>
      <c r="E8" s="31"/>
      <c r="F8" s="36">
        <f>G8+H8+I8+J8+K8+L8+M8</f>
        <v>5740803.47241</v>
      </c>
      <c r="G8" s="36">
        <f>G9+G11+G14+G15+G16+G12</f>
        <v>2143718.78219</v>
      </c>
      <c r="H8" s="36">
        <f>H9+H11+H14+H15+H16+H12</f>
        <v>933564.48631</v>
      </c>
      <c r="I8" s="36">
        <f>I9+I10+I14+I15</f>
        <v>1133656.74473</v>
      </c>
      <c r="J8" s="36">
        <f>J9+J11+J14+J15+J16+J12</f>
        <v>785792.33918</v>
      </c>
      <c r="K8" s="36">
        <f>K9+K11+K14+K15+K16+K12</f>
        <v>744071.1200000001</v>
      </c>
      <c r="L8" s="36"/>
      <c r="M8" s="36"/>
    </row>
    <row r="9" spans="1:13" s="27" customFormat="1" ht="15">
      <c r="A9" s="77"/>
      <c r="B9" s="67"/>
      <c r="C9" s="20" t="s">
        <v>6</v>
      </c>
      <c r="D9" s="21"/>
      <c r="E9" s="31"/>
      <c r="F9" s="36">
        <f aca="true" t="shared" si="0" ref="F9:F72">G9+H9+I9+J9+K9+L9+M9</f>
        <v>42213.103800000004</v>
      </c>
      <c r="G9" s="36">
        <f aca="true" t="shared" si="1" ref="G9:L9">G18+G42+G60+G78+G96</f>
        <v>22030.73</v>
      </c>
      <c r="H9" s="36">
        <f t="shared" si="1"/>
        <v>15815.613800000001</v>
      </c>
      <c r="I9" s="36">
        <f t="shared" si="1"/>
        <v>1779.8</v>
      </c>
      <c r="J9" s="36">
        <f t="shared" si="1"/>
        <v>1276.4</v>
      </c>
      <c r="K9" s="36">
        <f t="shared" si="1"/>
        <v>1310.56</v>
      </c>
      <c r="L9" s="36"/>
      <c r="M9" s="36"/>
    </row>
    <row r="10" spans="1:13" s="27" customFormat="1" ht="15">
      <c r="A10" s="77"/>
      <c r="B10" s="67"/>
      <c r="C10" s="62" t="s">
        <v>74</v>
      </c>
      <c r="D10" s="21"/>
      <c r="E10" s="31"/>
      <c r="F10" s="36">
        <f t="shared" si="0"/>
        <v>4833853.151609999</v>
      </c>
      <c r="G10" s="36">
        <f>SUM(G11:G12)</f>
        <v>1399147.20219</v>
      </c>
      <c r="H10" s="36">
        <f>SUM(H11:H12)</f>
        <v>873148.8725099999</v>
      </c>
      <c r="I10" s="36">
        <f>I19+I43+I61+I79+I97</f>
        <v>1082400.3777299998</v>
      </c>
      <c r="J10" s="36">
        <f>SUM(J11:J12)</f>
        <v>738485.43918</v>
      </c>
      <c r="K10" s="36">
        <f>SUM(K11:K12)</f>
        <v>740671.26</v>
      </c>
      <c r="L10" s="36"/>
      <c r="M10" s="36"/>
    </row>
    <row r="11" spans="1:13" s="27" customFormat="1" ht="15">
      <c r="A11" s="77"/>
      <c r="B11" s="67"/>
      <c r="C11" s="63"/>
      <c r="D11" s="21" t="s">
        <v>46</v>
      </c>
      <c r="E11" s="31"/>
      <c r="F11" s="36">
        <f t="shared" si="0"/>
        <v>4303992.00192</v>
      </c>
      <c r="G11" s="36">
        <f aca="true" t="shared" si="2" ref="G11:L11">G19+G43+G61+G79+G98</f>
        <v>1326197.2820000001</v>
      </c>
      <c r="H11" s="36">
        <f t="shared" si="2"/>
        <v>796366.8725099999</v>
      </c>
      <c r="I11" s="36">
        <f t="shared" si="2"/>
        <v>747690.6974099999</v>
      </c>
      <c r="J11" s="36">
        <f t="shared" si="2"/>
        <v>693065.89</v>
      </c>
      <c r="K11" s="36">
        <f t="shared" si="2"/>
        <v>740671.26</v>
      </c>
      <c r="L11" s="36"/>
      <c r="M11" s="36"/>
    </row>
    <row r="12" spans="1:13" s="27" customFormat="1" ht="15">
      <c r="A12" s="77"/>
      <c r="B12" s="67"/>
      <c r="C12" s="63"/>
      <c r="D12" s="21" t="s">
        <v>45</v>
      </c>
      <c r="E12" s="31"/>
      <c r="F12" s="36">
        <f t="shared" si="0"/>
        <v>519608.14969</v>
      </c>
      <c r="G12" s="36">
        <f aca="true" t="shared" si="3" ref="G12:L12">G99</f>
        <v>72949.92019</v>
      </c>
      <c r="H12" s="36">
        <f t="shared" si="3"/>
        <v>76782</v>
      </c>
      <c r="I12" s="36">
        <f t="shared" si="3"/>
        <v>324456.68032</v>
      </c>
      <c r="J12" s="36">
        <f t="shared" si="3"/>
        <v>45419.54918</v>
      </c>
      <c r="K12" s="36">
        <f t="shared" si="3"/>
        <v>0</v>
      </c>
      <c r="L12" s="36"/>
      <c r="M12" s="36"/>
    </row>
    <row r="13" spans="1:13" s="27" customFormat="1" ht="15">
      <c r="A13" s="77"/>
      <c r="B13" s="67"/>
      <c r="C13" s="65"/>
      <c r="D13" s="21" t="s">
        <v>87</v>
      </c>
      <c r="E13" s="31"/>
      <c r="F13" s="36">
        <f t="shared" si="0"/>
        <v>10253</v>
      </c>
      <c r="G13" s="36">
        <v>0</v>
      </c>
      <c r="H13" s="36">
        <v>0</v>
      </c>
      <c r="I13" s="36">
        <f>I100</f>
        <v>10253</v>
      </c>
      <c r="J13" s="36">
        <v>0</v>
      </c>
      <c r="K13" s="36">
        <v>0</v>
      </c>
      <c r="L13" s="36"/>
      <c r="M13" s="36"/>
    </row>
    <row r="14" spans="1:13" s="27" customFormat="1" ht="15">
      <c r="A14" s="77"/>
      <c r="B14" s="67"/>
      <c r="C14" s="20" t="s">
        <v>8</v>
      </c>
      <c r="D14" s="21"/>
      <c r="E14" s="31"/>
      <c r="F14" s="36">
        <f t="shared" si="0"/>
        <v>724704.7170000001</v>
      </c>
      <c r="G14" s="36">
        <f aca="true" t="shared" si="4" ref="G14:L15">G20+G44+G62+G80+G101</f>
        <v>721340.85</v>
      </c>
      <c r="H14" s="36">
        <f t="shared" si="4"/>
        <v>1365</v>
      </c>
      <c r="I14" s="36">
        <f t="shared" si="4"/>
        <v>814.567</v>
      </c>
      <c r="J14" s="36">
        <f t="shared" si="4"/>
        <v>925</v>
      </c>
      <c r="K14" s="36">
        <f t="shared" si="4"/>
        <v>259.3</v>
      </c>
      <c r="L14" s="36"/>
      <c r="M14" s="36"/>
    </row>
    <row r="15" spans="1:13" s="27" customFormat="1" ht="15" customHeight="1">
      <c r="A15" s="77"/>
      <c r="B15" s="67"/>
      <c r="C15" s="20" t="s">
        <v>43</v>
      </c>
      <c r="D15" s="21"/>
      <c r="E15" s="31"/>
      <c r="F15" s="36">
        <f t="shared" si="0"/>
        <v>140032.5</v>
      </c>
      <c r="G15" s="36">
        <f t="shared" si="4"/>
        <v>1200</v>
      </c>
      <c r="H15" s="36">
        <f t="shared" si="4"/>
        <v>43235</v>
      </c>
      <c r="I15" s="36">
        <f t="shared" si="4"/>
        <v>48662</v>
      </c>
      <c r="J15" s="36">
        <f t="shared" si="4"/>
        <v>45105.5</v>
      </c>
      <c r="K15" s="36">
        <f t="shared" si="4"/>
        <v>1830</v>
      </c>
      <c r="L15" s="36"/>
      <c r="M15" s="36"/>
    </row>
    <row r="16" spans="1:13" s="27" customFormat="1" ht="30">
      <c r="A16" s="77"/>
      <c r="B16" s="67"/>
      <c r="C16" s="20" t="s">
        <v>76</v>
      </c>
      <c r="D16" s="21"/>
      <c r="E16" s="31"/>
      <c r="F16" s="36">
        <f t="shared" si="0"/>
        <v>0</v>
      </c>
      <c r="G16" s="36"/>
      <c r="H16" s="36"/>
      <c r="I16" s="36"/>
      <c r="J16" s="36"/>
      <c r="K16" s="36"/>
      <c r="L16" s="36"/>
      <c r="M16" s="36"/>
    </row>
    <row r="17" spans="1:13" s="27" customFormat="1" ht="15">
      <c r="A17" s="78" t="s">
        <v>49</v>
      </c>
      <c r="B17" s="66" t="s">
        <v>73</v>
      </c>
      <c r="C17" s="20" t="s">
        <v>34</v>
      </c>
      <c r="D17" s="31">
        <v>816</v>
      </c>
      <c r="E17" s="31">
        <v>101</v>
      </c>
      <c r="F17" s="36">
        <f t="shared" si="0"/>
        <v>993972.349</v>
      </c>
      <c r="G17" s="36">
        <f aca="true" t="shared" si="5" ref="G17:M17">G18+G19+G20+G21+G22</f>
        <v>182507.729</v>
      </c>
      <c r="H17" s="36">
        <f t="shared" si="5"/>
        <v>188039.57</v>
      </c>
      <c r="I17" s="36">
        <f t="shared" si="5"/>
        <v>193359.16</v>
      </c>
      <c r="J17" s="36">
        <f t="shared" si="5"/>
        <v>204953.56</v>
      </c>
      <c r="K17" s="36">
        <f t="shared" si="5"/>
        <v>225112.33</v>
      </c>
      <c r="L17" s="36"/>
      <c r="M17" s="36"/>
    </row>
    <row r="18" spans="1:13" s="27" customFormat="1" ht="15">
      <c r="A18" s="79"/>
      <c r="B18" s="67"/>
      <c r="C18" s="20" t="s">
        <v>6</v>
      </c>
      <c r="D18" s="31"/>
      <c r="E18" s="31"/>
      <c r="F18" s="36">
        <f t="shared" si="0"/>
        <v>317</v>
      </c>
      <c r="G18" s="36">
        <f aca="true" t="shared" si="6" ref="G18:L18">G24+G30+G36</f>
        <v>0</v>
      </c>
      <c r="H18" s="36">
        <f t="shared" si="6"/>
        <v>99</v>
      </c>
      <c r="I18" s="36">
        <f t="shared" si="6"/>
        <v>108</v>
      </c>
      <c r="J18" s="36">
        <f t="shared" si="6"/>
        <v>110</v>
      </c>
      <c r="K18" s="36">
        <f t="shared" si="6"/>
        <v>0</v>
      </c>
      <c r="L18" s="36"/>
      <c r="M18" s="36"/>
    </row>
    <row r="19" spans="1:13" s="27" customFormat="1" ht="15">
      <c r="A19" s="79"/>
      <c r="B19" s="67"/>
      <c r="C19" s="20" t="s">
        <v>7</v>
      </c>
      <c r="D19" s="21"/>
      <c r="E19" s="31"/>
      <c r="F19" s="36">
        <f t="shared" si="0"/>
        <v>981897.849</v>
      </c>
      <c r="G19" s="36">
        <f aca="true" t="shared" si="7" ref="G19:L21">G25+G31+G37</f>
        <v>182507.729</v>
      </c>
      <c r="H19" s="36">
        <f t="shared" si="7"/>
        <v>184155.57</v>
      </c>
      <c r="I19" s="36">
        <f t="shared" si="7"/>
        <v>189314.16</v>
      </c>
      <c r="J19" s="36">
        <f t="shared" si="7"/>
        <v>200808.06</v>
      </c>
      <c r="K19" s="36">
        <f t="shared" si="7"/>
        <v>225112.33</v>
      </c>
      <c r="L19" s="36"/>
      <c r="M19" s="36"/>
    </row>
    <row r="20" spans="1:13" s="27" customFormat="1" ht="15">
      <c r="A20" s="79"/>
      <c r="B20" s="67"/>
      <c r="C20" s="20" t="s">
        <v>8</v>
      </c>
      <c r="D20" s="21"/>
      <c r="E20" s="31"/>
      <c r="F20" s="36">
        <f t="shared" si="0"/>
        <v>0</v>
      </c>
      <c r="G20" s="36">
        <f t="shared" si="7"/>
        <v>0</v>
      </c>
      <c r="H20" s="36">
        <f t="shared" si="7"/>
        <v>0</v>
      </c>
      <c r="I20" s="36">
        <f t="shared" si="7"/>
        <v>0</v>
      </c>
      <c r="J20" s="36">
        <f t="shared" si="7"/>
        <v>0</v>
      </c>
      <c r="K20" s="36">
        <f t="shared" si="7"/>
        <v>0</v>
      </c>
      <c r="L20" s="36"/>
      <c r="M20" s="36"/>
    </row>
    <row r="21" spans="1:13" s="27" customFormat="1" ht="15" customHeight="1">
      <c r="A21" s="79"/>
      <c r="B21" s="67"/>
      <c r="C21" s="20" t="s">
        <v>48</v>
      </c>
      <c r="D21" s="21"/>
      <c r="E21" s="31"/>
      <c r="F21" s="36">
        <f t="shared" si="0"/>
        <v>11757.5</v>
      </c>
      <c r="G21" s="36">
        <f t="shared" si="7"/>
        <v>0</v>
      </c>
      <c r="H21" s="36">
        <f t="shared" si="7"/>
        <v>3785</v>
      </c>
      <c r="I21" s="36">
        <f t="shared" si="7"/>
        <v>3937</v>
      </c>
      <c r="J21" s="36">
        <f t="shared" si="7"/>
        <v>4035.5</v>
      </c>
      <c r="K21" s="36">
        <f t="shared" si="7"/>
        <v>0</v>
      </c>
      <c r="L21" s="36"/>
      <c r="M21" s="36"/>
    </row>
    <row r="22" spans="1:13" s="27" customFormat="1" ht="30">
      <c r="A22" s="79"/>
      <c r="B22" s="67"/>
      <c r="C22" s="20" t="s">
        <v>76</v>
      </c>
      <c r="D22" s="21"/>
      <c r="E22" s="31"/>
      <c r="F22" s="36">
        <f t="shared" si="0"/>
        <v>0</v>
      </c>
      <c r="G22" s="36"/>
      <c r="H22" s="36"/>
      <c r="I22" s="36"/>
      <c r="J22" s="36"/>
      <c r="K22" s="36"/>
      <c r="L22" s="36"/>
      <c r="M22" s="36"/>
    </row>
    <row r="23" spans="1:13" s="27" customFormat="1" ht="15">
      <c r="A23" s="69" t="s">
        <v>59</v>
      </c>
      <c r="B23" s="62" t="s">
        <v>72</v>
      </c>
      <c r="C23" s="20" t="s">
        <v>34</v>
      </c>
      <c r="D23" s="31">
        <v>816</v>
      </c>
      <c r="E23" s="31">
        <v>101</v>
      </c>
      <c r="F23" s="36">
        <f t="shared" si="0"/>
        <v>30000</v>
      </c>
      <c r="G23" s="36">
        <f aca="true" t="shared" si="8" ref="G23:M23">G24+G25+G26+G27</f>
        <v>15700</v>
      </c>
      <c r="H23" s="36">
        <f t="shared" si="8"/>
        <v>100</v>
      </c>
      <c r="I23" s="36">
        <f t="shared" si="8"/>
        <v>0</v>
      </c>
      <c r="J23" s="36">
        <f t="shared" si="8"/>
        <v>0</v>
      </c>
      <c r="K23" s="36">
        <f t="shared" si="8"/>
        <v>14200</v>
      </c>
      <c r="L23" s="36"/>
      <c r="M23" s="36"/>
    </row>
    <row r="24" spans="1:13" s="27" customFormat="1" ht="15">
      <c r="A24" s="73"/>
      <c r="B24" s="63"/>
      <c r="C24" s="20" t="s">
        <v>6</v>
      </c>
      <c r="D24" s="31"/>
      <c r="E24" s="31"/>
      <c r="F24" s="36">
        <f t="shared" si="0"/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/>
      <c r="M24" s="36"/>
    </row>
    <row r="25" spans="1:13" s="27" customFormat="1" ht="15">
      <c r="A25" s="73"/>
      <c r="B25" s="63"/>
      <c r="C25" s="20" t="s">
        <v>7</v>
      </c>
      <c r="D25" s="21"/>
      <c r="E25" s="21"/>
      <c r="F25" s="36">
        <f t="shared" si="0"/>
        <v>30000</v>
      </c>
      <c r="G25" s="36">
        <v>15700</v>
      </c>
      <c r="H25" s="36">
        <v>100</v>
      </c>
      <c r="I25" s="36">
        <v>0</v>
      </c>
      <c r="J25" s="36">
        <v>0</v>
      </c>
      <c r="K25" s="36">
        <v>14200</v>
      </c>
      <c r="L25" s="36"/>
      <c r="M25" s="36"/>
    </row>
    <row r="26" spans="1:13" s="27" customFormat="1" ht="15">
      <c r="A26" s="73"/>
      <c r="B26" s="63"/>
      <c r="C26" s="20" t="s">
        <v>8</v>
      </c>
      <c r="D26" s="21"/>
      <c r="E26" s="31"/>
      <c r="F26" s="36">
        <f t="shared" si="0"/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/>
      <c r="M26" s="36"/>
    </row>
    <row r="27" spans="1:13" s="27" customFormat="1" ht="15" customHeight="1">
      <c r="A27" s="73"/>
      <c r="B27" s="63"/>
      <c r="C27" s="20" t="s">
        <v>43</v>
      </c>
      <c r="D27" s="21"/>
      <c r="E27" s="21"/>
      <c r="F27" s="36">
        <f t="shared" si="0"/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/>
      <c r="M27" s="36"/>
    </row>
    <row r="28" spans="1:13" s="27" customFormat="1" ht="30">
      <c r="A28" s="74"/>
      <c r="B28" s="72"/>
      <c r="C28" s="20" t="s">
        <v>76</v>
      </c>
      <c r="D28" s="21"/>
      <c r="E28" s="21"/>
      <c r="F28" s="36">
        <f t="shared" si="0"/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/>
      <c r="M28" s="36"/>
    </row>
    <row r="29" spans="1:13" s="27" customFormat="1" ht="15">
      <c r="A29" s="73" t="s">
        <v>12</v>
      </c>
      <c r="B29" s="62" t="s">
        <v>50</v>
      </c>
      <c r="C29" s="20" t="s">
        <v>34</v>
      </c>
      <c r="D29" s="31">
        <v>816</v>
      </c>
      <c r="E29" s="21" t="s">
        <v>38</v>
      </c>
      <c r="F29" s="36">
        <f t="shared" si="0"/>
        <v>667759.5569999999</v>
      </c>
      <c r="G29" s="36">
        <f aca="true" t="shared" si="9" ref="G29:M29">G30+G31+G32+G33+G34</f>
        <v>117092.761</v>
      </c>
      <c r="H29" s="36">
        <f t="shared" si="9"/>
        <v>128661.016</v>
      </c>
      <c r="I29" s="36">
        <f t="shared" si="9"/>
        <v>131758.11</v>
      </c>
      <c r="J29" s="36">
        <f t="shared" si="9"/>
        <v>141026.21</v>
      </c>
      <c r="K29" s="36">
        <f t="shared" si="9"/>
        <v>149221.46</v>
      </c>
      <c r="L29" s="36"/>
      <c r="M29" s="36"/>
    </row>
    <row r="30" spans="1:13" s="27" customFormat="1" ht="15">
      <c r="A30" s="80"/>
      <c r="B30" s="82"/>
      <c r="C30" s="20" t="s">
        <v>6</v>
      </c>
      <c r="D30" s="21"/>
      <c r="E30" s="21"/>
      <c r="F30" s="36">
        <f t="shared" si="0"/>
        <v>317</v>
      </c>
      <c r="G30" s="36">
        <v>0</v>
      </c>
      <c r="H30" s="36">
        <v>99</v>
      </c>
      <c r="I30" s="36">
        <v>108</v>
      </c>
      <c r="J30" s="36">
        <v>110</v>
      </c>
      <c r="K30" s="36">
        <v>0</v>
      </c>
      <c r="L30" s="36"/>
      <c r="M30" s="36"/>
    </row>
    <row r="31" spans="1:13" s="27" customFormat="1" ht="15">
      <c r="A31" s="80"/>
      <c r="B31" s="82"/>
      <c r="C31" s="20" t="s">
        <v>7</v>
      </c>
      <c r="D31" s="21"/>
      <c r="E31" s="21"/>
      <c r="F31" s="36">
        <f t="shared" si="0"/>
        <v>663250.0569999999</v>
      </c>
      <c r="G31" s="36">
        <v>117092.761</v>
      </c>
      <c r="H31" s="36">
        <v>127198.016</v>
      </c>
      <c r="I31" s="36">
        <v>130236.11</v>
      </c>
      <c r="J31" s="36">
        <v>139501.71</v>
      </c>
      <c r="K31" s="36">
        <v>149221.46</v>
      </c>
      <c r="L31" s="36"/>
      <c r="M31" s="36"/>
    </row>
    <row r="32" spans="1:13" s="27" customFormat="1" ht="15">
      <c r="A32" s="80"/>
      <c r="B32" s="82"/>
      <c r="C32" s="20" t="s">
        <v>8</v>
      </c>
      <c r="D32" s="21"/>
      <c r="E32" s="21"/>
      <c r="F32" s="36">
        <f t="shared" si="0"/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/>
      <c r="M32" s="36"/>
    </row>
    <row r="33" spans="1:13" s="27" customFormat="1" ht="15" customHeight="1">
      <c r="A33" s="80"/>
      <c r="B33" s="82"/>
      <c r="C33" s="20" t="s">
        <v>43</v>
      </c>
      <c r="D33" s="21"/>
      <c r="E33" s="21"/>
      <c r="F33" s="36">
        <f t="shared" si="0"/>
        <v>4192.5</v>
      </c>
      <c r="G33" s="36">
        <v>0</v>
      </c>
      <c r="H33" s="36">
        <v>1364</v>
      </c>
      <c r="I33" s="36">
        <v>1414</v>
      </c>
      <c r="J33" s="36">
        <v>1414.5</v>
      </c>
      <c r="K33" s="36">
        <v>0</v>
      </c>
      <c r="L33" s="36"/>
      <c r="M33" s="36"/>
    </row>
    <row r="34" spans="1:13" s="27" customFormat="1" ht="30">
      <c r="A34" s="81"/>
      <c r="B34" s="83"/>
      <c r="C34" s="20" t="s">
        <v>76</v>
      </c>
      <c r="D34" s="21"/>
      <c r="E34" s="21"/>
      <c r="F34" s="36">
        <f t="shared" si="0"/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/>
      <c r="M34" s="36"/>
    </row>
    <row r="35" spans="1:13" s="27" customFormat="1" ht="15">
      <c r="A35" s="88" t="s">
        <v>13</v>
      </c>
      <c r="B35" s="66" t="s">
        <v>51</v>
      </c>
      <c r="C35" s="20" t="s">
        <v>34</v>
      </c>
      <c r="D35" s="31">
        <v>816</v>
      </c>
      <c r="E35" s="21" t="s">
        <v>38</v>
      </c>
      <c r="F35" s="36">
        <f t="shared" si="0"/>
        <v>296212.792</v>
      </c>
      <c r="G35" s="36">
        <f aca="true" t="shared" si="10" ref="G35:M35">G36+G37+G38+G39+G40</f>
        <v>49714.968</v>
      </c>
      <c r="H35" s="36">
        <f t="shared" si="10"/>
        <v>59278.554</v>
      </c>
      <c r="I35" s="36">
        <f t="shared" si="10"/>
        <v>61601.05</v>
      </c>
      <c r="J35" s="36">
        <f t="shared" si="10"/>
        <v>63927.35</v>
      </c>
      <c r="K35" s="36">
        <f t="shared" si="10"/>
        <v>61690.87</v>
      </c>
      <c r="L35" s="36"/>
      <c r="M35" s="36"/>
    </row>
    <row r="36" spans="1:13" s="27" customFormat="1" ht="15">
      <c r="A36" s="80"/>
      <c r="B36" s="67"/>
      <c r="C36" s="20" t="s">
        <v>6</v>
      </c>
      <c r="D36" s="21"/>
      <c r="E36" s="21"/>
      <c r="F36" s="36">
        <f t="shared" si="0"/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/>
      <c r="M36" s="36"/>
    </row>
    <row r="37" spans="1:13" s="27" customFormat="1" ht="15">
      <c r="A37" s="80"/>
      <c r="B37" s="67"/>
      <c r="C37" s="20" t="s">
        <v>7</v>
      </c>
      <c r="D37" s="21"/>
      <c r="E37" s="21"/>
      <c r="F37" s="36">
        <f t="shared" si="0"/>
        <v>288647.792</v>
      </c>
      <c r="G37" s="36">
        <v>49714.968</v>
      </c>
      <c r="H37" s="36">
        <v>56857.554</v>
      </c>
      <c r="I37" s="36">
        <v>59078.05</v>
      </c>
      <c r="J37" s="36">
        <v>61306.35</v>
      </c>
      <c r="K37" s="36">
        <v>61690.87</v>
      </c>
      <c r="L37" s="36"/>
      <c r="M37" s="36"/>
    </row>
    <row r="38" spans="1:13" s="27" customFormat="1" ht="15">
      <c r="A38" s="80"/>
      <c r="B38" s="67"/>
      <c r="C38" s="20" t="s">
        <v>8</v>
      </c>
      <c r="D38" s="21"/>
      <c r="E38" s="21"/>
      <c r="F38" s="36">
        <f t="shared" si="0"/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/>
      <c r="M38" s="36"/>
    </row>
    <row r="39" spans="1:13" s="27" customFormat="1" ht="15" customHeight="1">
      <c r="A39" s="80"/>
      <c r="B39" s="67"/>
      <c r="C39" s="20" t="s">
        <v>43</v>
      </c>
      <c r="D39" s="21"/>
      <c r="E39" s="21"/>
      <c r="F39" s="36">
        <f t="shared" si="0"/>
        <v>7565</v>
      </c>
      <c r="G39" s="36">
        <v>0</v>
      </c>
      <c r="H39" s="36">
        <v>2421</v>
      </c>
      <c r="I39" s="36">
        <v>2523</v>
      </c>
      <c r="J39" s="36">
        <v>2621</v>
      </c>
      <c r="K39" s="36">
        <v>0</v>
      </c>
      <c r="L39" s="36"/>
      <c r="M39" s="36"/>
    </row>
    <row r="40" spans="1:13" s="27" customFormat="1" ht="30">
      <c r="A40" s="81"/>
      <c r="B40" s="68"/>
      <c r="C40" s="20" t="s">
        <v>76</v>
      </c>
      <c r="D40" s="21"/>
      <c r="E40" s="21"/>
      <c r="F40" s="36">
        <f t="shared" si="0"/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/>
      <c r="M40" s="36"/>
    </row>
    <row r="41" spans="1:13" s="27" customFormat="1" ht="15">
      <c r="A41" s="56" t="s">
        <v>14</v>
      </c>
      <c r="B41" s="59" t="s">
        <v>52</v>
      </c>
      <c r="C41" s="28" t="s">
        <v>34</v>
      </c>
      <c r="D41" s="31">
        <v>816</v>
      </c>
      <c r="E41" s="21" t="s">
        <v>39</v>
      </c>
      <c r="F41" s="36">
        <f t="shared" si="0"/>
        <v>1056466.428</v>
      </c>
      <c r="G41" s="36">
        <f aca="true" t="shared" si="11" ref="G41:M41">G42+G43+G44+G45+G46</f>
        <v>171950.86800000002</v>
      </c>
      <c r="H41" s="36">
        <f t="shared" si="11"/>
        <v>218679.12</v>
      </c>
      <c r="I41" s="36">
        <f t="shared" si="11"/>
        <v>230648.9</v>
      </c>
      <c r="J41" s="36">
        <f t="shared" si="11"/>
        <v>227248.34</v>
      </c>
      <c r="K41" s="36">
        <f t="shared" si="11"/>
        <v>207939.2</v>
      </c>
      <c r="L41" s="36"/>
      <c r="M41" s="36"/>
    </row>
    <row r="42" spans="1:13" s="27" customFormat="1" ht="15">
      <c r="A42" s="57"/>
      <c r="B42" s="60"/>
      <c r="C42" s="28" t="s">
        <v>6</v>
      </c>
      <c r="D42" s="21"/>
      <c r="E42" s="21"/>
      <c r="F42" s="36">
        <f t="shared" si="0"/>
        <v>3500</v>
      </c>
      <c r="G42" s="36">
        <f aca="true" t="shared" si="12" ref="G42:L46">G48+G54</f>
        <v>0</v>
      </c>
      <c r="H42" s="36">
        <f t="shared" si="12"/>
        <v>3500</v>
      </c>
      <c r="I42" s="36">
        <f t="shared" si="12"/>
        <v>0</v>
      </c>
      <c r="J42" s="36">
        <f t="shared" si="12"/>
        <v>0</v>
      </c>
      <c r="K42" s="36">
        <f t="shared" si="12"/>
        <v>0</v>
      </c>
      <c r="L42" s="36"/>
      <c r="M42" s="36"/>
    </row>
    <row r="43" spans="1:13" s="27" customFormat="1" ht="15">
      <c r="A43" s="57"/>
      <c r="B43" s="60"/>
      <c r="C43" s="28" t="s">
        <v>7</v>
      </c>
      <c r="D43" s="21"/>
      <c r="E43" s="21"/>
      <c r="F43" s="36">
        <f t="shared" si="0"/>
        <v>941806.4280000001</v>
      </c>
      <c r="G43" s="36">
        <f t="shared" si="12"/>
        <v>170950.86800000002</v>
      </c>
      <c r="H43" s="36">
        <f t="shared" si="12"/>
        <v>181129.12</v>
      </c>
      <c r="I43" s="36">
        <f t="shared" si="12"/>
        <v>191498.9</v>
      </c>
      <c r="J43" s="36">
        <f t="shared" si="12"/>
        <v>191988.34</v>
      </c>
      <c r="K43" s="36">
        <f t="shared" si="12"/>
        <v>206239.2</v>
      </c>
      <c r="L43" s="36"/>
      <c r="M43" s="36"/>
    </row>
    <row r="44" spans="1:13" s="27" customFormat="1" ht="15">
      <c r="A44" s="57"/>
      <c r="B44" s="60"/>
      <c r="C44" s="28" t="s">
        <v>8</v>
      </c>
      <c r="D44" s="21"/>
      <c r="E44" s="21"/>
      <c r="F44" s="36">
        <f t="shared" si="0"/>
        <v>0</v>
      </c>
      <c r="G44" s="36">
        <f t="shared" si="12"/>
        <v>0</v>
      </c>
      <c r="H44" s="36">
        <f t="shared" si="12"/>
        <v>0</v>
      </c>
      <c r="I44" s="36">
        <f t="shared" si="12"/>
        <v>0</v>
      </c>
      <c r="J44" s="36">
        <f t="shared" si="12"/>
        <v>0</v>
      </c>
      <c r="K44" s="36">
        <f t="shared" si="12"/>
        <v>0</v>
      </c>
      <c r="L44" s="36"/>
      <c r="M44" s="36"/>
    </row>
    <row r="45" spans="1:13" s="27" customFormat="1" ht="15" customHeight="1">
      <c r="A45" s="57"/>
      <c r="B45" s="60"/>
      <c r="C45" s="28" t="s">
        <v>43</v>
      </c>
      <c r="D45" s="21"/>
      <c r="E45" s="21"/>
      <c r="F45" s="36">
        <f t="shared" si="0"/>
        <v>111160</v>
      </c>
      <c r="G45" s="36">
        <f t="shared" si="12"/>
        <v>1000</v>
      </c>
      <c r="H45" s="36">
        <f t="shared" si="12"/>
        <v>34050</v>
      </c>
      <c r="I45" s="36">
        <f t="shared" si="12"/>
        <v>39150</v>
      </c>
      <c r="J45" s="36">
        <f t="shared" si="12"/>
        <v>35260</v>
      </c>
      <c r="K45" s="36">
        <f t="shared" si="12"/>
        <v>1700</v>
      </c>
      <c r="L45" s="36"/>
      <c r="M45" s="36"/>
    </row>
    <row r="46" spans="1:13" ht="30">
      <c r="A46" s="58"/>
      <c r="B46" s="61"/>
      <c r="C46" s="28" t="s">
        <v>76</v>
      </c>
      <c r="D46" s="34"/>
      <c r="E46" s="34"/>
      <c r="F46" s="36">
        <f t="shared" si="0"/>
        <v>0</v>
      </c>
      <c r="G46" s="36">
        <f t="shared" si="12"/>
        <v>0</v>
      </c>
      <c r="H46" s="36">
        <f t="shared" si="12"/>
        <v>0</v>
      </c>
      <c r="I46" s="36">
        <f t="shared" si="12"/>
        <v>0</v>
      </c>
      <c r="J46" s="36">
        <f t="shared" si="12"/>
        <v>0</v>
      </c>
      <c r="K46" s="36">
        <f t="shared" si="12"/>
        <v>0</v>
      </c>
      <c r="L46" s="36"/>
      <c r="M46" s="36"/>
    </row>
    <row r="47" spans="1:13" ht="15">
      <c r="A47" s="56" t="s">
        <v>15</v>
      </c>
      <c r="B47" s="59" t="s">
        <v>53</v>
      </c>
      <c r="C47" s="28" t="s">
        <v>34</v>
      </c>
      <c r="D47" s="31">
        <v>816</v>
      </c>
      <c r="E47" s="21" t="s">
        <v>39</v>
      </c>
      <c r="F47" s="36">
        <f t="shared" si="0"/>
        <v>1039479.625</v>
      </c>
      <c r="G47" s="36">
        <f aca="true" t="shared" si="13" ref="G47:M47">G48+G49+G50+G51+G52</f>
        <v>165846.065</v>
      </c>
      <c r="H47" s="36">
        <f t="shared" si="13"/>
        <v>217179.12</v>
      </c>
      <c r="I47" s="36">
        <f t="shared" si="13"/>
        <v>230648.9</v>
      </c>
      <c r="J47" s="36">
        <f t="shared" si="13"/>
        <v>223666.34</v>
      </c>
      <c r="K47" s="36">
        <f t="shared" si="13"/>
        <v>202139.2</v>
      </c>
      <c r="L47" s="36"/>
      <c r="M47" s="36"/>
    </row>
    <row r="48" spans="1:13" ht="15">
      <c r="A48" s="57"/>
      <c r="B48" s="60"/>
      <c r="C48" s="28" t="s">
        <v>6</v>
      </c>
      <c r="D48" s="21"/>
      <c r="E48" s="21"/>
      <c r="F48" s="36">
        <f t="shared" si="0"/>
        <v>3500</v>
      </c>
      <c r="G48" s="36">
        <v>0</v>
      </c>
      <c r="H48" s="36">
        <v>3500</v>
      </c>
      <c r="I48" s="36">
        <v>0</v>
      </c>
      <c r="J48" s="36">
        <v>0</v>
      </c>
      <c r="K48" s="36">
        <v>0</v>
      </c>
      <c r="L48" s="36"/>
      <c r="M48" s="36"/>
    </row>
    <row r="49" spans="1:13" ht="15">
      <c r="A49" s="57"/>
      <c r="B49" s="60"/>
      <c r="C49" s="28" t="s">
        <v>7</v>
      </c>
      <c r="D49" s="21"/>
      <c r="E49" s="21"/>
      <c r="F49" s="36">
        <f t="shared" si="0"/>
        <v>925519.625</v>
      </c>
      <c r="G49" s="36">
        <v>165346.065</v>
      </c>
      <c r="H49" s="36">
        <v>179629.12</v>
      </c>
      <c r="I49" s="36">
        <v>191498.9</v>
      </c>
      <c r="J49" s="36">
        <v>188406.34</v>
      </c>
      <c r="K49" s="36">
        <v>200639.2</v>
      </c>
      <c r="L49" s="36"/>
      <c r="M49" s="36"/>
    </row>
    <row r="50" spans="1:13" ht="15">
      <c r="A50" s="57"/>
      <c r="B50" s="60"/>
      <c r="C50" s="28" t="s">
        <v>8</v>
      </c>
      <c r="D50" s="21"/>
      <c r="E50" s="21"/>
      <c r="F50" s="36">
        <f t="shared" si="0"/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/>
      <c r="M50" s="36"/>
    </row>
    <row r="51" spans="1:13" ht="15" customHeight="1">
      <c r="A51" s="57"/>
      <c r="B51" s="60"/>
      <c r="C51" s="28" t="s">
        <v>43</v>
      </c>
      <c r="D51" s="21"/>
      <c r="E51" s="21"/>
      <c r="F51" s="36">
        <f t="shared" si="0"/>
        <v>110460</v>
      </c>
      <c r="G51" s="36">
        <v>500</v>
      </c>
      <c r="H51" s="36">
        <v>34050</v>
      </c>
      <c r="I51" s="36">
        <v>39150</v>
      </c>
      <c r="J51" s="36">
        <v>35260</v>
      </c>
      <c r="K51" s="36">
        <v>1500</v>
      </c>
      <c r="L51" s="36"/>
      <c r="M51" s="36"/>
    </row>
    <row r="52" spans="1:13" ht="30">
      <c r="A52" s="58"/>
      <c r="B52" s="61"/>
      <c r="C52" s="28" t="s">
        <v>76</v>
      </c>
      <c r="D52" s="34"/>
      <c r="E52" s="34"/>
      <c r="F52" s="36">
        <f t="shared" si="0"/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/>
      <c r="M52" s="36"/>
    </row>
    <row r="53" spans="1:13" ht="15">
      <c r="A53" s="56" t="s">
        <v>60</v>
      </c>
      <c r="B53" s="59" t="s">
        <v>54</v>
      </c>
      <c r="C53" s="28" t="s">
        <v>34</v>
      </c>
      <c r="D53" s="31">
        <v>816</v>
      </c>
      <c r="E53" s="21" t="s">
        <v>39</v>
      </c>
      <c r="F53" s="36">
        <f t="shared" si="0"/>
        <v>16986.803</v>
      </c>
      <c r="G53" s="36">
        <f aca="true" t="shared" si="14" ref="G53:M53">G54+G55+G56+G57+G58</f>
        <v>6104.803</v>
      </c>
      <c r="H53" s="36">
        <f t="shared" si="14"/>
        <v>1500</v>
      </c>
      <c r="I53" s="36">
        <f t="shared" si="14"/>
        <v>0</v>
      </c>
      <c r="J53" s="36">
        <f t="shared" si="14"/>
        <v>3582</v>
      </c>
      <c r="K53" s="36">
        <f t="shared" si="14"/>
        <v>5800</v>
      </c>
      <c r="L53" s="36"/>
      <c r="M53" s="36"/>
    </row>
    <row r="54" spans="1:13" ht="15">
      <c r="A54" s="57"/>
      <c r="B54" s="60"/>
      <c r="C54" s="28" t="s">
        <v>6</v>
      </c>
      <c r="D54" s="21"/>
      <c r="E54" s="21"/>
      <c r="F54" s="36">
        <f t="shared" si="0"/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/>
      <c r="M54" s="36"/>
    </row>
    <row r="55" spans="1:13" ht="15">
      <c r="A55" s="57"/>
      <c r="B55" s="60"/>
      <c r="C55" s="28" t="s">
        <v>7</v>
      </c>
      <c r="D55" s="21"/>
      <c r="E55" s="21"/>
      <c r="F55" s="36">
        <f t="shared" si="0"/>
        <v>16286.803</v>
      </c>
      <c r="G55" s="36">
        <v>5604.803</v>
      </c>
      <c r="H55" s="36">
        <v>1500</v>
      </c>
      <c r="I55" s="36">
        <v>0</v>
      </c>
      <c r="J55" s="36">
        <v>3582</v>
      </c>
      <c r="K55" s="36">
        <v>5600</v>
      </c>
      <c r="L55" s="36"/>
      <c r="M55" s="36"/>
    </row>
    <row r="56" spans="1:13" ht="15">
      <c r="A56" s="57"/>
      <c r="B56" s="60"/>
      <c r="C56" s="28" t="s">
        <v>8</v>
      </c>
      <c r="D56" s="21"/>
      <c r="E56" s="21"/>
      <c r="F56" s="36">
        <f t="shared" si="0"/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/>
      <c r="M56" s="36"/>
    </row>
    <row r="57" spans="1:13" ht="15" customHeight="1">
      <c r="A57" s="57"/>
      <c r="B57" s="60"/>
      <c r="C57" s="28" t="s">
        <v>43</v>
      </c>
      <c r="D57" s="21"/>
      <c r="E57" s="21"/>
      <c r="F57" s="36">
        <f t="shared" si="0"/>
        <v>700</v>
      </c>
      <c r="G57" s="36">
        <v>500</v>
      </c>
      <c r="H57" s="36">
        <v>0</v>
      </c>
      <c r="I57" s="36">
        <v>0</v>
      </c>
      <c r="J57" s="36">
        <v>0</v>
      </c>
      <c r="K57" s="36">
        <v>200</v>
      </c>
      <c r="L57" s="36"/>
      <c r="M57" s="36"/>
    </row>
    <row r="58" spans="1:13" ht="118.5" customHeight="1">
      <c r="A58" s="58"/>
      <c r="B58" s="61"/>
      <c r="C58" s="37" t="s">
        <v>76</v>
      </c>
      <c r="D58" s="34"/>
      <c r="E58" s="34"/>
      <c r="F58" s="36">
        <f t="shared" si="0"/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/>
      <c r="M58" s="36"/>
    </row>
    <row r="59" spans="1:13" ht="15">
      <c r="A59" s="78" t="s">
        <v>37</v>
      </c>
      <c r="B59" s="59" t="s">
        <v>35</v>
      </c>
      <c r="C59" s="28" t="s">
        <v>34</v>
      </c>
      <c r="D59" s="31">
        <v>816</v>
      </c>
      <c r="E59" s="21" t="s">
        <v>40</v>
      </c>
      <c r="F59" s="36">
        <f t="shared" si="0"/>
        <v>429795.66</v>
      </c>
      <c r="G59" s="36">
        <f aca="true" t="shared" si="15" ref="G59:M59">G60+G61+G62+G63+G64</f>
        <v>81040.122</v>
      </c>
      <c r="H59" s="36">
        <f t="shared" si="15"/>
        <v>79085.548</v>
      </c>
      <c r="I59" s="36">
        <f t="shared" si="15"/>
        <v>83233.75</v>
      </c>
      <c r="J59" s="36">
        <f t="shared" si="15"/>
        <v>91541.66</v>
      </c>
      <c r="K59" s="36">
        <f t="shared" si="15"/>
        <v>94894.58</v>
      </c>
      <c r="L59" s="36"/>
      <c r="M59" s="36"/>
    </row>
    <row r="60" spans="1:13" ht="15">
      <c r="A60" s="86"/>
      <c r="B60" s="60"/>
      <c r="C60" s="28" t="s">
        <v>6</v>
      </c>
      <c r="D60" s="21"/>
      <c r="E60" s="21"/>
      <c r="F60" s="36">
        <f t="shared" si="0"/>
        <v>2300</v>
      </c>
      <c r="G60" s="36">
        <f aca="true" t="shared" si="16" ref="G60:L64">G66+G72</f>
        <v>2300</v>
      </c>
      <c r="H60" s="36">
        <f t="shared" si="16"/>
        <v>0</v>
      </c>
      <c r="I60" s="36">
        <f t="shared" si="16"/>
        <v>0</v>
      </c>
      <c r="J60" s="36">
        <f t="shared" si="16"/>
        <v>0</v>
      </c>
      <c r="K60" s="36">
        <f t="shared" si="16"/>
        <v>0</v>
      </c>
      <c r="L60" s="36"/>
      <c r="M60" s="36"/>
    </row>
    <row r="61" spans="1:13" ht="15">
      <c r="A61" s="86"/>
      <c r="B61" s="60"/>
      <c r="C61" s="28" t="s">
        <v>7</v>
      </c>
      <c r="D61" s="21"/>
      <c r="E61" s="21"/>
      <c r="F61" s="36">
        <f t="shared" si="0"/>
        <v>417140.66</v>
      </c>
      <c r="G61" s="36">
        <f t="shared" si="16"/>
        <v>78430.122</v>
      </c>
      <c r="H61" s="36">
        <f t="shared" si="16"/>
        <v>75935.548</v>
      </c>
      <c r="I61" s="36">
        <f t="shared" si="16"/>
        <v>79918.75</v>
      </c>
      <c r="J61" s="36">
        <f t="shared" si="16"/>
        <v>88131.66</v>
      </c>
      <c r="K61" s="36">
        <f t="shared" si="16"/>
        <v>94724.58</v>
      </c>
      <c r="L61" s="36"/>
      <c r="M61" s="36"/>
    </row>
    <row r="62" spans="1:13" ht="15">
      <c r="A62" s="86"/>
      <c r="B62" s="60"/>
      <c r="C62" s="28" t="s">
        <v>8</v>
      </c>
      <c r="D62" s="21"/>
      <c r="E62" s="21"/>
      <c r="F62" s="36">
        <f t="shared" si="0"/>
        <v>280</v>
      </c>
      <c r="G62" s="36">
        <f t="shared" si="16"/>
        <v>110</v>
      </c>
      <c r="H62" s="36">
        <f t="shared" si="16"/>
        <v>0</v>
      </c>
      <c r="I62" s="36">
        <f t="shared" si="16"/>
        <v>60</v>
      </c>
      <c r="J62" s="36">
        <f t="shared" si="16"/>
        <v>0</v>
      </c>
      <c r="K62" s="36">
        <f t="shared" si="16"/>
        <v>110</v>
      </c>
      <c r="L62" s="36"/>
      <c r="M62" s="36"/>
    </row>
    <row r="63" spans="1:13" ht="15" customHeight="1">
      <c r="A63" s="86"/>
      <c r="B63" s="60"/>
      <c r="C63" s="28" t="s">
        <v>43</v>
      </c>
      <c r="D63" s="21"/>
      <c r="E63" s="21"/>
      <c r="F63" s="36">
        <f t="shared" si="0"/>
        <v>10075</v>
      </c>
      <c r="G63" s="36">
        <f t="shared" si="16"/>
        <v>200</v>
      </c>
      <c r="H63" s="36">
        <f t="shared" si="16"/>
        <v>3150</v>
      </c>
      <c r="I63" s="36">
        <f t="shared" si="16"/>
        <v>3255</v>
      </c>
      <c r="J63" s="36">
        <f t="shared" si="16"/>
        <v>3410</v>
      </c>
      <c r="K63" s="36">
        <f t="shared" si="16"/>
        <v>60</v>
      </c>
      <c r="L63" s="36"/>
      <c r="M63" s="36"/>
    </row>
    <row r="64" spans="1:13" ht="30">
      <c r="A64" s="87"/>
      <c r="B64" s="61"/>
      <c r="C64" s="28" t="s">
        <v>76</v>
      </c>
      <c r="D64" s="34"/>
      <c r="E64" s="34"/>
      <c r="F64" s="36">
        <f t="shared" si="0"/>
        <v>0</v>
      </c>
      <c r="G64" s="36">
        <f t="shared" si="16"/>
        <v>0</v>
      </c>
      <c r="H64" s="36">
        <f t="shared" si="16"/>
        <v>0</v>
      </c>
      <c r="I64" s="36">
        <f t="shared" si="16"/>
        <v>0</v>
      </c>
      <c r="J64" s="36">
        <f t="shared" si="16"/>
        <v>0</v>
      </c>
      <c r="K64" s="36">
        <f t="shared" si="16"/>
        <v>0</v>
      </c>
      <c r="L64" s="36"/>
      <c r="M64" s="36"/>
    </row>
    <row r="65" spans="1:13" ht="15">
      <c r="A65" s="56" t="s">
        <v>61</v>
      </c>
      <c r="B65" s="59" t="s">
        <v>55</v>
      </c>
      <c r="C65" s="28" t="s">
        <v>34</v>
      </c>
      <c r="D65" s="31">
        <v>816</v>
      </c>
      <c r="E65" s="21" t="s">
        <v>40</v>
      </c>
      <c r="F65" s="36">
        <f t="shared" si="0"/>
        <v>2020</v>
      </c>
      <c r="G65" s="36">
        <f aca="true" t="shared" si="17" ref="G65:M65">G66+G67+G68+G69+G70</f>
        <v>550</v>
      </c>
      <c r="H65" s="36">
        <f t="shared" si="17"/>
        <v>70</v>
      </c>
      <c r="I65" s="36">
        <f t="shared" si="17"/>
        <v>0</v>
      </c>
      <c r="J65" s="36">
        <f t="shared" si="17"/>
        <v>0</v>
      </c>
      <c r="K65" s="36">
        <f t="shared" si="17"/>
        <v>1400</v>
      </c>
      <c r="L65" s="36"/>
      <c r="M65" s="36"/>
    </row>
    <row r="66" spans="1:13" ht="15">
      <c r="A66" s="57"/>
      <c r="B66" s="60"/>
      <c r="C66" s="28" t="s">
        <v>6</v>
      </c>
      <c r="D66" s="21"/>
      <c r="E66" s="21"/>
      <c r="F66" s="36">
        <f t="shared" si="0"/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/>
      <c r="M66" s="36"/>
    </row>
    <row r="67" spans="1:13" ht="15">
      <c r="A67" s="57"/>
      <c r="B67" s="60"/>
      <c r="C67" s="28" t="s">
        <v>7</v>
      </c>
      <c r="D67" s="21"/>
      <c r="E67" s="21"/>
      <c r="F67" s="36">
        <f t="shared" si="0"/>
        <v>2020</v>
      </c>
      <c r="G67" s="36">
        <v>550</v>
      </c>
      <c r="H67" s="36">
        <v>70</v>
      </c>
      <c r="I67" s="36">
        <v>0</v>
      </c>
      <c r="J67" s="36">
        <v>0</v>
      </c>
      <c r="K67" s="36">
        <v>1400</v>
      </c>
      <c r="L67" s="36"/>
      <c r="M67" s="36"/>
    </row>
    <row r="68" spans="1:13" ht="15">
      <c r="A68" s="57"/>
      <c r="B68" s="60"/>
      <c r="C68" s="28" t="s">
        <v>8</v>
      </c>
      <c r="D68" s="21"/>
      <c r="E68" s="21"/>
      <c r="F68" s="36">
        <f t="shared" si="0"/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/>
      <c r="M68" s="36"/>
    </row>
    <row r="69" spans="1:13" ht="15" customHeight="1">
      <c r="A69" s="57"/>
      <c r="B69" s="60"/>
      <c r="C69" s="28" t="s">
        <v>43</v>
      </c>
      <c r="D69" s="21"/>
      <c r="E69" s="21"/>
      <c r="F69" s="36">
        <f t="shared" si="0"/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/>
      <c r="M69" s="36"/>
    </row>
    <row r="70" spans="1:13" s="26" customFormat="1" ht="30">
      <c r="A70" s="58"/>
      <c r="B70" s="61"/>
      <c r="C70" s="28" t="s">
        <v>76</v>
      </c>
      <c r="D70" s="34"/>
      <c r="E70" s="34"/>
      <c r="F70" s="36">
        <f t="shared" si="0"/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/>
      <c r="M70" s="36"/>
    </row>
    <row r="71" spans="1:13" ht="15">
      <c r="A71" s="56" t="s">
        <v>36</v>
      </c>
      <c r="B71" s="59" t="s">
        <v>56</v>
      </c>
      <c r="C71" s="28" t="s">
        <v>34</v>
      </c>
      <c r="D71" s="31">
        <v>816</v>
      </c>
      <c r="E71" s="21" t="s">
        <v>40</v>
      </c>
      <c r="F71" s="36">
        <f t="shared" si="0"/>
        <v>427775.66</v>
      </c>
      <c r="G71" s="36">
        <f aca="true" t="shared" si="18" ref="G71:M71">G72+G73+G74+G75+G76</f>
        <v>80490.122</v>
      </c>
      <c r="H71" s="36">
        <f t="shared" si="18"/>
        <v>79015.548</v>
      </c>
      <c r="I71" s="36">
        <f t="shared" si="18"/>
        <v>83233.75</v>
      </c>
      <c r="J71" s="36">
        <f t="shared" si="18"/>
        <v>91541.66</v>
      </c>
      <c r="K71" s="36">
        <f t="shared" si="18"/>
        <v>93494.58</v>
      </c>
      <c r="L71" s="36"/>
      <c r="M71" s="36"/>
    </row>
    <row r="72" spans="1:13" ht="15">
      <c r="A72" s="57"/>
      <c r="B72" s="60"/>
      <c r="C72" s="28" t="s">
        <v>6</v>
      </c>
      <c r="D72" s="21"/>
      <c r="E72" s="21"/>
      <c r="F72" s="36">
        <f t="shared" si="0"/>
        <v>2300</v>
      </c>
      <c r="G72" s="36">
        <v>2300</v>
      </c>
      <c r="H72" s="36">
        <v>0</v>
      </c>
      <c r="I72" s="36">
        <v>0</v>
      </c>
      <c r="J72" s="36">
        <v>0</v>
      </c>
      <c r="K72" s="36">
        <v>0</v>
      </c>
      <c r="L72" s="36"/>
      <c r="M72" s="36"/>
    </row>
    <row r="73" spans="1:13" ht="15">
      <c r="A73" s="57"/>
      <c r="B73" s="60"/>
      <c r="C73" s="28" t="s">
        <v>7</v>
      </c>
      <c r="D73" s="21"/>
      <c r="E73" s="21"/>
      <c r="F73" s="36">
        <f aca="true" t="shared" si="19" ref="F73:F136">G73+H73+I73+J73+K73+L73+M73</f>
        <v>415120.66</v>
      </c>
      <c r="G73" s="36">
        <v>77880.122</v>
      </c>
      <c r="H73" s="36">
        <v>75865.548</v>
      </c>
      <c r="I73" s="36">
        <v>79918.75</v>
      </c>
      <c r="J73" s="36">
        <v>88131.66</v>
      </c>
      <c r="K73" s="36">
        <v>93324.58</v>
      </c>
      <c r="L73" s="36"/>
      <c r="M73" s="36"/>
    </row>
    <row r="74" spans="1:13" ht="15">
      <c r="A74" s="57"/>
      <c r="B74" s="60"/>
      <c r="C74" s="28" t="s">
        <v>8</v>
      </c>
      <c r="D74" s="21"/>
      <c r="E74" s="21"/>
      <c r="F74" s="36">
        <f t="shared" si="19"/>
        <v>280</v>
      </c>
      <c r="G74" s="36">
        <v>110</v>
      </c>
      <c r="H74" s="36">
        <v>0</v>
      </c>
      <c r="I74" s="36">
        <v>60</v>
      </c>
      <c r="J74" s="36">
        <v>0</v>
      </c>
      <c r="K74" s="36">
        <v>110</v>
      </c>
      <c r="L74" s="36"/>
      <c r="M74" s="36"/>
    </row>
    <row r="75" spans="1:13" ht="15" customHeight="1">
      <c r="A75" s="57"/>
      <c r="B75" s="60"/>
      <c r="C75" s="28" t="s">
        <v>43</v>
      </c>
      <c r="D75" s="21"/>
      <c r="E75" s="21"/>
      <c r="F75" s="36">
        <f t="shared" si="19"/>
        <v>10075</v>
      </c>
      <c r="G75" s="36">
        <v>200</v>
      </c>
      <c r="H75" s="36">
        <v>3150</v>
      </c>
      <c r="I75" s="36">
        <v>3255</v>
      </c>
      <c r="J75" s="36">
        <v>3410</v>
      </c>
      <c r="K75" s="36">
        <v>60</v>
      </c>
      <c r="L75" s="36"/>
      <c r="M75" s="36"/>
    </row>
    <row r="76" spans="1:13" ht="48.75" customHeight="1">
      <c r="A76" s="58"/>
      <c r="B76" s="61"/>
      <c r="C76" s="28" t="s">
        <v>76</v>
      </c>
      <c r="D76" s="34"/>
      <c r="E76" s="34"/>
      <c r="F76" s="36">
        <f t="shared" si="19"/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/>
      <c r="M76" s="36"/>
    </row>
    <row r="77" spans="1:13" ht="15">
      <c r="A77" s="56" t="s">
        <v>63</v>
      </c>
      <c r="B77" s="59" t="s">
        <v>69</v>
      </c>
      <c r="C77" s="28" t="s">
        <v>34</v>
      </c>
      <c r="D77" s="31">
        <v>816</v>
      </c>
      <c r="E77" s="21" t="s">
        <v>41</v>
      </c>
      <c r="F77" s="36">
        <f t="shared" si="19"/>
        <v>758376.298</v>
      </c>
      <c r="G77" s="36">
        <f aca="true" t="shared" si="20" ref="G77:M77">G78+G79+G80+G81+G82</f>
        <v>137282.99</v>
      </c>
      <c r="H77" s="36">
        <f t="shared" si="20"/>
        <v>150794.898</v>
      </c>
      <c r="I77" s="36">
        <f t="shared" si="20"/>
        <v>153618.12</v>
      </c>
      <c r="J77" s="36">
        <f t="shared" si="20"/>
        <v>154944.94</v>
      </c>
      <c r="K77" s="36">
        <f t="shared" si="20"/>
        <v>161735.35</v>
      </c>
      <c r="L77" s="36"/>
      <c r="M77" s="36"/>
    </row>
    <row r="78" spans="1:13" ht="15">
      <c r="A78" s="57"/>
      <c r="B78" s="60"/>
      <c r="C78" s="28" t="s">
        <v>6</v>
      </c>
      <c r="D78" s="21"/>
      <c r="E78" s="21"/>
      <c r="F78" s="36">
        <f t="shared" si="19"/>
        <v>0</v>
      </c>
      <c r="G78" s="36">
        <f aca="true" t="shared" si="21" ref="G78:L82">G84+G90</f>
        <v>0</v>
      </c>
      <c r="H78" s="36">
        <f t="shared" si="21"/>
        <v>0</v>
      </c>
      <c r="I78" s="36">
        <f t="shared" si="21"/>
        <v>0</v>
      </c>
      <c r="J78" s="36">
        <f t="shared" si="21"/>
        <v>0</v>
      </c>
      <c r="K78" s="36">
        <f t="shared" si="21"/>
        <v>0</v>
      </c>
      <c r="L78" s="36"/>
      <c r="M78" s="36"/>
    </row>
    <row r="79" spans="1:13" ht="15">
      <c r="A79" s="57"/>
      <c r="B79" s="60"/>
      <c r="C79" s="28" t="s">
        <v>7</v>
      </c>
      <c r="D79" s="21"/>
      <c r="E79" s="21"/>
      <c r="F79" s="36">
        <f t="shared" si="19"/>
        <v>752756.298</v>
      </c>
      <c r="G79" s="36">
        <f t="shared" si="21"/>
        <v>137282.99</v>
      </c>
      <c r="H79" s="36">
        <f t="shared" si="21"/>
        <v>148994.898</v>
      </c>
      <c r="I79" s="36">
        <f t="shared" si="21"/>
        <v>151768.12</v>
      </c>
      <c r="J79" s="36">
        <f t="shared" si="21"/>
        <v>153044.94</v>
      </c>
      <c r="K79" s="36">
        <f t="shared" si="21"/>
        <v>161665.35</v>
      </c>
      <c r="L79" s="36"/>
      <c r="M79" s="36"/>
    </row>
    <row r="80" spans="1:13" ht="15">
      <c r="A80" s="57"/>
      <c r="B80" s="60"/>
      <c r="C80" s="28" t="s">
        <v>8</v>
      </c>
      <c r="D80" s="21"/>
      <c r="E80" s="21"/>
      <c r="F80" s="36">
        <f t="shared" si="19"/>
        <v>0</v>
      </c>
      <c r="G80" s="36">
        <f t="shared" si="21"/>
        <v>0</v>
      </c>
      <c r="H80" s="36">
        <f t="shared" si="21"/>
        <v>0</v>
      </c>
      <c r="I80" s="36">
        <f t="shared" si="21"/>
        <v>0</v>
      </c>
      <c r="J80" s="36">
        <f t="shared" si="21"/>
        <v>0</v>
      </c>
      <c r="K80" s="36">
        <f t="shared" si="21"/>
        <v>0</v>
      </c>
      <c r="L80" s="36"/>
      <c r="M80" s="36"/>
    </row>
    <row r="81" spans="1:13" ht="15" customHeight="1">
      <c r="A81" s="57"/>
      <c r="B81" s="60"/>
      <c r="C81" s="28" t="s">
        <v>43</v>
      </c>
      <c r="D81" s="21"/>
      <c r="E81" s="21"/>
      <c r="F81" s="36">
        <f t="shared" si="19"/>
        <v>5620</v>
      </c>
      <c r="G81" s="36">
        <f t="shared" si="21"/>
        <v>0</v>
      </c>
      <c r="H81" s="36">
        <f t="shared" si="21"/>
        <v>1800</v>
      </c>
      <c r="I81" s="36">
        <f t="shared" si="21"/>
        <v>1850</v>
      </c>
      <c r="J81" s="36">
        <f t="shared" si="21"/>
        <v>1900</v>
      </c>
      <c r="K81" s="36">
        <f t="shared" si="21"/>
        <v>70</v>
      </c>
      <c r="L81" s="36"/>
      <c r="M81" s="36"/>
    </row>
    <row r="82" spans="1:13" ht="30">
      <c r="A82" s="58"/>
      <c r="B82" s="61"/>
      <c r="C82" s="28" t="s">
        <v>76</v>
      </c>
      <c r="D82" s="34"/>
      <c r="E82" s="34"/>
      <c r="F82" s="36">
        <f t="shared" si="19"/>
        <v>0</v>
      </c>
      <c r="G82" s="36">
        <f t="shared" si="21"/>
        <v>0</v>
      </c>
      <c r="H82" s="36">
        <f t="shared" si="21"/>
        <v>0</v>
      </c>
      <c r="I82" s="36">
        <f t="shared" si="21"/>
        <v>0</v>
      </c>
      <c r="J82" s="36">
        <f t="shared" si="21"/>
        <v>0</v>
      </c>
      <c r="K82" s="36">
        <f t="shared" si="21"/>
        <v>0</v>
      </c>
      <c r="L82" s="36"/>
      <c r="M82" s="36"/>
    </row>
    <row r="83" spans="1:13" ht="15">
      <c r="A83" s="56" t="s">
        <v>62</v>
      </c>
      <c r="B83" s="59" t="s">
        <v>57</v>
      </c>
      <c r="C83" s="28" t="s">
        <v>34</v>
      </c>
      <c r="D83" s="31">
        <v>816</v>
      </c>
      <c r="E83" s="21" t="s">
        <v>41</v>
      </c>
      <c r="F83" s="36">
        <f t="shared" si="19"/>
        <v>736064.2479999999</v>
      </c>
      <c r="G83" s="36">
        <f aca="true" t="shared" si="22" ref="G83:M83">G84+G85+G86+G87+G88</f>
        <v>130558.79</v>
      </c>
      <c r="H83" s="36">
        <f t="shared" si="22"/>
        <v>144449.148</v>
      </c>
      <c r="I83" s="36">
        <f t="shared" si="22"/>
        <v>149781.22</v>
      </c>
      <c r="J83" s="36">
        <f t="shared" si="22"/>
        <v>152209.74</v>
      </c>
      <c r="K83" s="36">
        <f t="shared" si="22"/>
        <v>159065.35</v>
      </c>
      <c r="L83" s="36"/>
      <c r="M83" s="36"/>
    </row>
    <row r="84" spans="1:13" ht="15">
      <c r="A84" s="57"/>
      <c r="B84" s="60"/>
      <c r="C84" s="28" t="s">
        <v>6</v>
      </c>
      <c r="D84" s="21"/>
      <c r="E84" s="21"/>
      <c r="F84" s="36">
        <f t="shared" si="19"/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/>
      <c r="M84" s="36"/>
    </row>
    <row r="85" spans="1:13" ht="15">
      <c r="A85" s="57"/>
      <c r="B85" s="60"/>
      <c r="C85" s="28" t="s">
        <v>7</v>
      </c>
      <c r="D85" s="21"/>
      <c r="E85" s="21"/>
      <c r="F85" s="36">
        <f t="shared" si="19"/>
        <v>730514.2479999999</v>
      </c>
      <c r="G85" s="36">
        <v>130558.79</v>
      </c>
      <c r="H85" s="36">
        <v>142649.148</v>
      </c>
      <c r="I85" s="36">
        <v>147931.22</v>
      </c>
      <c r="J85" s="36">
        <v>150309.74</v>
      </c>
      <c r="K85" s="36">
        <v>159065.35</v>
      </c>
      <c r="L85" s="36"/>
      <c r="M85" s="36"/>
    </row>
    <row r="86" spans="1:13" ht="15">
      <c r="A86" s="57"/>
      <c r="B86" s="60"/>
      <c r="C86" s="28" t="s">
        <v>8</v>
      </c>
      <c r="D86" s="21"/>
      <c r="E86" s="21"/>
      <c r="F86" s="36">
        <f t="shared" si="19"/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/>
      <c r="M86" s="36"/>
    </row>
    <row r="87" spans="1:13" ht="15" customHeight="1">
      <c r="A87" s="57"/>
      <c r="B87" s="60"/>
      <c r="C87" s="28" t="s">
        <v>43</v>
      </c>
      <c r="D87" s="21"/>
      <c r="E87" s="21"/>
      <c r="F87" s="36">
        <f t="shared" si="19"/>
        <v>5550</v>
      </c>
      <c r="G87" s="36">
        <v>0</v>
      </c>
      <c r="H87" s="36">
        <v>1800</v>
      </c>
      <c r="I87" s="36">
        <v>1850</v>
      </c>
      <c r="J87" s="36">
        <v>1900</v>
      </c>
      <c r="K87" s="36">
        <v>0</v>
      </c>
      <c r="L87" s="36"/>
      <c r="M87" s="36"/>
    </row>
    <row r="88" spans="1:13" ht="30">
      <c r="A88" s="58"/>
      <c r="B88" s="61"/>
      <c r="C88" s="28" t="s">
        <v>76</v>
      </c>
      <c r="D88" s="34"/>
      <c r="E88" s="34"/>
      <c r="F88" s="36">
        <f t="shared" si="19"/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/>
      <c r="M88" s="36"/>
    </row>
    <row r="89" spans="1:13" ht="15">
      <c r="A89" s="56" t="s">
        <v>64</v>
      </c>
      <c r="B89" s="59" t="s">
        <v>77</v>
      </c>
      <c r="C89" s="28" t="s">
        <v>34</v>
      </c>
      <c r="D89" s="31">
        <v>816</v>
      </c>
      <c r="E89" s="21" t="s">
        <v>41</v>
      </c>
      <c r="F89" s="36">
        <f t="shared" si="19"/>
        <v>22312.050000000003</v>
      </c>
      <c r="G89" s="36">
        <f aca="true" t="shared" si="23" ref="G89:M89">G90+G91+G92+G93+G94</f>
        <v>6724.2</v>
      </c>
      <c r="H89" s="36">
        <f t="shared" si="23"/>
        <v>6345.75</v>
      </c>
      <c r="I89" s="36">
        <f t="shared" si="23"/>
        <v>3836.9</v>
      </c>
      <c r="J89" s="36">
        <f t="shared" si="23"/>
        <v>2735.2</v>
      </c>
      <c r="K89" s="36">
        <f t="shared" si="23"/>
        <v>2670</v>
      </c>
      <c r="L89" s="36"/>
      <c r="M89" s="36"/>
    </row>
    <row r="90" spans="1:13" ht="15">
      <c r="A90" s="57"/>
      <c r="B90" s="60"/>
      <c r="C90" s="28" t="s">
        <v>6</v>
      </c>
      <c r="D90" s="21"/>
      <c r="E90" s="21"/>
      <c r="F90" s="36">
        <f t="shared" si="19"/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/>
      <c r="M90" s="36"/>
    </row>
    <row r="91" spans="1:13" ht="15">
      <c r="A91" s="57"/>
      <c r="B91" s="60"/>
      <c r="C91" s="28" t="s">
        <v>7</v>
      </c>
      <c r="D91" s="21"/>
      <c r="E91" s="21"/>
      <c r="F91" s="36">
        <f t="shared" si="19"/>
        <v>22242.050000000003</v>
      </c>
      <c r="G91" s="36">
        <v>6724.2</v>
      </c>
      <c r="H91" s="36">
        <v>6345.75</v>
      </c>
      <c r="I91" s="36">
        <v>3836.9</v>
      </c>
      <c r="J91" s="36">
        <v>2735.2</v>
      </c>
      <c r="K91" s="36">
        <v>2600</v>
      </c>
      <c r="L91" s="36"/>
      <c r="M91" s="36"/>
    </row>
    <row r="92" spans="1:13" ht="15">
      <c r="A92" s="57"/>
      <c r="B92" s="60"/>
      <c r="C92" s="28" t="s">
        <v>8</v>
      </c>
      <c r="D92" s="21"/>
      <c r="E92" s="21"/>
      <c r="F92" s="36">
        <f t="shared" si="19"/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/>
      <c r="M92" s="36"/>
    </row>
    <row r="93" spans="1:13" ht="15" customHeight="1">
      <c r="A93" s="57"/>
      <c r="B93" s="60"/>
      <c r="C93" s="28" t="s">
        <v>43</v>
      </c>
      <c r="D93" s="21"/>
      <c r="E93" s="21"/>
      <c r="F93" s="36">
        <f t="shared" si="19"/>
        <v>70</v>
      </c>
      <c r="G93" s="36">
        <v>0</v>
      </c>
      <c r="H93" s="36">
        <v>0</v>
      </c>
      <c r="I93" s="36">
        <v>0</v>
      </c>
      <c r="J93" s="36">
        <v>0</v>
      </c>
      <c r="K93" s="36">
        <v>70</v>
      </c>
      <c r="L93" s="36"/>
      <c r="M93" s="36"/>
    </row>
    <row r="94" spans="1:13" ht="30">
      <c r="A94" s="58"/>
      <c r="B94" s="61"/>
      <c r="C94" s="28" t="s">
        <v>76</v>
      </c>
      <c r="D94" s="34"/>
      <c r="E94" s="34"/>
      <c r="F94" s="36">
        <f t="shared" si="19"/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/>
      <c r="M94" s="36"/>
    </row>
    <row r="95" spans="1:13" ht="15">
      <c r="A95" s="56" t="s">
        <v>65</v>
      </c>
      <c r="B95" s="59" t="s">
        <v>44</v>
      </c>
      <c r="C95" s="41" t="s">
        <v>34</v>
      </c>
      <c r="D95" s="46"/>
      <c r="E95" s="47" t="s">
        <v>42</v>
      </c>
      <c r="F95" s="36">
        <f t="shared" si="19"/>
        <v>2502192.73741</v>
      </c>
      <c r="G95" s="36">
        <f aca="true" t="shared" si="24" ref="G95:M95">G96+G97+G101+G102+G103</f>
        <v>1570937.07319</v>
      </c>
      <c r="H95" s="36">
        <f t="shared" si="24"/>
        <v>296965.35030999995</v>
      </c>
      <c r="I95" s="36">
        <f t="shared" si="24"/>
        <v>472796.81473</v>
      </c>
      <c r="J95" s="36">
        <f t="shared" si="24"/>
        <v>107103.83918</v>
      </c>
      <c r="K95" s="36">
        <f t="shared" si="24"/>
        <v>54389.66</v>
      </c>
      <c r="L95" s="36"/>
      <c r="M95" s="36"/>
    </row>
    <row r="96" spans="1:13" ht="15">
      <c r="A96" s="57"/>
      <c r="B96" s="60"/>
      <c r="C96" s="41" t="s">
        <v>6</v>
      </c>
      <c r="D96" s="47"/>
      <c r="E96" s="47"/>
      <c r="F96" s="36">
        <f t="shared" si="19"/>
        <v>36096.103800000004</v>
      </c>
      <c r="G96" s="36">
        <f>G113+G125+G152+G158+G170</f>
        <v>19730.73</v>
      </c>
      <c r="H96" s="36">
        <f>H113+H125+H152+H158+H170</f>
        <v>12216.613800000001</v>
      </c>
      <c r="I96" s="36">
        <f>I113+I125+I140+I152+I158+I164+I170</f>
        <v>1671.8</v>
      </c>
      <c r="J96" s="36">
        <f>J113+J125+J140+J152+J158+J164+J170</f>
        <v>1166.4</v>
      </c>
      <c r="K96" s="36">
        <f>K113+K125+K140+K152+K158+K164+K170</f>
        <v>1310.56</v>
      </c>
      <c r="L96" s="36"/>
      <c r="M96" s="36"/>
    </row>
    <row r="97" spans="1:13" ht="15">
      <c r="A97" s="57"/>
      <c r="B97" s="60"/>
      <c r="C97" s="62" t="s">
        <v>75</v>
      </c>
      <c r="D97" s="47"/>
      <c r="E97" s="47"/>
      <c r="F97" s="36">
        <f t="shared" si="19"/>
        <v>1740251.9166100002</v>
      </c>
      <c r="G97" s="36">
        <f>G98+G99+G100</f>
        <v>829975.49319</v>
      </c>
      <c r="H97" s="36">
        <f>H98+H99+H100</f>
        <v>282933.73650999996</v>
      </c>
      <c r="I97" s="36">
        <f>I98+I99+I100</f>
        <v>469900.44773</v>
      </c>
      <c r="J97" s="36">
        <f>SUM(J98:J99)</f>
        <v>104512.43918</v>
      </c>
      <c r="K97" s="36">
        <f>SUM(K98:K99)</f>
        <v>52929.8</v>
      </c>
      <c r="L97" s="36"/>
      <c r="M97" s="36"/>
    </row>
    <row r="98" spans="1:13" ht="15">
      <c r="A98" s="57"/>
      <c r="B98" s="60"/>
      <c r="C98" s="63"/>
      <c r="D98" s="47" t="s">
        <v>46</v>
      </c>
      <c r="E98" s="42"/>
      <c r="F98" s="36">
        <f t="shared" si="19"/>
        <v>1210390.7669199998</v>
      </c>
      <c r="G98" s="36">
        <v>757025.573</v>
      </c>
      <c r="H98" s="36">
        <f>H114+H127+H141+H153+H159+H165+H171</f>
        <v>206151.73651</v>
      </c>
      <c r="I98" s="36">
        <f>I107+I114+I127+I141+I153+I159+I165+I171</f>
        <v>135190.76741</v>
      </c>
      <c r="J98" s="36">
        <f>J107+J114+J127+J141+J153+J159+J165+J171</f>
        <v>59092.89</v>
      </c>
      <c r="K98" s="36">
        <f>K114+K127+K141+K153+K159+K165+K171</f>
        <v>52929.8</v>
      </c>
      <c r="L98" s="36"/>
      <c r="M98" s="36"/>
    </row>
    <row r="99" spans="1:13" ht="15">
      <c r="A99" s="57"/>
      <c r="B99" s="60"/>
      <c r="C99" s="63"/>
      <c r="D99" s="47" t="s">
        <v>45</v>
      </c>
      <c r="E99" s="42"/>
      <c r="F99" s="36">
        <f t="shared" si="19"/>
        <v>519608.14969</v>
      </c>
      <c r="G99" s="36">
        <f>G129</f>
        <v>72949.92019</v>
      </c>
      <c r="H99" s="36">
        <f>H129</f>
        <v>76782</v>
      </c>
      <c r="I99" s="36">
        <f>I129</f>
        <v>324456.68032</v>
      </c>
      <c r="J99" s="36">
        <f>J129</f>
        <v>45419.54918</v>
      </c>
      <c r="K99" s="36">
        <f>K108</f>
        <v>0</v>
      </c>
      <c r="L99" s="36"/>
      <c r="M99" s="36"/>
    </row>
    <row r="100" spans="1:13" ht="15">
      <c r="A100" s="57"/>
      <c r="B100" s="60"/>
      <c r="C100" s="64"/>
      <c r="D100" s="47" t="s">
        <v>87</v>
      </c>
      <c r="E100" s="42"/>
      <c r="F100" s="36">
        <f t="shared" si="19"/>
        <v>10253</v>
      </c>
      <c r="G100" s="36">
        <v>0</v>
      </c>
      <c r="H100" s="36">
        <f>H128</f>
        <v>0</v>
      </c>
      <c r="I100" s="36">
        <f>I128</f>
        <v>10253</v>
      </c>
      <c r="J100" s="36">
        <v>0</v>
      </c>
      <c r="K100" s="36">
        <v>0</v>
      </c>
      <c r="L100" s="36"/>
      <c r="M100" s="36"/>
    </row>
    <row r="101" spans="1:13" ht="15">
      <c r="A101" s="57"/>
      <c r="B101" s="60"/>
      <c r="C101" s="41" t="s">
        <v>8</v>
      </c>
      <c r="D101" s="47"/>
      <c r="E101" s="47"/>
      <c r="F101" s="36">
        <f t="shared" si="19"/>
        <v>724424.7170000001</v>
      </c>
      <c r="G101" s="36">
        <f>G115+G130+G142+G154+G160+G166+G172</f>
        <v>721230.85</v>
      </c>
      <c r="H101" s="36">
        <f>H115+H130+H142+H154+H160+H166+H172</f>
        <v>1365</v>
      </c>
      <c r="I101" s="36">
        <f>I109+I115+I121+I130+I136+I142+I148+I154+I160+I166+I172</f>
        <v>754.567</v>
      </c>
      <c r="J101" s="36">
        <f>J115+J130+J142+J154+J166+J172</f>
        <v>925</v>
      </c>
      <c r="K101" s="36">
        <f>K115+K130+K142+K154+K166+K172</f>
        <v>149.3</v>
      </c>
      <c r="L101" s="36"/>
      <c r="M101" s="36"/>
    </row>
    <row r="102" spans="1:13" ht="15" customHeight="1">
      <c r="A102" s="57"/>
      <c r="B102" s="60"/>
      <c r="C102" s="41" t="s">
        <v>43</v>
      </c>
      <c r="D102" s="47"/>
      <c r="E102" s="47"/>
      <c r="F102" s="36">
        <f t="shared" si="19"/>
        <v>1420</v>
      </c>
      <c r="G102" s="36">
        <f>G110+G122</f>
        <v>0</v>
      </c>
      <c r="H102" s="36">
        <f>H116+H131+H143+H155+H161+H167+H173</f>
        <v>450</v>
      </c>
      <c r="I102" s="36">
        <f>I110+I116+I122+I131+I137+I143+I149+I155+I161+I167+I173</f>
        <v>470</v>
      </c>
      <c r="J102" s="36">
        <f>J116+J131+J143+J155+J161+J167+J173</f>
        <v>500</v>
      </c>
      <c r="K102" s="36">
        <f aca="true" t="shared" si="25" ref="K102:M103">K110+K122</f>
        <v>0</v>
      </c>
      <c r="L102" s="36"/>
      <c r="M102" s="36"/>
    </row>
    <row r="103" spans="1:13" ht="28.5" customHeight="1">
      <c r="A103" s="58"/>
      <c r="B103" s="61"/>
      <c r="C103" s="41" t="s">
        <v>76</v>
      </c>
      <c r="D103" s="42"/>
      <c r="E103" s="42"/>
      <c r="F103" s="36">
        <f t="shared" si="19"/>
        <v>0</v>
      </c>
      <c r="G103" s="36">
        <f>G111+G123</f>
        <v>0</v>
      </c>
      <c r="H103" s="36">
        <f>H111+H123</f>
        <v>0</v>
      </c>
      <c r="I103" s="36">
        <f>I111+I123</f>
        <v>0</v>
      </c>
      <c r="J103" s="36">
        <f>J111+J123</f>
        <v>0</v>
      </c>
      <c r="K103" s="36">
        <f t="shared" si="25"/>
        <v>0</v>
      </c>
      <c r="L103" s="36"/>
      <c r="M103" s="36"/>
    </row>
    <row r="104" spans="1:13" ht="15" hidden="1">
      <c r="A104" s="56" t="s">
        <v>66</v>
      </c>
      <c r="B104" s="59" t="s">
        <v>58</v>
      </c>
      <c r="C104" s="41" t="s">
        <v>34</v>
      </c>
      <c r="D104" s="46"/>
      <c r="E104" s="47" t="s">
        <v>42</v>
      </c>
      <c r="F104" s="36">
        <f t="shared" si="19"/>
        <v>0</v>
      </c>
      <c r="G104" s="36">
        <f>G105+G107+G108+G109+G110</f>
        <v>0</v>
      </c>
      <c r="H104" s="36"/>
      <c r="I104" s="36">
        <f>I105+I107+I108+I109+I110</f>
        <v>0</v>
      </c>
      <c r="J104" s="36"/>
      <c r="K104" s="36"/>
      <c r="L104" s="36"/>
      <c r="M104" s="36"/>
    </row>
    <row r="105" spans="1:13" ht="15" hidden="1">
      <c r="A105" s="57"/>
      <c r="B105" s="60"/>
      <c r="C105" s="41" t="s">
        <v>6</v>
      </c>
      <c r="D105" s="47"/>
      <c r="E105" s="47"/>
      <c r="F105" s="36">
        <f t="shared" si="19"/>
        <v>0</v>
      </c>
      <c r="G105" s="36">
        <v>0</v>
      </c>
      <c r="H105" s="36"/>
      <c r="I105" s="36">
        <v>0</v>
      </c>
      <c r="J105" s="36"/>
      <c r="K105" s="36"/>
      <c r="L105" s="36"/>
      <c r="M105" s="36"/>
    </row>
    <row r="106" spans="1:13" ht="15" customHeight="1" hidden="1">
      <c r="A106" s="57"/>
      <c r="B106" s="60"/>
      <c r="C106" s="43" t="s">
        <v>75</v>
      </c>
      <c r="D106" s="47"/>
      <c r="E106" s="47"/>
      <c r="F106" s="36">
        <f t="shared" si="19"/>
        <v>0</v>
      </c>
      <c r="G106" s="36">
        <f>G107+G108</f>
        <v>0</v>
      </c>
      <c r="H106" s="36"/>
      <c r="I106" s="36">
        <v>0</v>
      </c>
      <c r="J106" s="36"/>
      <c r="K106" s="36"/>
      <c r="L106" s="36"/>
      <c r="M106" s="36"/>
    </row>
    <row r="107" spans="1:13" ht="15" hidden="1">
      <c r="A107" s="57"/>
      <c r="B107" s="60"/>
      <c r="C107" s="44"/>
      <c r="D107" s="47" t="s">
        <v>46</v>
      </c>
      <c r="E107" s="47" t="s">
        <v>42</v>
      </c>
      <c r="F107" s="36">
        <f t="shared" si="19"/>
        <v>0</v>
      </c>
      <c r="G107" s="36"/>
      <c r="H107" s="36"/>
      <c r="I107" s="36">
        <v>0</v>
      </c>
      <c r="J107" s="36"/>
      <c r="K107" s="36"/>
      <c r="L107" s="36"/>
      <c r="M107" s="36"/>
    </row>
    <row r="108" spans="1:13" ht="15" hidden="1">
      <c r="A108" s="57"/>
      <c r="B108" s="60"/>
      <c r="C108" s="45"/>
      <c r="D108" s="47" t="s">
        <v>45</v>
      </c>
      <c r="E108" s="47" t="s">
        <v>42</v>
      </c>
      <c r="F108" s="36">
        <f t="shared" si="19"/>
        <v>0</v>
      </c>
      <c r="G108" s="36"/>
      <c r="H108" s="36"/>
      <c r="I108" s="36">
        <v>0</v>
      </c>
      <c r="J108" s="36"/>
      <c r="K108" s="36"/>
      <c r="L108" s="36"/>
      <c r="M108" s="36"/>
    </row>
    <row r="109" spans="1:13" ht="15" hidden="1">
      <c r="A109" s="57"/>
      <c r="B109" s="60"/>
      <c r="C109" s="41" t="s">
        <v>8</v>
      </c>
      <c r="D109" s="47"/>
      <c r="E109" s="47"/>
      <c r="F109" s="36">
        <f t="shared" si="19"/>
        <v>0</v>
      </c>
      <c r="G109" s="36"/>
      <c r="H109" s="36"/>
      <c r="I109" s="36">
        <v>0</v>
      </c>
      <c r="J109" s="36"/>
      <c r="K109" s="36"/>
      <c r="L109" s="36"/>
      <c r="M109" s="36"/>
    </row>
    <row r="110" spans="1:13" ht="15" customHeight="1" hidden="1">
      <c r="A110" s="57"/>
      <c r="B110" s="60"/>
      <c r="C110" s="41" t="s">
        <v>43</v>
      </c>
      <c r="D110" s="47"/>
      <c r="E110" s="47"/>
      <c r="F110" s="36">
        <f t="shared" si="19"/>
        <v>0</v>
      </c>
      <c r="G110" s="36">
        <v>0</v>
      </c>
      <c r="H110" s="36"/>
      <c r="I110" s="36">
        <v>0</v>
      </c>
      <c r="J110" s="36"/>
      <c r="K110" s="36"/>
      <c r="L110" s="36"/>
      <c r="M110" s="36"/>
    </row>
    <row r="111" spans="1:13" ht="30" hidden="1">
      <c r="A111" s="58"/>
      <c r="B111" s="61"/>
      <c r="C111" s="41" t="s">
        <v>76</v>
      </c>
      <c r="D111" s="42"/>
      <c r="E111" s="42"/>
      <c r="F111" s="36">
        <f t="shared" si="19"/>
        <v>0</v>
      </c>
      <c r="G111" s="36">
        <v>0</v>
      </c>
      <c r="H111" s="36"/>
      <c r="I111" s="36">
        <v>0</v>
      </c>
      <c r="J111" s="36"/>
      <c r="K111" s="36"/>
      <c r="L111" s="36"/>
      <c r="M111" s="36"/>
    </row>
    <row r="112" spans="1:13" ht="15">
      <c r="A112" s="69" t="s">
        <v>79</v>
      </c>
      <c r="B112" s="66" t="s">
        <v>88</v>
      </c>
      <c r="C112" s="41" t="s">
        <v>34</v>
      </c>
      <c r="D112" s="42">
        <v>816</v>
      </c>
      <c r="E112" s="42">
        <v>105</v>
      </c>
      <c r="F112" s="36">
        <f t="shared" si="19"/>
        <v>171958.24399999998</v>
      </c>
      <c r="G112" s="36">
        <f aca="true" t="shared" si="26" ref="G112:M112">G113+G114+G115+G116+G117</f>
        <v>36931</v>
      </c>
      <c r="H112" s="36">
        <f t="shared" si="26"/>
        <v>32034.784</v>
      </c>
      <c r="I112" s="36">
        <f t="shared" si="26"/>
        <v>34249.700000000004</v>
      </c>
      <c r="J112" s="36">
        <f t="shared" si="26"/>
        <v>34299.3</v>
      </c>
      <c r="K112" s="36">
        <f t="shared" si="26"/>
        <v>34443.46</v>
      </c>
      <c r="L112" s="36"/>
      <c r="M112" s="36"/>
    </row>
    <row r="113" spans="1:13" ht="15">
      <c r="A113" s="70"/>
      <c r="B113" s="67"/>
      <c r="C113" s="41" t="s">
        <v>6</v>
      </c>
      <c r="D113" s="42"/>
      <c r="E113" s="42"/>
      <c r="F113" s="36">
        <f t="shared" si="19"/>
        <v>5634.959999999999</v>
      </c>
      <c r="G113" s="36">
        <v>1060</v>
      </c>
      <c r="H113" s="36">
        <v>981.2</v>
      </c>
      <c r="I113" s="36">
        <v>1116.8</v>
      </c>
      <c r="J113" s="36">
        <v>1166.4</v>
      </c>
      <c r="K113" s="36">
        <v>1310.56</v>
      </c>
      <c r="L113" s="36"/>
      <c r="M113" s="36"/>
    </row>
    <row r="114" spans="1:13" ht="15" customHeight="1">
      <c r="A114" s="70"/>
      <c r="B114" s="67"/>
      <c r="C114" s="41" t="s">
        <v>7</v>
      </c>
      <c r="D114" s="42"/>
      <c r="E114" s="42"/>
      <c r="F114" s="36">
        <f t="shared" si="19"/>
        <v>166323.28399999999</v>
      </c>
      <c r="G114" s="36">
        <v>35871</v>
      </c>
      <c r="H114" s="36">
        <v>31053.584</v>
      </c>
      <c r="I114" s="36">
        <v>33132.9</v>
      </c>
      <c r="J114" s="36">
        <v>33132.9</v>
      </c>
      <c r="K114" s="36">
        <v>33132.9</v>
      </c>
      <c r="L114" s="36"/>
      <c r="M114" s="36"/>
    </row>
    <row r="115" spans="1:13" ht="15">
      <c r="A115" s="70"/>
      <c r="B115" s="67"/>
      <c r="C115" s="41" t="s">
        <v>8</v>
      </c>
      <c r="D115" s="42"/>
      <c r="E115" s="42"/>
      <c r="F115" s="36">
        <f t="shared" si="19"/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/>
      <c r="M115" s="36"/>
    </row>
    <row r="116" spans="1:13" ht="30">
      <c r="A116" s="70"/>
      <c r="B116" s="67"/>
      <c r="C116" s="41" t="s">
        <v>43</v>
      </c>
      <c r="D116" s="42"/>
      <c r="E116" s="42"/>
      <c r="F116" s="36">
        <f t="shared" si="19"/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/>
      <c r="M116" s="36"/>
    </row>
    <row r="117" spans="1:13" ht="30">
      <c r="A117" s="71"/>
      <c r="B117" s="68"/>
      <c r="C117" s="41" t="s">
        <v>76</v>
      </c>
      <c r="D117" s="42"/>
      <c r="E117" s="42"/>
      <c r="F117" s="36">
        <f t="shared" si="19"/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/>
      <c r="M117" s="36"/>
    </row>
    <row r="118" spans="1:13" ht="0.75" customHeight="1">
      <c r="A118" s="56"/>
      <c r="B118" s="59"/>
      <c r="C118" s="41"/>
      <c r="D118" s="46"/>
      <c r="E118" s="47"/>
      <c r="F118" s="36">
        <f t="shared" si="19"/>
        <v>0</v>
      </c>
      <c r="G118" s="36"/>
      <c r="H118" s="36"/>
      <c r="I118" s="36"/>
      <c r="J118" s="36"/>
      <c r="K118" s="36"/>
      <c r="L118" s="36"/>
      <c r="M118" s="36"/>
    </row>
    <row r="119" spans="1:13" ht="15" hidden="1">
      <c r="A119" s="57"/>
      <c r="B119" s="60"/>
      <c r="C119" s="41"/>
      <c r="D119" s="47"/>
      <c r="E119" s="47"/>
      <c r="F119" s="36">
        <f t="shared" si="19"/>
        <v>0</v>
      </c>
      <c r="G119" s="36"/>
      <c r="H119" s="36"/>
      <c r="I119" s="36"/>
      <c r="J119" s="36"/>
      <c r="K119" s="36"/>
      <c r="L119" s="36"/>
      <c r="M119" s="36"/>
    </row>
    <row r="120" spans="1:13" ht="15" hidden="1">
      <c r="A120" s="57"/>
      <c r="B120" s="60"/>
      <c r="C120" s="41"/>
      <c r="D120" s="47"/>
      <c r="E120" s="47"/>
      <c r="F120" s="36">
        <f t="shared" si="19"/>
        <v>0</v>
      </c>
      <c r="G120" s="36"/>
      <c r="H120" s="36"/>
      <c r="I120" s="36"/>
      <c r="J120" s="36"/>
      <c r="K120" s="36"/>
      <c r="L120" s="36"/>
      <c r="M120" s="36"/>
    </row>
    <row r="121" spans="1:13" ht="15" hidden="1">
      <c r="A121" s="57"/>
      <c r="B121" s="60"/>
      <c r="C121" s="41"/>
      <c r="D121" s="47"/>
      <c r="E121" s="47"/>
      <c r="F121" s="36">
        <f t="shared" si="19"/>
        <v>0</v>
      </c>
      <c r="G121" s="36"/>
      <c r="H121" s="36"/>
      <c r="I121" s="36"/>
      <c r="J121" s="36"/>
      <c r="K121" s="36"/>
      <c r="L121" s="36"/>
      <c r="M121" s="36"/>
    </row>
    <row r="122" spans="1:13" ht="15" customHeight="1" hidden="1">
      <c r="A122" s="57"/>
      <c r="B122" s="60"/>
      <c r="C122" s="41"/>
      <c r="D122" s="47"/>
      <c r="E122" s="47"/>
      <c r="F122" s="36">
        <f t="shared" si="19"/>
        <v>0</v>
      </c>
      <c r="G122" s="36"/>
      <c r="H122" s="36"/>
      <c r="I122" s="36"/>
      <c r="J122" s="36"/>
      <c r="K122" s="36"/>
      <c r="L122" s="36"/>
      <c r="M122" s="36"/>
    </row>
    <row r="123" spans="1:13" ht="15" hidden="1">
      <c r="A123" s="58"/>
      <c r="B123" s="61"/>
      <c r="C123" s="41"/>
      <c r="D123" s="42"/>
      <c r="E123" s="42"/>
      <c r="F123" s="36">
        <f t="shared" si="19"/>
        <v>0</v>
      </c>
      <c r="G123" s="36"/>
      <c r="H123" s="36"/>
      <c r="I123" s="36"/>
      <c r="J123" s="36"/>
      <c r="K123" s="36"/>
      <c r="L123" s="36"/>
      <c r="M123" s="36"/>
    </row>
    <row r="124" spans="1:13" ht="15">
      <c r="A124" s="69" t="s">
        <v>67</v>
      </c>
      <c r="B124" s="66" t="s">
        <v>82</v>
      </c>
      <c r="C124" s="41" t="s">
        <v>34</v>
      </c>
      <c r="D124" s="42">
        <v>816</v>
      </c>
      <c r="E124" s="42">
        <v>105</v>
      </c>
      <c r="F124" s="36">
        <f t="shared" si="19"/>
        <v>1539780.33661</v>
      </c>
      <c r="G124" s="36">
        <f>G125+G129+G130+G131+G132</f>
        <v>812723.77019</v>
      </c>
      <c r="H124" s="36">
        <f>H125+H126+H130+H131</f>
        <v>247021.20251</v>
      </c>
      <c r="I124" s="36">
        <f>I125+I126+I130+I131</f>
        <v>418978.28472999996</v>
      </c>
      <c r="J124" s="36">
        <f>J126+J130+J131+J132</f>
        <v>56457.709180000005</v>
      </c>
      <c r="K124" s="36">
        <f>K126+K130+K131+K132</f>
        <v>4599.37</v>
      </c>
      <c r="L124" s="36"/>
      <c r="M124" s="36"/>
    </row>
    <row r="125" spans="1:13" ht="15">
      <c r="A125" s="70"/>
      <c r="B125" s="67"/>
      <c r="C125" s="41" t="s">
        <v>6</v>
      </c>
      <c r="D125" s="42"/>
      <c r="E125" s="42"/>
      <c r="F125" s="36">
        <f t="shared" si="19"/>
        <v>29627.45</v>
      </c>
      <c r="G125" s="36">
        <v>18543</v>
      </c>
      <c r="H125" s="36">
        <v>11084.45</v>
      </c>
      <c r="I125" s="39">
        <v>0</v>
      </c>
      <c r="J125" s="36">
        <v>0</v>
      </c>
      <c r="K125" s="36">
        <v>0</v>
      </c>
      <c r="L125" s="36"/>
      <c r="M125" s="36"/>
    </row>
    <row r="126" spans="1:13" ht="15">
      <c r="A126" s="70"/>
      <c r="B126" s="67"/>
      <c r="C126" s="62" t="s">
        <v>75</v>
      </c>
      <c r="D126" s="42"/>
      <c r="E126" s="42"/>
      <c r="F126" s="36">
        <f t="shared" si="19"/>
        <v>1412559.0426100001</v>
      </c>
      <c r="G126" s="36">
        <v>699780.79319</v>
      </c>
      <c r="H126" s="36">
        <f aca="true" t="shared" si="27" ref="H126:M126">H127+H128+H129</f>
        <v>234571.75251</v>
      </c>
      <c r="I126" s="36">
        <f t="shared" si="27"/>
        <v>418223.71773</v>
      </c>
      <c r="J126" s="36">
        <f t="shared" si="27"/>
        <v>55532.709180000005</v>
      </c>
      <c r="K126" s="36">
        <f t="shared" si="27"/>
        <v>4450.07</v>
      </c>
      <c r="L126" s="36"/>
      <c r="M126" s="36"/>
    </row>
    <row r="127" spans="1:13" ht="15">
      <c r="A127" s="70"/>
      <c r="B127" s="67"/>
      <c r="C127" s="63"/>
      <c r="D127" s="42">
        <v>816</v>
      </c>
      <c r="E127" s="42"/>
      <c r="F127" s="36">
        <f t="shared" si="19"/>
        <v>882697.89292</v>
      </c>
      <c r="G127" s="36">
        <v>626830.873</v>
      </c>
      <c r="H127" s="36">
        <v>157789.75251</v>
      </c>
      <c r="I127" s="36">
        <v>83514.03741</v>
      </c>
      <c r="J127" s="36">
        <v>10113.16</v>
      </c>
      <c r="K127" s="36">
        <v>4450.07</v>
      </c>
      <c r="L127" s="36"/>
      <c r="M127" s="36"/>
    </row>
    <row r="128" spans="1:13" ht="15">
      <c r="A128" s="70"/>
      <c r="B128" s="67"/>
      <c r="C128" s="63"/>
      <c r="D128" s="42">
        <v>804</v>
      </c>
      <c r="E128" s="42"/>
      <c r="F128" s="36">
        <f t="shared" si="19"/>
        <v>10253</v>
      </c>
      <c r="G128" s="36">
        <v>0</v>
      </c>
      <c r="H128" s="36">
        <v>0</v>
      </c>
      <c r="I128" s="36">
        <v>10253</v>
      </c>
      <c r="J128" s="36">
        <v>0</v>
      </c>
      <c r="K128" s="36">
        <v>0</v>
      </c>
      <c r="L128" s="36"/>
      <c r="M128" s="36"/>
    </row>
    <row r="129" spans="1:13" ht="15">
      <c r="A129" s="70"/>
      <c r="B129" s="67"/>
      <c r="C129" s="64"/>
      <c r="D129" s="42">
        <v>812</v>
      </c>
      <c r="E129" s="42"/>
      <c r="F129" s="36">
        <f t="shared" si="19"/>
        <v>519608.14969</v>
      </c>
      <c r="G129" s="36">
        <v>72949.92019</v>
      </c>
      <c r="H129" s="36">
        <v>76782</v>
      </c>
      <c r="I129" s="36">
        <v>324456.68032</v>
      </c>
      <c r="J129" s="36">
        <v>45419.54918</v>
      </c>
      <c r="K129" s="36">
        <v>0</v>
      </c>
      <c r="L129" s="36"/>
      <c r="M129" s="36"/>
    </row>
    <row r="130" spans="1:13" ht="15">
      <c r="A130" s="70"/>
      <c r="B130" s="67"/>
      <c r="C130" s="41" t="s">
        <v>8</v>
      </c>
      <c r="D130" s="42"/>
      <c r="E130" s="42"/>
      <c r="F130" s="36">
        <f t="shared" si="19"/>
        <v>724424.7170000001</v>
      </c>
      <c r="G130" s="36">
        <v>721230.85</v>
      </c>
      <c r="H130" s="36">
        <v>1365</v>
      </c>
      <c r="I130" s="51">
        <v>754.567</v>
      </c>
      <c r="J130" s="36">
        <v>925</v>
      </c>
      <c r="K130" s="36">
        <v>149.3</v>
      </c>
      <c r="L130" s="36"/>
      <c r="M130" s="36"/>
    </row>
    <row r="131" spans="1:13" ht="30">
      <c r="A131" s="70"/>
      <c r="B131" s="67"/>
      <c r="C131" s="41" t="s">
        <v>43</v>
      </c>
      <c r="D131" s="42"/>
      <c r="E131" s="42"/>
      <c r="F131" s="36">
        <f t="shared" si="19"/>
        <v>0</v>
      </c>
      <c r="G131" s="36">
        <v>0</v>
      </c>
      <c r="H131" s="36">
        <v>0</v>
      </c>
      <c r="I131" s="39">
        <v>0</v>
      </c>
      <c r="J131" s="36">
        <v>0</v>
      </c>
      <c r="K131" s="36">
        <v>0</v>
      </c>
      <c r="L131" s="36"/>
      <c r="M131" s="36"/>
    </row>
    <row r="132" spans="1:13" ht="30">
      <c r="A132" s="71"/>
      <c r="B132" s="68"/>
      <c r="C132" s="41" t="s">
        <v>76</v>
      </c>
      <c r="D132" s="42"/>
      <c r="E132" s="42"/>
      <c r="F132" s="36">
        <f t="shared" si="19"/>
        <v>0</v>
      </c>
      <c r="G132" s="36">
        <v>0</v>
      </c>
      <c r="H132" s="36">
        <v>0</v>
      </c>
      <c r="I132" s="39">
        <v>0</v>
      </c>
      <c r="J132" s="36">
        <v>0</v>
      </c>
      <c r="K132" s="36">
        <v>0</v>
      </c>
      <c r="L132" s="36"/>
      <c r="M132" s="36"/>
    </row>
    <row r="133" spans="1:13" ht="0.75" customHeight="1">
      <c r="A133" s="56"/>
      <c r="B133" s="59"/>
      <c r="C133" s="41"/>
      <c r="D133" s="46"/>
      <c r="E133" s="47"/>
      <c r="F133" s="36">
        <f t="shared" si="19"/>
        <v>0</v>
      </c>
      <c r="G133" s="36"/>
      <c r="H133" s="36"/>
      <c r="I133" s="36"/>
      <c r="J133" s="36"/>
      <c r="K133" s="36"/>
      <c r="L133" s="36"/>
      <c r="M133" s="36"/>
    </row>
    <row r="134" spans="1:13" ht="15" hidden="1">
      <c r="A134" s="57"/>
      <c r="B134" s="60"/>
      <c r="C134" s="41"/>
      <c r="D134" s="47"/>
      <c r="E134" s="47"/>
      <c r="F134" s="36">
        <f t="shared" si="19"/>
        <v>0</v>
      </c>
      <c r="G134" s="36"/>
      <c r="H134" s="36"/>
      <c r="I134" s="36"/>
      <c r="J134" s="36"/>
      <c r="K134" s="36"/>
      <c r="L134" s="36"/>
      <c r="M134" s="36"/>
    </row>
    <row r="135" spans="1:13" ht="15" hidden="1">
      <c r="A135" s="57"/>
      <c r="B135" s="60"/>
      <c r="C135" s="41"/>
      <c r="D135" s="47"/>
      <c r="E135" s="47"/>
      <c r="F135" s="36">
        <f t="shared" si="19"/>
        <v>0</v>
      </c>
      <c r="G135" s="36"/>
      <c r="H135" s="36"/>
      <c r="I135" s="36"/>
      <c r="J135" s="36"/>
      <c r="K135" s="36"/>
      <c r="L135" s="36"/>
      <c r="M135" s="36"/>
    </row>
    <row r="136" spans="1:13" ht="15" hidden="1">
      <c r="A136" s="57"/>
      <c r="B136" s="60"/>
      <c r="C136" s="41"/>
      <c r="D136" s="47"/>
      <c r="E136" s="47"/>
      <c r="F136" s="36">
        <f t="shared" si="19"/>
        <v>0</v>
      </c>
      <c r="G136" s="36"/>
      <c r="H136" s="36"/>
      <c r="I136" s="36"/>
      <c r="J136" s="36"/>
      <c r="K136" s="36"/>
      <c r="L136" s="36"/>
      <c r="M136" s="36"/>
    </row>
    <row r="137" spans="1:13" ht="15" customHeight="1" hidden="1">
      <c r="A137" s="57"/>
      <c r="B137" s="60"/>
      <c r="C137" s="41"/>
      <c r="D137" s="47"/>
      <c r="E137" s="47"/>
      <c r="F137" s="36">
        <f aca="true" t="shared" si="28" ref="F137:F174">G137+H137+I137+J137+K137+L137+M137</f>
        <v>0</v>
      </c>
      <c r="G137" s="36"/>
      <c r="H137" s="36"/>
      <c r="I137" s="36"/>
      <c r="J137" s="36"/>
      <c r="K137" s="36"/>
      <c r="L137" s="36"/>
      <c r="M137" s="36"/>
    </row>
    <row r="138" spans="1:13" ht="15" hidden="1">
      <c r="A138" s="58"/>
      <c r="B138" s="61"/>
      <c r="C138" s="41"/>
      <c r="D138" s="42"/>
      <c r="E138" s="42"/>
      <c r="F138" s="36">
        <f t="shared" si="28"/>
        <v>0</v>
      </c>
      <c r="G138" s="36"/>
      <c r="H138" s="36"/>
      <c r="I138" s="36"/>
      <c r="J138" s="36"/>
      <c r="K138" s="36"/>
      <c r="L138" s="36"/>
      <c r="M138" s="36"/>
    </row>
    <row r="139" spans="1:13" ht="15">
      <c r="A139" s="56" t="s">
        <v>70</v>
      </c>
      <c r="B139" s="62" t="s">
        <v>81</v>
      </c>
      <c r="C139" s="41" t="s">
        <v>34</v>
      </c>
      <c r="D139" s="42">
        <v>816</v>
      </c>
      <c r="E139" s="42">
        <v>105</v>
      </c>
      <c r="F139" s="36">
        <f t="shared" si="28"/>
        <v>75462.59</v>
      </c>
      <c r="G139" s="36">
        <f aca="true" t="shared" si="29" ref="G139:M139">G140+G141+G142+G143+G144</f>
        <v>14207.7</v>
      </c>
      <c r="H139" s="36">
        <f t="shared" si="29"/>
        <v>15644.4</v>
      </c>
      <c r="I139" s="36">
        <f t="shared" si="29"/>
        <v>15616.83</v>
      </c>
      <c r="J139" s="36">
        <f t="shared" si="29"/>
        <v>15246.83</v>
      </c>
      <c r="K139" s="36">
        <f t="shared" si="29"/>
        <v>14746.83</v>
      </c>
      <c r="L139" s="36"/>
      <c r="M139" s="36"/>
    </row>
    <row r="140" spans="1:13" ht="15">
      <c r="A140" s="57"/>
      <c r="B140" s="63"/>
      <c r="C140" s="41" t="s">
        <v>6</v>
      </c>
      <c r="D140" s="42"/>
      <c r="E140" s="42"/>
      <c r="F140" s="36">
        <f t="shared" si="28"/>
        <v>400</v>
      </c>
      <c r="G140" s="36">
        <v>0</v>
      </c>
      <c r="H140" s="36">
        <v>0</v>
      </c>
      <c r="I140" s="36">
        <v>400</v>
      </c>
      <c r="J140" s="36">
        <v>0</v>
      </c>
      <c r="K140" s="36">
        <v>0</v>
      </c>
      <c r="L140" s="36"/>
      <c r="M140" s="36"/>
    </row>
    <row r="141" spans="1:13" ht="15">
      <c r="A141" s="57"/>
      <c r="B141" s="63"/>
      <c r="C141" s="41" t="s">
        <v>7</v>
      </c>
      <c r="D141" s="42"/>
      <c r="E141" s="42"/>
      <c r="F141" s="36">
        <f t="shared" si="28"/>
        <v>73642.59</v>
      </c>
      <c r="G141" s="36">
        <v>14207.7</v>
      </c>
      <c r="H141" s="36">
        <v>15194.4</v>
      </c>
      <c r="I141" s="36">
        <v>14746.83</v>
      </c>
      <c r="J141" s="36">
        <v>14746.83</v>
      </c>
      <c r="K141" s="36">
        <v>14746.83</v>
      </c>
      <c r="L141" s="36"/>
      <c r="M141" s="36"/>
    </row>
    <row r="142" spans="1:13" ht="15">
      <c r="A142" s="57"/>
      <c r="B142" s="63"/>
      <c r="C142" s="41" t="s">
        <v>8</v>
      </c>
      <c r="D142" s="42"/>
      <c r="E142" s="42"/>
      <c r="F142" s="36">
        <f t="shared" si="28"/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/>
      <c r="M142" s="36"/>
    </row>
    <row r="143" spans="1:13" ht="30">
      <c r="A143" s="57"/>
      <c r="B143" s="63"/>
      <c r="C143" s="41" t="s">
        <v>43</v>
      </c>
      <c r="D143" s="42"/>
      <c r="E143" s="42"/>
      <c r="F143" s="36">
        <f t="shared" si="28"/>
        <v>1420</v>
      </c>
      <c r="G143" s="36">
        <v>0</v>
      </c>
      <c r="H143" s="36">
        <v>450</v>
      </c>
      <c r="I143" s="36">
        <v>470</v>
      </c>
      <c r="J143" s="36">
        <v>500</v>
      </c>
      <c r="K143" s="36">
        <v>0</v>
      </c>
      <c r="L143" s="36"/>
      <c r="M143" s="36"/>
    </row>
    <row r="144" spans="1:13" ht="29.25" customHeight="1">
      <c r="A144" s="58"/>
      <c r="B144" s="72"/>
      <c r="C144" s="41" t="s">
        <v>76</v>
      </c>
      <c r="D144" s="42"/>
      <c r="E144" s="42"/>
      <c r="F144" s="36">
        <f t="shared" si="28"/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/>
      <c r="M144" s="36"/>
    </row>
    <row r="145" spans="1:13" ht="15" customHeight="1" hidden="1">
      <c r="A145" s="69"/>
      <c r="B145" s="62"/>
      <c r="C145" s="41"/>
      <c r="D145" s="46"/>
      <c r="E145" s="47"/>
      <c r="F145" s="36">
        <f t="shared" si="28"/>
        <v>0</v>
      </c>
      <c r="G145" s="36"/>
      <c r="H145" s="36"/>
      <c r="I145" s="36"/>
      <c r="J145" s="36"/>
      <c r="K145" s="36"/>
      <c r="L145" s="36"/>
      <c r="M145" s="36"/>
    </row>
    <row r="146" spans="1:13" ht="15" hidden="1">
      <c r="A146" s="73"/>
      <c r="B146" s="63"/>
      <c r="C146" s="41"/>
      <c r="D146" s="47"/>
      <c r="E146" s="47"/>
      <c r="F146" s="36">
        <f t="shared" si="28"/>
        <v>0</v>
      </c>
      <c r="G146" s="36"/>
      <c r="H146" s="36"/>
      <c r="I146" s="36"/>
      <c r="J146" s="36"/>
      <c r="K146" s="36"/>
      <c r="L146" s="36"/>
      <c r="M146" s="36"/>
    </row>
    <row r="147" spans="1:13" ht="15" hidden="1">
      <c r="A147" s="73"/>
      <c r="B147" s="63"/>
      <c r="C147" s="41"/>
      <c r="D147" s="47"/>
      <c r="E147" s="47"/>
      <c r="F147" s="36">
        <f t="shared" si="28"/>
        <v>0</v>
      </c>
      <c r="G147" s="36"/>
      <c r="H147" s="36"/>
      <c r="I147" s="36"/>
      <c r="J147" s="36"/>
      <c r="K147" s="36"/>
      <c r="L147" s="36"/>
      <c r="M147" s="36"/>
    </row>
    <row r="148" spans="1:13" ht="15" customHeight="1" hidden="1">
      <c r="A148" s="73"/>
      <c r="B148" s="63"/>
      <c r="C148" s="41"/>
      <c r="D148" s="47"/>
      <c r="E148" s="47"/>
      <c r="F148" s="36">
        <f t="shared" si="28"/>
        <v>0</v>
      </c>
      <c r="G148" s="36"/>
      <c r="H148" s="36"/>
      <c r="I148" s="36"/>
      <c r="J148" s="36"/>
      <c r="K148" s="36"/>
      <c r="L148" s="36"/>
      <c r="M148" s="36"/>
    </row>
    <row r="149" spans="1:13" ht="15" customHeight="1" hidden="1">
      <c r="A149" s="73"/>
      <c r="B149" s="63"/>
      <c r="C149" s="41"/>
      <c r="D149" s="47"/>
      <c r="E149" s="47"/>
      <c r="F149" s="36">
        <f t="shared" si="28"/>
        <v>0</v>
      </c>
      <c r="G149" s="36"/>
      <c r="H149" s="36"/>
      <c r="I149" s="36"/>
      <c r="J149" s="36"/>
      <c r="K149" s="36"/>
      <c r="L149" s="36"/>
      <c r="M149" s="36"/>
    </row>
    <row r="150" spans="1:13" ht="63.75" customHeight="1" hidden="1">
      <c r="A150" s="74"/>
      <c r="B150" s="72"/>
      <c r="C150" s="41"/>
      <c r="D150" s="42"/>
      <c r="E150" s="42"/>
      <c r="F150" s="36">
        <f t="shared" si="28"/>
        <v>0</v>
      </c>
      <c r="G150" s="36"/>
      <c r="H150" s="36"/>
      <c r="I150" s="36"/>
      <c r="J150" s="36"/>
      <c r="K150" s="36"/>
      <c r="L150" s="36"/>
      <c r="M150" s="36"/>
    </row>
    <row r="151" spans="1:13" ht="15">
      <c r="A151" s="56" t="s">
        <v>71</v>
      </c>
      <c r="B151" s="59" t="s">
        <v>80</v>
      </c>
      <c r="C151" s="41" t="s">
        <v>34</v>
      </c>
      <c r="D151" s="46">
        <v>816</v>
      </c>
      <c r="E151" s="47" t="s">
        <v>42</v>
      </c>
      <c r="F151" s="36">
        <f t="shared" si="28"/>
        <v>10349.6938</v>
      </c>
      <c r="G151" s="36">
        <f aca="true" t="shared" si="30" ref="G151:M151">G152+G153+G154+G155</f>
        <v>7293.73</v>
      </c>
      <c r="H151" s="36">
        <f t="shared" si="30"/>
        <v>150.9638</v>
      </c>
      <c r="I151" s="36">
        <f t="shared" si="30"/>
        <v>2305</v>
      </c>
      <c r="J151" s="36">
        <f t="shared" si="30"/>
        <v>0</v>
      </c>
      <c r="K151" s="36">
        <f t="shared" si="30"/>
        <v>600</v>
      </c>
      <c r="L151" s="36"/>
      <c r="M151" s="36"/>
    </row>
    <row r="152" spans="1:13" ht="15">
      <c r="A152" s="57"/>
      <c r="B152" s="60"/>
      <c r="C152" s="41" t="s">
        <v>6</v>
      </c>
      <c r="D152" s="47"/>
      <c r="E152" s="47"/>
      <c r="F152" s="36">
        <f t="shared" si="28"/>
        <v>433.6938</v>
      </c>
      <c r="G152" s="36">
        <v>127.73</v>
      </c>
      <c r="H152" s="36">
        <v>150.9638</v>
      </c>
      <c r="I152" s="36">
        <v>155</v>
      </c>
      <c r="J152" s="36">
        <v>0</v>
      </c>
      <c r="K152" s="36">
        <v>0</v>
      </c>
      <c r="L152" s="36"/>
      <c r="M152" s="36"/>
    </row>
    <row r="153" spans="1:13" ht="15">
      <c r="A153" s="57"/>
      <c r="B153" s="60"/>
      <c r="C153" s="41" t="s">
        <v>7</v>
      </c>
      <c r="D153" s="47"/>
      <c r="E153" s="47"/>
      <c r="F153" s="36">
        <f t="shared" si="28"/>
        <v>9916</v>
      </c>
      <c r="G153" s="36">
        <v>7166</v>
      </c>
      <c r="H153" s="36">
        <v>0</v>
      </c>
      <c r="I153" s="36">
        <v>2150</v>
      </c>
      <c r="J153" s="36">
        <v>0</v>
      </c>
      <c r="K153" s="36">
        <v>600</v>
      </c>
      <c r="L153" s="36"/>
      <c r="M153" s="36"/>
    </row>
    <row r="154" spans="1:13" ht="15">
      <c r="A154" s="57"/>
      <c r="B154" s="60"/>
      <c r="C154" s="41" t="s">
        <v>8</v>
      </c>
      <c r="D154" s="47"/>
      <c r="E154" s="47"/>
      <c r="F154" s="36">
        <f t="shared" si="28"/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/>
      <c r="M154" s="36"/>
    </row>
    <row r="155" spans="1:13" ht="30">
      <c r="A155" s="57"/>
      <c r="B155" s="60"/>
      <c r="C155" s="41" t="s">
        <v>43</v>
      </c>
      <c r="D155" s="47"/>
      <c r="E155" s="47"/>
      <c r="F155" s="36">
        <f t="shared" si="28"/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/>
      <c r="M155" s="36"/>
    </row>
    <row r="156" spans="1:13" ht="30">
      <c r="A156" s="58"/>
      <c r="B156" s="61"/>
      <c r="C156" s="41" t="s">
        <v>76</v>
      </c>
      <c r="D156" s="42"/>
      <c r="E156" s="42"/>
      <c r="F156" s="36">
        <f t="shared" si="28"/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/>
      <c r="M156" s="36"/>
    </row>
    <row r="157" spans="1:13" ht="15">
      <c r="A157" s="56" t="s">
        <v>78</v>
      </c>
      <c r="B157" s="59" t="s">
        <v>89</v>
      </c>
      <c r="C157" s="41" t="s">
        <v>34</v>
      </c>
      <c r="D157" s="46">
        <v>816</v>
      </c>
      <c r="E157" s="47" t="s">
        <v>42</v>
      </c>
      <c r="F157" s="36">
        <f t="shared" si="28"/>
        <v>190</v>
      </c>
      <c r="G157" s="36">
        <f>G158+G159+G160+G161</f>
        <v>0</v>
      </c>
      <c r="H157" s="36">
        <f>H158+H159+H160+H161</f>
        <v>90</v>
      </c>
      <c r="I157" s="36">
        <f>I158+I159+I160+I161</f>
        <v>100</v>
      </c>
      <c r="J157" s="36">
        <f>J158+J159+J160+J161</f>
        <v>0</v>
      </c>
      <c r="K157" s="36">
        <f>K158+K159+K160+K161</f>
        <v>0</v>
      </c>
      <c r="L157" s="36"/>
      <c r="M157" s="36"/>
    </row>
    <row r="158" spans="1:13" ht="15">
      <c r="A158" s="57"/>
      <c r="B158" s="60"/>
      <c r="C158" s="41" t="s">
        <v>6</v>
      </c>
      <c r="D158" s="47"/>
      <c r="E158" s="47"/>
      <c r="F158" s="36">
        <f t="shared" si="28"/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/>
      <c r="M158" s="36"/>
    </row>
    <row r="159" spans="1:13" ht="15">
      <c r="A159" s="57"/>
      <c r="B159" s="60"/>
      <c r="C159" s="41" t="s">
        <v>7</v>
      </c>
      <c r="D159" s="47"/>
      <c r="E159" s="47"/>
      <c r="F159" s="36">
        <f t="shared" si="28"/>
        <v>190</v>
      </c>
      <c r="G159" s="36">
        <v>0</v>
      </c>
      <c r="H159" s="36">
        <v>90</v>
      </c>
      <c r="I159" s="36">
        <v>100</v>
      </c>
      <c r="J159" s="36">
        <v>0</v>
      </c>
      <c r="K159" s="36">
        <v>0</v>
      </c>
      <c r="L159" s="36"/>
      <c r="M159" s="36"/>
    </row>
    <row r="160" spans="1:13" ht="15">
      <c r="A160" s="57"/>
      <c r="B160" s="60"/>
      <c r="C160" s="41" t="s">
        <v>8</v>
      </c>
      <c r="D160" s="47"/>
      <c r="E160" s="47"/>
      <c r="F160" s="36">
        <f t="shared" si="28"/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/>
      <c r="M160" s="36"/>
    </row>
    <row r="161" spans="1:13" ht="30">
      <c r="A161" s="57"/>
      <c r="B161" s="60"/>
      <c r="C161" s="41" t="s">
        <v>43</v>
      </c>
      <c r="D161" s="47"/>
      <c r="E161" s="47"/>
      <c r="F161" s="36">
        <f t="shared" si="28"/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/>
      <c r="M161" s="36"/>
    </row>
    <row r="162" spans="1:13" ht="30">
      <c r="A162" s="58"/>
      <c r="B162" s="61"/>
      <c r="C162" s="41" t="s">
        <v>76</v>
      </c>
      <c r="D162" s="42"/>
      <c r="E162" s="42"/>
      <c r="F162" s="36">
        <f t="shared" si="28"/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/>
      <c r="M162" s="36"/>
    </row>
    <row r="163" spans="1:13" ht="15">
      <c r="A163" s="56" t="s">
        <v>83</v>
      </c>
      <c r="B163" s="59" t="s">
        <v>84</v>
      </c>
      <c r="C163" s="41" t="s">
        <v>34</v>
      </c>
      <c r="D163" s="46">
        <v>816</v>
      </c>
      <c r="E163" s="47" t="s">
        <v>42</v>
      </c>
      <c r="F163" s="36">
        <f t="shared" si="28"/>
        <v>1470</v>
      </c>
      <c r="G163" s="36">
        <f aca="true" t="shared" si="31" ref="G163:M163">G164+G165+G166+G167</f>
        <v>0</v>
      </c>
      <c r="H163" s="36">
        <f t="shared" si="31"/>
        <v>0</v>
      </c>
      <c r="I163" s="36">
        <f t="shared" si="31"/>
        <v>370</v>
      </c>
      <c r="J163" s="36">
        <f t="shared" si="31"/>
        <v>1100</v>
      </c>
      <c r="K163" s="36">
        <f t="shared" si="31"/>
        <v>0</v>
      </c>
      <c r="L163" s="36"/>
      <c r="M163" s="36"/>
    </row>
    <row r="164" spans="1:13" ht="15">
      <c r="A164" s="57"/>
      <c r="B164" s="60"/>
      <c r="C164" s="41" t="s">
        <v>6</v>
      </c>
      <c r="D164" s="47"/>
      <c r="E164" s="47"/>
      <c r="F164" s="36">
        <f t="shared" si="28"/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/>
      <c r="M164" s="36"/>
    </row>
    <row r="165" spans="1:13" ht="15">
      <c r="A165" s="57"/>
      <c r="B165" s="60"/>
      <c r="C165" s="41" t="s">
        <v>7</v>
      </c>
      <c r="D165" s="47"/>
      <c r="E165" s="47"/>
      <c r="F165" s="36">
        <f t="shared" si="28"/>
        <v>1470</v>
      </c>
      <c r="G165" s="36">
        <v>0</v>
      </c>
      <c r="H165" s="36">
        <v>0</v>
      </c>
      <c r="I165" s="36">
        <v>370</v>
      </c>
      <c r="J165" s="36">
        <v>1100</v>
      </c>
      <c r="K165" s="36">
        <v>0</v>
      </c>
      <c r="L165" s="36"/>
      <c r="M165" s="36"/>
    </row>
    <row r="166" spans="1:13" ht="15">
      <c r="A166" s="57"/>
      <c r="B166" s="60"/>
      <c r="C166" s="41" t="s">
        <v>8</v>
      </c>
      <c r="D166" s="47"/>
      <c r="E166" s="47"/>
      <c r="F166" s="36">
        <f t="shared" si="28"/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/>
      <c r="M166" s="36"/>
    </row>
    <row r="167" spans="1:13" ht="30">
      <c r="A167" s="57"/>
      <c r="B167" s="60"/>
      <c r="C167" s="41" t="s">
        <v>43</v>
      </c>
      <c r="D167" s="47"/>
      <c r="E167" s="47"/>
      <c r="F167" s="36">
        <f t="shared" si="28"/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/>
      <c r="M167" s="36"/>
    </row>
    <row r="168" spans="1:13" ht="31.5" customHeight="1">
      <c r="A168" s="58"/>
      <c r="B168" s="61"/>
      <c r="C168" s="41" t="s">
        <v>76</v>
      </c>
      <c r="D168" s="42"/>
      <c r="E168" s="42"/>
      <c r="F168" s="36">
        <f t="shared" si="28"/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/>
      <c r="M168" s="36"/>
    </row>
    <row r="169" spans="1:13" ht="15">
      <c r="A169" s="56" t="s">
        <v>85</v>
      </c>
      <c r="B169" s="59" t="s">
        <v>86</v>
      </c>
      <c r="C169" s="41" t="s">
        <v>34</v>
      </c>
      <c r="D169" s="46">
        <v>816</v>
      </c>
      <c r="E169" s="47" t="s">
        <v>42</v>
      </c>
      <c r="F169" s="36">
        <f t="shared" si="28"/>
        <v>3201</v>
      </c>
      <c r="G169" s="36">
        <f aca="true" t="shared" si="32" ref="G169:M169">G170+G171+G172+G173</f>
        <v>0</v>
      </c>
      <c r="H169" s="36">
        <f t="shared" si="32"/>
        <v>2024</v>
      </c>
      <c r="I169" s="36">
        <f t="shared" si="32"/>
        <v>1177</v>
      </c>
      <c r="J169" s="36">
        <f t="shared" si="32"/>
        <v>0</v>
      </c>
      <c r="K169" s="36">
        <f t="shared" si="32"/>
        <v>0</v>
      </c>
      <c r="L169" s="36"/>
      <c r="M169" s="36"/>
    </row>
    <row r="170" spans="1:13" ht="15">
      <c r="A170" s="57"/>
      <c r="B170" s="60"/>
      <c r="C170" s="41" t="s">
        <v>6</v>
      </c>
      <c r="D170" s="47"/>
      <c r="E170" s="47"/>
      <c r="F170" s="36">
        <f t="shared" si="28"/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/>
      <c r="M170" s="36"/>
    </row>
    <row r="171" spans="1:13" ht="15">
      <c r="A171" s="57"/>
      <c r="B171" s="60"/>
      <c r="C171" s="41" t="s">
        <v>7</v>
      </c>
      <c r="D171" s="47"/>
      <c r="E171" s="47"/>
      <c r="F171" s="36">
        <f t="shared" si="28"/>
        <v>3201</v>
      </c>
      <c r="G171" s="36">
        <v>0</v>
      </c>
      <c r="H171" s="36">
        <v>2024</v>
      </c>
      <c r="I171" s="36">
        <v>1177</v>
      </c>
      <c r="J171" s="36">
        <v>0</v>
      </c>
      <c r="K171" s="36">
        <v>0</v>
      </c>
      <c r="L171" s="36"/>
      <c r="M171" s="36"/>
    </row>
    <row r="172" spans="1:13" ht="15">
      <c r="A172" s="57"/>
      <c r="B172" s="60"/>
      <c r="C172" s="41" t="s">
        <v>8</v>
      </c>
      <c r="D172" s="47"/>
      <c r="E172" s="47"/>
      <c r="F172" s="36">
        <f t="shared" si="28"/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/>
      <c r="M172" s="36"/>
    </row>
    <row r="173" spans="1:13" ht="30">
      <c r="A173" s="57"/>
      <c r="B173" s="60"/>
      <c r="C173" s="41" t="s">
        <v>43</v>
      </c>
      <c r="D173" s="47"/>
      <c r="E173" s="47"/>
      <c r="F173" s="36">
        <f t="shared" si="28"/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/>
      <c r="M173" s="36"/>
    </row>
    <row r="174" spans="1:13" ht="30">
      <c r="A174" s="58"/>
      <c r="B174" s="61"/>
      <c r="C174" s="41" t="s">
        <v>76</v>
      </c>
      <c r="D174" s="42"/>
      <c r="E174" s="42"/>
      <c r="F174" s="36">
        <f t="shared" si="28"/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/>
      <c r="M174" s="36"/>
    </row>
    <row r="175" ht="12.75">
      <c r="I175" s="40"/>
    </row>
    <row r="176" ht="12.75">
      <c r="I176" s="40"/>
    </row>
    <row r="177" ht="12.75">
      <c r="I177" s="40"/>
    </row>
    <row r="178" ht="12.75">
      <c r="I178" s="40"/>
    </row>
    <row r="179" ht="12.75">
      <c r="I179" s="40"/>
    </row>
    <row r="180" ht="12.75">
      <c r="I180" s="40"/>
    </row>
    <row r="181" ht="12.75">
      <c r="I181" s="40"/>
    </row>
    <row r="182" ht="12.75">
      <c r="I182" s="40"/>
    </row>
  </sheetData>
  <sheetProtection/>
  <mergeCells count="62">
    <mergeCell ref="A145:A150"/>
    <mergeCell ref="B145:B150"/>
    <mergeCell ref="A151:A156"/>
    <mergeCell ref="B151:B156"/>
    <mergeCell ref="A157:A162"/>
    <mergeCell ref="B157:B162"/>
    <mergeCell ref="A163:A168"/>
    <mergeCell ref="B163:B168"/>
    <mergeCell ref="B65:B70"/>
    <mergeCell ref="A71:A76"/>
    <mergeCell ref="B71:B76"/>
    <mergeCell ref="A104:A111"/>
    <mergeCell ref="B104:B111"/>
    <mergeCell ref="A89:A94"/>
    <mergeCell ref="B89:B94"/>
    <mergeCell ref="A95:A103"/>
    <mergeCell ref="A133:A138"/>
    <mergeCell ref="B133:B138"/>
    <mergeCell ref="A53:A58"/>
    <mergeCell ref="B53:B58"/>
    <mergeCell ref="A118:A123"/>
    <mergeCell ref="B118:B123"/>
    <mergeCell ref="A83:A88"/>
    <mergeCell ref="B83:B88"/>
    <mergeCell ref="A65:A70"/>
    <mergeCell ref="B41:B46"/>
    <mergeCell ref="B95:B103"/>
    <mergeCell ref="I1:K1"/>
    <mergeCell ref="A3:J3"/>
    <mergeCell ref="A5:A6"/>
    <mergeCell ref="B5:B6"/>
    <mergeCell ref="C5:C6"/>
    <mergeCell ref="A59:A64"/>
    <mergeCell ref="B59:B64"/>
    <mergeCell ref="A35:A40"/>
    <mergeCell ref="A8:A16"/>
    <mergeCell ref="A17:A22"/>
    <mergeCell ref="B17:B22"/>
    <mergeCell ref="A29:A34"/>
    <mergeCell ref="B29:B34"/>
    <mergeCell ref="B8:B16"/>
    <mergeCell ref="B23:B28"/>
    <mergeCell ref="A139:A144"/>
    <mergeCell ref="B139:B144"/>
    <mergeCell ref="B35:B40"/>
    <mergeCell ref="A23:A28"/>
    <mergeCell ref="D5:E5"/>
    <mergeCell ref="A77:A82"/>
    <mergeCell ref="B77:B82"/>
    <mergeCell ref="A47:A52"/>
    <mergeCell ref="B47:B52"/>
    <mergeCell ref="A41:A46"/>
    <mergeCell ref="F5:M5"/>
    <mergeCell ref="A169:A174"/>
    <mergeCell ref="B169:B174"/>
    <mergeCell ref="C97:C100"/>
    <mergeCell ref="C126:C129"/>
    <mergeCell ref="C10:C13"/>
    <mergeCell ref="B112:B117"/>
    <mergeCell ref="A112:A117"/>
    <mergeCell ref="B124:B132"/>
    <mergeCell ref="A124:A132"/>
  </mergeCells>
  <printOptions/>
  <pageMargins left="0.31496062992125984" right="0.31496062992125984" top="0.3937007874015748" bottom="0.3937007874015748" header="0.1968503937007874" footer="0.1968503937007874"/>
  <pageSetup fitToHeight="0" horizontalDpi="600" verticalDpi="600" orientation="landscape" paperSize="9" scale="66" r:id="rId1"/>
  <rowBreaks count="3" manualBreakCount="3">
    <brk id="34" max="12" man="1"/>
    <brk id="58" max="12" man="1"/>
    <brk id="8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2" customWidth="1"/>
    <col min="2" max="2" width="21.25390625" style="2" customWidth="1"/>
    <col min="3" max="3" width="25.375" style="2" customWidth="1"/>
    <col min="4" max="4" width="12.00390625" style="2" customWidth="1"/>
    <col min="5" max="5" width="11.25390625" style="2" customWidth="1"/>
    <col min="6" max="6" width="15.75390625" style="2" customWidth="1"/>
    <col min="7" max="7" width="13.25390625" style="2" customWidth="1"/>
    <col min="8" max="8" width="12.75390625" style="2" customWidth="1"/>
    <col min="9" max="9" width="16.75390625" style="2" customWidth="1"/>
    <col min="10" max="10" width="13.75390625" style="2" customWidth="1"/>
    <col min="11" max="11" width="12.25390625" style="2" customWidth="1"/>
    <col min="12" max="12" width="21.25390625" style="2" customWidth="1"/>
    <col min="13" max="16384" width="9.125" style="2" customWidth="1"/>
  </cols>
  <sheetData>
    <row r="1" spans="1:20" ht="27.75" customHeight="1">
      <c r="A1" s="1"/>
      <c r="B1" s="1"/>
      <c r="C1" s="89"/>
      <c r="D1" s="89"/>
      <c r="E1" s="89"/>
      <c r="F1" s="89"/>
      <c r="G1" s="89"/>
      <c r="H1" s="89"/>
      <c r="I1" s="89"/>
      <c r="J1" s="89"/>
      <c r="K1" s="1"/>
      <c r="L1" s="4" t="s">
        <v>29</v>
      </c>
      <c r="M1" s="3"/>
      <c r="N1" s="3"/>
      <c r="O1" s="3"/>
      <c r="P1" s="3"/>
      <c r="Q1" s="3"/>
      <c r="R1" s="3"/>
      <c r="S1" s="3"/>
      <c r="T1" s="3"/>
    </row>
    <row r="2" spans="1:16" ht="32.25" customHeight="1">
      <c r="A2" s="1"/>
      <c r="B2" s="90" t="s">
        <v>28</v>
      </c>
      <c r="C2" s="90"/>
      <c r="D2" s="90"/>
      <c r="E2" s="90"/>
      <c r="F2" s="90"/>
      <c r="G2" s="90"/>
      <c r="H2" s="90"/>
      <c r="I2" s="90"/>
      <c r="J2" s="90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0">
      <c r="A5" s="17" t="s">
        <v>18</v>
      </c>
      <c r="B5" s="18" t="s">
        <v>25</v>
      </c>
      <c r="C5" s="18" t="s">
        <v>26</v>
      </c>
      <c r="D5" s="18" t="s">
        <v>22</v>
      </c>
      <c r="E5" s="18" t="s">
        <v>23</v>
      </c>
      <c r="F5" s="18" t="s">
        <v>24</v>
      </c>
      <c r="G5" s="18" t="s">
        <v>27</v>
      </c>
      <c r="H5" s="18" t="s">
        <v>30</v>
      </c>
      <c r="I5" s="18" t="s">
        <v>31</v>
      </c>
      <c r="J5" s="18" t="s">
        <v>16</v>
      </c>
      <c r="K5" s="18" t="s">
        <v>32</v>
      </c>
      <c r="L5" s="19" t="s">
        <v>33</v>
      </c>
      <c r="M5" s="1"/>
      <c r="N5" s="1"/>
      <c r="O5" s="1"/>
      <c r="P5" s="1"/>
    </row>
    <row r="6" spans="1:16" ht="1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16" ht="15">
      <c r="A7" s="5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16" ht="15">
      <c r="A8" s="5" t="s">
        <v>20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16" ht="15">
      <c r="A9" s="5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16" ht="1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16" ht="15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16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16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Совкова Марина Викторовна</cp:lastModifiedBy>
  <cp:lastPrinted>2016-07-21T05:21:28Z</cp:lastPrinted>
  <dcterms:created xsi:type="dcterms:W3CDTF">2011-03-10T10:26:24Z</dcterms:created>
  <dcterms:modified xsi:type="dcterms:W3CDTF">2016-07-21T05:23:59Z</dcterms:modified>
  <cp:category/>
  <cp:version/>
  <cp:contentType/>
  <cp:contentStatus/>
</cp:coreProperties>
</file>