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0410" firstSheet="2" activeTab="2"/>
  </bookViews>
  <sheets>
    <sheet name="2014 г. изм 13.05.14" sheetId="1" state="hidden" r:id="rId1"/>
    <sheet name="2016 г. (2)" sheetId="2" state="hidden" r:id="rId2"/>
    <sheet name="2017(2)" sheetId="3" r:id="rId3"/>
  </sheets>
  <calcPr calcId="125725"/>
</workbook>
</file>

<file path=xl/calcChain.xml><?xml version="1.0" encoding="utf-8"?>
<calcChain xmlns="http://schemas.openxmlformats.org/spreadsheetml/2006/main">
  <c r="H12" i="3"/>
  <c r="J12" s="1"/>
  <c r="H11"/>
  <c r="H10"/>
  <c r="E11"/>
  <c r="E12"/>
  <c r="E10"/>
  <c r="J11"/>
  <c r="J10"/>
  <c r="H13" l="1"/>
  <c r="I20"/>
  <c r="G8" i="2"/>
  <c r="I18"/>
  <c r="F18"/>
  <c r="G15"/>
  <c r="G14"/>
  <c r="G12" i="3"/>
  <c r="G23"/>
  <c r="E22" i="2"/>
  <c r="G22" s="1"/>
  <c r="G22" i="3"/>
  <c r="G17"/>
  <c r="E16" i="2"/>
  <c r="G18" i="3"/>
  <c r="G19"/>
  <c r="G10"/>
  <c r="I26"/>
  <c r="F26"/>
  <c r="F20"/>
  <c r="I18"/>
  <c r="F18"/>
  <c r="I14"/>
  <c r="F14"/>
  <c r="J13"/>
  <c r="G13"/>
  <c r="G25"/>
  <c r="G11"/>
  <c r="G24"/>
  <c r="I24" i="2"/>
  <c r="F24"/>
  <c r="J23"/>
  <c r="G23"/>
  <c r="J22"/>
  <c r="J21"/>
  <c r="G21"/>
  <c r="J20"/>
  <c r="J24" s="1"/>
  <c r="G20"/>
  <c r="G24"/>
  <c r="G25" s="1"/>
  <c r="J17"/>
  <c r="G17"/>
  <c r="I16"/>
  <c r="J16" s="1"/>
  <c r="F16"/>
  <c r="G16" s="1"/>
  <c r="J15"/>
  <c r="J14"/>
  <c r="J18" s="1"/>
  <c r="I12"/>
  <c r="F12"/>
  <c r="J11"/>
  <c r="G11"/>
  <c r="J10"/>
  <c r="G10"/>
  <c r="J9"/>
  <c r="J12"/>
  <c r="J25" s="1"/>
  <c r="G9"/>
  <c r="J8"/>
  <c r="G12"/>
  <c r="G8" i="1"/>
  <c r="J8"/>
  <c r="G9"/>
  <c r="J9"/>
  <c r="G10"/>
  <c r="G12" s="1"/>
  <c r="J10"/>
  <c r="G11"/>
  <c r="J11"/>
  <c r="F12"/>
  <c r="I12"/>
  <c r="J12"/>
  <c r="G14"/>
  <c r="J14"/>
  <c r="J18" s="1"/>
  <c r="G15"/>
  <c r="J15"/>
  <c r="F16"/>
  <c r="G16" s="1"/>
  <c r="I16"/>
  <c r="I18" s="1"/>
  <c r="J16"/>
  <c r="G17"/>
  <c r="J17"/>
  <c r="G18"/>
  <c r="G20"/>
  <c r="J20"/>
  <c r="J24" s="1"/>
  <c r="G21"/>
  <c r="G24" s="1"/>
  <c r="G25" s="1"/>
  <c r="J21"/>
  <c r="G22"/>
  <c r="J22"/>
  <c r="G23"/>
  <c r="J23"/>
  <c r="F24"/>
  <c r="I24"/>
  <c r="G18" i="2"/>
  <c r="J22" i="3"/>
  <c r="J16"/>
  <c r="J25"/>
  <c r="G16"/>
  <c r="G20" s="1"/>
  <c r="J19"/>
  <c r="J23"/>
  <c r="J25" i="1" l="1"/>
  <c r="J26" s="1"/>
  <c r="J26" i="2"/>
  <c r="F18" i="1"/>
  <c r="J26" i="3"/>
  <c r="G26"/>
  <c r="G14"/>
  <c r="J17"/>
  <c r="J20" s="1"/>
  <c r="J24"/>
  <c r="J14"/>
  <c r="J18" l="1"/>
  <c r="G27"/>
  <c r="J27"/>
  <c r="J28" l="1"/>
</calcChain>
</file>

<file path=xl/sharedStrings.xml><?xml version="1.0" encoding="utf-8"?>
<sst xmlns="http://schemas.openxmlformats.org/spreadsheetml/2006/main" count="151" uniqueCount="35">
  <si>
    <t>Всего</t>
  </si>
  <si>
    <t>Итого:</t>
  </si>
  <si>
    <t>МУП "Оссорское ЖКХ"</t>
  </si>
  <si>
    <t>МКУ Администрация МО СП "село Карага" (здание гаража)</t>
  </si>
  <si>
    <t>МБУК "Карагинский сельский дом культуры"</t>
  </si>
  <si>
    <t>МКУ Администрация МО СП "село Карага"</t>
  </si>
  <si>
    <t>с 01.07.2014 по 31.12.2014</t>
  </si>
  <si>
    <t>с 01.01.2014 по 30.06.2014</t>
  </si>
  <si>
    <t>водоснабжение</t>
  </si>
  <si>
    <t xml:space="preserve">Итого </t>
  </si>
  <si>
    <t>МКУ Администрация МО СП "село Карага" (здание ДШИ)</t>
  </si>
  <si>
    <t>тепловая энергия</t>
  </si>
  <si>
    <t>Итого</t>
  </si>
  <si>
    <t>МКУ Администрация МО СП "село Карага"  (здание ДШИ)</t>
  </si>
  <si>
    <t>электроэнергия</t>
  </si>
  <si>
    <t>Сумма (руб.)</t>
  </si>
  <si>
    <t>Лимиты потребления тыс.квт/ч.,Гкал.,куб.м.</t>
  </si>
  <si>
    <t>Тариф за 1 квт/ч,1Гкал.,1 куб.м.,( в руб.с учетом НДС)</t>
  </si>
  <si>
    <t>Поставщик услуг</t>
  </si>
  <si>
    <t>Договор</t>
  </si>
  <si>
    <t>Наименование потребителя</t>
  </si>
  <si>
    <t>№  п/п</t>
  </si>
  <si>
    <t>Лимиты потребления коммунальных услуг бюджетными учреждениями сельского поселения "село Карага" на 2014 г.</t>
  </si>
  <si>
    <t>Лимиты потребления коммунальных услуг бюджетными учреждениями сельского поселения "село Карага" на 2016 г.</t>
  </si>
  <si>
    <t>с 01.01.2016 по 30.06.2016</t>
  </si>
  <si>
    <t>с 01.07.2016 по 31.12.2016</t>
  </si>
  <si>
    <t>приложение 1 к Постановлению администрации с.Карага №24 от 01.10.2013</t>
  </si>
  <si>
    <t>приложение 1 к Постановлению администрации с.Карага №22 от 20.08.2014</t>
  </si>
  <si>
    <t>Лимиты потребления коммунальных услуг бюджетными учреждениями сельского поселения "село Карага" на 2017 г.</t>
  </si>
  <si>
    <t>с 01.01.2017 по 30.06.2017</t>
  </si>
  <si>
    <t>с 01.07.2017 по 31.12.2017</t>
  </si>
  <si>
    <t>приложение 1 к Постановлению главы МО СП с.Карага №__ от ______2015</t>
  </si>
  <si>
    <t>Приложение 1 к Постановлению главы МО СП с.Карага № 32 от 01.08.2016</t>
  </si>
  <si>
    <t>Приложение 1 к Постановлению главы МО СП с.Карага № 35 от 30.08.2017</t>
  </si>
  <si>
    <t>АО "Оссора"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</si>
</sst>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0"/>
  <sheetViews>
    <sheetView showWhiteSpace="0" topLeftCell="A2" workbookViewId="0">
      <selection activeCell="H3" sqref="H3:J3"/>
    </sheetView>
  </sheetViews>
  <sheetFormatPr defaultRowHeight="15"/>
  <cols>
    <col min="1" max="1" width="3.85546875" style="1" customWidth="1"/>
    <col min="2" max="2" width="29.28515625" style="1" customWidth="1"/>
    <col min="3" max="3" width="7.7109375" style="1" customWidth="1"/>
    <col min="4" max="4" width="22.5703125" style="1" customWidth="1"/>
    <col min="5" max="5" width="12.85546875" style="1" customWidth="1"/>
    <col min="6" max="6" width="10.5703125" style="1" customWidth="1"/>
    <col min="7" max="7" width="14.42578125" style="1" customWidth="1"/>
    <col min="8" max="8" width="12.7109375" style="1" customWidth="1"/>
    <col min="9" max="9" width="10.140625" style="1" customWidth="1"/>
    <col min="10" max="10" width="15" style="1" customWidth="1"/>
    <col min="11" max="16384" width="9.140625" style="1"/>
  </cols>
  <sheetData>
    <row r="1" spans="1:10" hidden="1"/>
    <row r="2" spans="1:10" ht="30" customHeight="1">
      <c r="E2" s="19"/>
      <c r="F2" s="20"/>
      <c r="G2" s="20"/>
      <c r="H2" s="21" t="s">
        <v>26</v>
      </c>
      <c r="I2" s="21"/>
      <c r="J2" s="21"/>
    </row>
    <row r="3" spans="1:10" ht="30" customHeight="1">
      <c r="E3" s="19"/>
      <c r="F3" s="18"/>
      <c r="G3" s="18"/>
      <c r="H3" s="21" t="s">
        <v>27</v>
      </c>
      <c r="I3" s="21"/>
      <c r="J3" s="21"/>
    </row>
    <row r="4" spans="1:10" ht="15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90">
      <c r="A6" s="16" t="s">
        <v>21</v>
      </c>
      <c r="B6" s="17" t="s">
        <v>20</v>
      </c>
      <c r="C6" s="17" t="s">
        <v>19</v>
      </c>
      <c r="D6" s="17" t="s">
        <v>18</v>
      </c>
      <c r="E6" s="16" t="s">
        <v>17</v>
      </c>
      <c r="F6" s="16" t="s">
        <v>16</v>
      </c>
      <c r="G6" s="16" t="s">
        <v>15</v>
      </c>
      <c r="H6" s="16" t="s">
        <v>17</v>
      </c>
      <c r="I6" s="16" t="s">
        <v>16</v>
      </c>
      <c r="J6" s="16" t="s">
        <v>15</v>
      </c>
    </row>
    <row r="7" spans="1:10">
      <c r="A7" s="22" t="s">
        <v>14</v>
      </c>
      <c r="B7" s="22"/>
      <c r="C7" s="22"/>
      <c r="D7" s="22"/>
      <c r="E7" s="22" t="s">
        <v>7</v>
      </c>
      <c r="F7" s="22"/>
      <c r="G7" s="22"/>
      <c r="H7" s="22" t="s">
        <v>6</v>
      </c>
      <c r="I7" s="22"/>
      <c r="J7" s="22"/>
    </row>
    <row r="8" spans="1:10" ht="26.25">
      <c r="A8" s="8">
        <v>1</v>
      </c>
      <c r="B8" s="8" t="s">
        <v>5</v>
      </c>
      <c r="C8" s="8"/>
      <c r="D8" s="8" t="s">
        <v>2</v>
      </c>
      <c r="E8" s="8">
        <v>6.4119999999999999</v>
      </c>
      <c r="F8" s="8">
        <v>3.2949999999999999</v>
      </c>
      <c r="G8" s="14">
        <f>(E8*F8)*1000</f>
        <v>21127.54</v>
      </c>
      <c r="H8" s="15">
        <v>6.8739999999999997</v>
      </c>
      <c r="I8" s="8">
        <v>3.2949999999999999</v>
      </c>
      <c r="J8" s="14">
        <f>((H8*I8)*1000)*1.08</f>
        <v>24461.8164</v>
      </c>
    </row>
    <row r="9" spans="1:10" ht="26.25">
      <c r="A9" s="8">
        <v>2</v>
      </c>
      <c r="B9" s="8" t="s">
        <v>4</v>
      </c>
      <c r="C9" s="8"/>
      <c r="D9" s="8" t="s">
        <v>2</v>
      </c>
      <c r="E9" s="8">
        <v>6.4119999999999999</v>
      </c>
      <c r="F9" s="8">
        <v>1.41</v>
      </c>
      <c r="G9" s="14">
        <f>(E9*F9)*1000</f>
        <v>9040.92</v>
      </c>
      <c r="H9" s="15">
        <v>6.8739999999999997</v>
      </c>
      <c r="I9" s="8">
        <v>1.41</v>
      </c>
      <c r="J9" s="14">
        <f>((H9*I9)*1000)*1.08</f>
        <v>10467.727200000001</v>
      </c>
    </row>
    <row r="10" spans="1:10" ht="26.25">
      <c r="A10" s="8">
        <v>3</v>
      </c>
      <c r="B10" s="8" t="s">
        <v>3</v>
      </c>
      <c r="C10" s="8"/>
      <c r="D10" s="8" t="s">
        <v>2</v>
      </c>
      <c r="E10" s="8">
        <v>6.4119999999999999</v>
      </c>
      <c r="F10" s="8">
        <v>0.34499999999999997</v>
      </c>
      <c r="G10" s="14">
        <f>(E10*F10)*1000</f>
        <v>2212.14</v>
      </c>
      <c r="H10" s="15">
        <v>6.8739999999999997</v>
      </c>
      <c r="I10" s="8">
        <v>0.34499999999999997</v>
      </c>
      <c r="J10" s="14">
        <f>((H10*I10)*1000)*1.08</f>
        <v>2561.2523999999999</v>
      </c>
    </row>
    <row r="11" spans="1:10" ht="26.25" hidden="1">
      <c r="A11" s="8">
        <v>4</v>
      </c>
      <c r="B11" s="8" t="s">
        <v>13</v>
      </c>
      <c r="C11" s="8"/>
      <c r="D11" s="8" t="s">
        <v>2</v>
      </c>
      <c r="E11" s="8">
        <v>6.4119999999999999</v>
      </c>
      <c r="F11" s="8">
        <v>0.71</v>
      </c>
      <c r="G11" s="14">
        <f>(E11*F11)*1000</f>
        <v>4552.5199999999995</v>
      </c>
      <c r="H11" s="15">
        <v>7.22</v>
      </c>
      <c r="I11" s="8">
        <v>0.71</v>
      </c>
      <c r="J11" s="14">
        <f>((H11*I11)*1000)*1.08</f>
        <v>5536.2960000000003</v>
      </c>
    </row>
    <row r="12" spans="1:10">
      <c r="A12" s="8"/>
      <c r="B12" s="8" t="s">
        <v>12</v>
      </c>
      <c r="C12" s="8"/>
      <c r="D12" s="8"/>
      <c r="E12" s="8"/>
      <c r="F12" s="13">
        <f>SUM(F8:F10)</f>
        <v>5.05</v>
      </c>
      <c r="G12" s="12">
        <f>SUM(G8:G10)</f>
        <v>32380.6</v>
      </c>
      <c r="H12" s="13"/>
      <c r="I12" s="13">
        <f>SUM(I8:I10)</f>
        <v>5.05</v>
      </c>
      <c r="J12" s="12">
        <f>SUM(J8:J10)</f>
        <v>37490.796000000002</v>
      </c>
    </row>
    <row r="13" spans="1:10" ht="15" customHeight="1">
      <c r="A13" s="23" t="s">
        <v>11</v>
      </c>
      <c r="B13" s="23"/>
      <c r="C13" s="23"/>
      <c r="D13" s="23"/>
      <c r="E13" s="22" t="s">
        <v>7</v>
      </c>
      <c r="F13" s="22"/>
      <c r="G13" s="22"/>
      <c r="H13" s="22" t="s">
        <v>6</v>
      </c>
      <c r="I13" s="22"/>
      <c r="J13" s="22"/>
    </row>
    <row r="14" spans="1:10" ht="26.25">
      <c r="A14" s="8">
        <v>1</v>
      </c>
      <c r="B14" s="8" t="s">
        <v>5</v>
      </c>
      <c r="C14" s="8"/>
      <c r="D14" s="8" t="s">
        <v>2</v>
      </c>
      <c r="E14" s="8">
        <v>9949.65</v>
      </c>
      <c r="F14" s="8">
        <v>56.548000000000002</v>
      </c>
      <c r="G14" s="14">
        <f>E14*F14</f>
        <v>562632.80819999997</v>
      </c>
      <c r="H14" s="8">
        <v>9990.2900000000009</v>
      </c>
      <c r="I14" s="8">
        <v>32.448</v>
      </c>
      <c r="J14" s="14">
        <f>H14*I14</f>
        <v>324164.92992000002</v>
      </c>
    </row>
    <row r="15" spans="1:10" ht="26.25">
      <c r="A15" s="8">
        <v>2</v>
      </c>
      <c r="B15" s="8" t="s">
        <v>4</v>
      </c>
      <c r="C15" s="8"/>
      <c r="D15" s="8" t="s">
        <v>2</v>
      </c>
      <c r="E15" s="8">
        <v>9949.65</v>
      </c>
      <c r="F15" s="8">
        <v>27.867000000000001</v>
      </c>
      <c r="G15" s="14">
        <f>E15*F15</f>
        <v>277266.89655</v>
      </c>
      <c r="H15" s="8">
        <v>9990.2900000000009</v>
      </c>
      <c r="I15" s="8">
        <v>15.99</v>
      </c>
      <c r="J15" s="14">
        <f>H15*I15</f>
        <v>159744.73710000003</v>
      </c>
    </row>
    <row r="16" spans="1:10" ht="26.25" hidden="1">
      <c r="A16" s="8">
        <v>3</v>
      </c>
      <c r="B16" s="8" t="s">
        <v>10</v>
      </c>
      <c r="C16" s="8"/>
      <c r="D16" s="8" t="s">
        <v>2</v>
      </c>
      <c r="E16" s="8">
        <v>9949.65</v>
      </c>
      <c r="F16" s="8">
        <f>16.41+1.1</f>
        <v>17.510000000000002</v>
      </c>
      <c r="G16" s="14">
        <f>E16*F16</f>
        <v>174218.37150000001</v>
      </c>
      <c r="H16" s="8">
        <v>9990.2900000000009</v>
      </c>
      <c r="I16" s="8">
        <f>10.94-1.132</f>
        <v>9.8079999999999998</v>
      </c>
      <c r="J16" s="14">
        <f>H16*I16</f>
        <v>97984.764320000002</v>
      </c>
    </row>
    <row r="17" spans="1:10" ht="26.25">
      <c r="A17" s="8">
        <v>4</v>
      </c>
      <c r="B17" s="8" t="s">
        <v>3</v>
      </c>
      <c r="C17" s="8"/>
      <c r="D17" s="8" t="s">
        <v>2</v>
      </c>
      <c r="E17" s="8">
        <v>9949.65</v>
      </c>
      <c r="F17" s="8">
        <v>15.63</v>
      </c>
      <c r="G17" s="14">
        <f>E17*F17</f>
        <v>155513.0295</v>
      </c>
      <c r="H17" s="8">
        <v>9990.2900000000009</v>
      </c>
      <c r="I17" s="8">
        <v>8.43</v>
      </c>
      <c r="J17" s="14">
        <f>H17*I17</f>
        <v>84218.144700000004</v>
      </c>
    </row>
    <row r="18" spans="1:10">
      <c r="A18" s="8"/>
      <c r="B18" s="8" t="s">
        <v>9</v>
      </c>
      <c r="C18" s="8"/>
      <c r="D18" s="8"/>
      <c r="E18" s="8"/>
      <c r="F18" s="13">
        <f>SUM(F14:F17)</f>
        <v>117.55500000000001</v>
      </c>
      <c r="G18" s="12">
        <f>G14+G15+G17</f>
        <v>995412.73424999998</v>
      </c>
      <c r="H18" s="13"/>
      <c r="I18" s="13">
        <f>SUM(I14:I17)</f>
        <v>66.676000000000002</v>
      </c>
      <c r="J18" s="12">
        <f>J14+J15+J17</f>
        <v>568127.81172000011</v>
      </c>
    </row>
    <row r="19" spans="1:10" ht="15" customHeight="1">
      <c r="A19" s="23" t="s">
        <v>8</v>
      </c>
      <c r="B19" s="23"/>
      <c r="C19" s="23"/>
      <c r="D19" s="23"/>
      <c r="E19" s="22" t="s">
        <v>7</v>
      </c>
      <c r="F19" s="22"/>
      <c r="G19" s="22"/>
      <c r="H19" s="22" t="s">
        <v>6</v>
      </c>
      <c r="I19" s="22"/>
      <c r="J19" s="22"/>
    </row>
    <row r="20" spans="1:10" ht="26.25">
      <c r="A20" s="8">
        <v>1</v>
      </c>
      <c r="B20" s="8" t="s">
        <v>5</v>
      </c>
      <c r="C20" s="8"/>
      <c r="D20" s="8" t="s">
        <v>2</v>
      </c>
      <c r="E20" s="8">
        <v>122.01</v>
      </c>
      <c r="F20" s="8">
        <v>85.9</v>
      </c>
      <c r="G20" s="14">
        <f>E20*F20</f>
        <v>10480.659000000001</v>
      </c>
      <c r="H20" s="14">
        <v>122.01</v>
      </c>
      <c r="I20" s="8">
        <v>97.1</v>
      </c>
      <c r="J20" s="14">
        <f>H20*I20+0.37</f>
        <v>11847.541000000001</v>
      </c>
    </row>
    <row r="21" spans="1:10" ht="26.25">
      <c r="A21" s="8">
        <v>2</v>
      </c>
      <c r="B21" s="8" t="s">
        <v>4</v>
      </c>
      <c r="C21" s="8"/>
      <c r="D21" s="8" t="s">
        <v>2</v>
      </c>
      <c r="E21" s="8">
        <v>122.01</v>
      </c>
      <c r="F21" s="8">
        <v>42</v>
      </c>
      <c r="G21" s="14">
        <f>E21*F21</f>
        <v>5124.42</v>
      </c>
      <c r="H21" s="14">
        <v>122.01</v>
      </c>
      <c r="I21" s="8">
        <v>42</v>
      </c>
      <c r="J21" s="14">
        <f>H21*I21+0.17</f>
        <v>5124.59</v>
      </c>
    </row>
    <row r="22" spans="1:10" ht="26.25" hidden="1">
      <c r="A22" s="8">
        <v>3</v>
      </c>
      <c r="B22" s="8" t="s">
        <v>3</v>
      </c>
      <c r="C22" s="8"/>
      <c r="D22" s="8" t="s">
        <v>2</v>
      </c>
      <c r="E22" s="8">
        <v>122.01</v>
      </c>
      <c r="F22" s="8">
        <v>32.64</v>
      </c>
      <c r="G22" s="14">
        <f>E22*F22</f>
        <v>3982.4064000000003</v>
      </c>
      <c r="H22" s="14">
        <v>122.01</v>
      </c>
      <c r="I22" s="8">
        <v>32.64</v>
      </c>
      <c r="J22" s="14">
        <f>H22*I22</f>
        <v>3982.4064000000003</v>
      </c>
    </row>
    <row r="23" spans="1:10" ht="26.25">
      <c r="A23" s="8">
        <v>3</v>
      </c>
      <c r="B23" s="8" t="s">
        <v>3</v>
      </c>
      <c r="C23" s="8"/>
      <c r="D23" s="8" t="s">
        <v>2</v>
      </c>
      <c r="E23" s="8">
        <v>122.01</v>
      </c>
      <c r="F23" s="8">
        <v>32.64</v>
      </c>
      <c r="G23" s="14">
        <f>E23*F23</f>
        <v>3982.4064000000003</v>
      </c>
      <c r="H23" s="14">
        <v>122.01</v>
      </c>
      <c r="I23" s="8">
        <v>32.64</v>
      </c>
      <c r="J23" s="14">
        <f>H23*I23</f>
        <v>3982.4064000000003</v>
      </c>
    </row>
    <row r="24" spans="1:10">
      <c r="A24" s="8"/>
      <c r="B24" s="8"/>
      <c r="C24" s="8"/>
      <c r="D24" s="8"/>
      <c r="E24" s="8"/>
      <c r="F24" s="13">
        <f>F20+F21+F23</f>
        <v>160.54000000000002</v>
      </c>
      <c r="G24" s="12">
        <f>G20+G21+G23</f>
        <v>19587.485400000001</v>
      </c>
      <c r="H24" s="12"/>
      <c r="I24" s="13">
        <f>I20+I21+I23</f>
        <v>171.74</v>
      </c>
      <c r="J24" s="12">
        <f>J20+J21+J23</f>
        <v>20954.537400000001</v>
      </c>
    </row>
    <row r="25" spans="1:10" ht="15.75">
      <c r="A25" s="8"/>
      <c r="B25" s="9" t="s">
        <v>1</v>
      </c>
      <c r="C25" s="8"/>
      <c r="D25" s="8"/>
      <c r="E25" s="5"/>
      <c r="F25" s="5"/>
      <c r="G25" s="10">
        <f>G24+G18+G12</f>
        <v>1047380.81965</v>
      </c>
      <c r="H25" s="11"/>
      <c r="I25" s="11"/>
      <c r="J25" s="10">
        <f>J12+J18+J24</f>
        <v>626573.14512000012</v>
      </c>
    </row>
    <row r="26" spans="1:10" ht="15.75">
      <c r="A26" s="8"/>
      <c r="B26" s="9" t="s">
        <v>0</v>
      </c>
      <c r="C26" s="8"/>
      <c r="D26" s="7"/>
      <c r="E26" s="5"/>
      <c r="F26" s="5"/>
      <c r="G26" s="6"/>
      <c r="H26" s="5"/>
      <c r="I26" s="5"/>
      <c r="J26" s="4">
        <f>G25+J25</f>
        <v>1673953.96477</v>
      </c>
    </row>
    <row r="27" spans="1:10">
      <c r="A27" s="3"/>
      <c r="B27" s="3"/>
      <c r="C27" s="3"/>
      <c r="D27" s="3"/>
      <c r="E27" s="2"/>
      <c r="F27" s="2"/>
      <c r="G27" s="2"/>
    </row>
    <row r="28" spans="1:10">
      <c r="A28" s="3"/>
      <c r="B28" s="3"/>
      <c r="C28" s="3"/>
      <c r="D28" s="3"/>
      <c r="E28" s="2"/>
      <c r="F28" s="2"/>
      <c r="G28" s="2"/>
    </row>
    <row r="29" spans="1:10">
      <c r="A29" s="3"/>
      <c r="B29" s="3"/>
      <c r="C29" s="3"/>
      <c r="D29" s="3"/>
      <c r="E29" s="2"/>
      <c r="F29" s="2"/>
      <c r="G29" s="2"/>
    </row>
    <row r="30" spans="1:10">
      <c r="A30" s="3"/>
      <c r="B30" s="3"/>
      <c r="C30" s="3"/>
      <c r="D30" s="3"/>
      <c r="E30" s="2"/>
      <c r="F30" s="2"/>
      <c r="G30" s="2"/>
    </row>
  </sheetData>
  <mergeCells count="12">
    <mergeCell ref="H2:J2"/>
    <mergeCell ref="H3:J3"/>
    <mergeCell ref="H13:J13"/>
    <mergeCell ref="A19:D19"/>
    <mergeCell ref="E19:G19"/>
    <mergeCell ref="H19:J19"/>
    <mergeCell ref="A4:J4"/>
    <mergeCell ref="A7:D7"/>
    <mergeCell ref="E7:G7"/>
    <mergeCell ref="H7:J7"/>
    <mergeCell ref="A13:D13"/>
    <mergeCell ref="E13:G13"/>
  </mergeCells>
  <pageMargins left="0.25" right="0.25" top="0.25" bottom="0.27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0"/>
  <sheetViews>
    <sheetView showWhiteSpace="0" topLeftCell="A5" workbookViewId="0">
      <selection activeCell="F21" sqref="F21"/>
    </sheetView>
  </sheetViews>
  <sheetFormatPr defaultRowHeight="15"/>
  <cols>
    <col min="1" max="1" width="3.85546875" style="1" customWidth="1"/>
    <col min="2" max="2" width="29.28515625" style="1" customWidth="1"/>
    <col min="3" max="3" width="7.7109375" style="1" customWidth="1"/>
    <col min="4" max="4" width="22.5703125" style="1" customWidth="1"/>
    <col min="5" max="5" width="12.85546875" style="1" customWidth="1"/>
    <col min="6" max="6" width="10.5703125" style="1" customWidth="1"/>
    <col min="7" max="7" width="14.42578125" style="1" customWidth="1"/>
    <col min="8" max="8" width="12.7109375" style="1" customWidth="1"/>
    <col min="9" max="9" width="10.140625" style="1" customWidth="1"/>
    <col min="10" max="10" width="15" style="1" customWidth="1"/>
    <col min="11" max="16384" width="9.140625" style="1"/>
  </cols>
  <sheetData>
    <row r="1" spans="1:10" hidden="1"/>
    <row r="2" spans="1:10" ht="29.25" customHeight="1">
      <c r="E2" s="19"/>
      <c r="F2" s="20"/>
      <c r="G2" s="20"/>
      <c r="H2" s="21" t="s">
        <v>31</v>
      </c>
      <c r="I2" s="21"/>
      <c r="J2" s="21"/>
    </row>
    <row r="3" spans="1:10" ht="30.75" customHeight="1">
      <c r="E3" s="19"/>
      <c r="F3" s="18"/>
      <c r="G3" s="18"/>
    </row>
    <row r="4" spans="1:10" ht="15.75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90">
      <c r="A6" s="16" t="s">
        <v>21</v>
      </c>
      <c r="B6" s="17" t="s">
        <v>20</v>
      </c>
      <c r="C6" s="17" t="s">
        <v>19</v>
      </c>
      <c r="D6" s="17" t="s">
        <v>18</v>
      </c>
      <c r="E6" s="16" t="s">
        <v>17</v>
      </c>
      <c r="F6" s="16" t="s">
        <v>16</v>
      </c>
      <c r="G6" s="16" t="s">
        <v>15</v>
      </c>
      <c r="H6" s="16" t="s">
        <v>17</v>
      </c>
      <c r="I6" s="16" t="s">
        <v>16</v>
      </c>
      <c r="J6" s="16" t="s">
        <v>15</v>
      </c>
    </row>
    <row r="7" spans="1:10">
      <c r="A7" s="22" t="s">
        <v>14</v>
      </c>
      <c r="B7" s="22"/>
      <c r="C7" s="22"/>
      <c r="D7" s="22"/>
      <c r="E7" s="22" t="s">
        <v>24</v>
      </c>
      <c r="F7" s="22"/>
      <c r="G7" s="22"/>
      <c r="H7" s="22" t="s">
        <v>25</v>
      </c>
      <c r="I7" s="22"/>
      <c r="J7" s="22"/>
    </row>
    <row r="8" spans="1:10" ht="26.25">
      <c r="A8" s="8">
        <v>1</v>
      </c>
      <c r="B8" s="8" t="s">
        <v>5</v>
      </c>
      <c r="C8" s="8"/>
      <c r="D8" s="8" t="s">
        <v>2</v>
      </c>
      <c r="E8" s="8">
        <v>7.3070000000000004</v>
      </c>
      <c r="F8" s="8">
        <v>3.2949999999999999</v>
      </c>
      <c r="G8" s="14">
        <f>(E8*F8)*1000</f>
        <v>24076.565000000002</v>
      </c>
      <c r="H8" s="15">
        <v>8.6199999999999992</v>
      </c>
      <c r="I8" s="8">
        <v>3.2949999999999999</v>
      </c>
      <c r="J8" s="14">
        <f>((H8*I8)*1000)*1.08</f>
        <v>30675.131999999994</v>
      </c>
    </row>
    <row r="9" spans="1:10" ht="26.25">
      <c r="A9" s="8">
        <v>2</v>
      </c>
      <c r="B9" s="8" t="s">
        <v>4</v>
      </c>
      <c r="C9" s="8"/>
      <c r="D9" s="8" t="s">
        <v>2</v>
      </c>
      <c r="E9" s="8">
        <v>7.3070000000000004</v>
      </c>
      <c r="F9" s="8">
        <v>1.41</v>
      </c>
      <c r="G9" s="14">
        <f>(E9*F9)*1000</f>
        <v>10302.870000000001</v>
      </c>
      <c r="H9" s="15">
        <v>8.6199999999999992</v>
      </c>
      <c r="I9" s="8">
        <v>1.41</v>
      </c>
      <c r="J9" s="14">
        <f>((H9*I9)*1000)*1.08</f>
        <v>13126.535999999998</v>
      </c>
    </row>
    <row r="10" spans="1:10" ht="26.25">
      <c r="A10" s="8">
        <v>3</v>
      </c>
      <c r="B10" s="8" t="s">
        <v>3</v>
      </c>
      <c r="C10" s="8"/>
      <c r="D10" s="8" t="s">
        <v>2</v>
      </c>
      <c r="E10" s="8">
        <v>7.3070000000000004</v>
      </c>
      <c r="F10" s="8">
        <v>0.34499999999999997</v>
      </c>
      <c r="G10" s="14">
        <f>(E10*F10)*1000</f>
        <v>2520.915</v>
      </c>
      <c r="H10" s="15">
        <v>8.6199999999999992</v>
      </c>
      <c r="I10" s="8">
        <v>0.34499999999999997</v>
      </c>
      <c r="J10" s="14">
        <f>((H10*I10)*1000)*1.08</f>
        <v>3211.8119999999999</v>
      </c>
    </row>
    <row r="11" spans="1:10" ht="26.25" hidden="1">
      <c r="A11" s="8">
        <v>4</v>
      </c>
      <c r="B11" s="8" t="s">
        <v>13</v>
      </c>
      <c r="C11" s="8"/>
      <c r="D11" s="8" t="s">
        <v>2</v>
      </c>
      <c r="E11" s="8">
        <v>7.22</v>
      </c>
      <c r="F11" s="8">
        <v>0.71</v>
      </c>
      <c r="G11" s="14">
        <f>(E11*F11)*1000</f>
        <v>5126.2</v>
      </c>
      <c r="H11" s="15">
        <v>8.1219999999999999</v>
      </c>
      <c r="I11" s="8">
        <v>0.71</v>
      </c>
      <c r="J11" s="14">
        <f>((H11*I11)*1000)*1.08</f>
        <v>6227.9495999999999</v>
      </c>
    </row>
    <row r="12" spans="1:10">
      <c r="A12" s="8"/>
      <c r="B12" s="8" t="s">
        <v>12</v>
      </c>
      <c r="C12" s="8"/>
      <c r="D12" s="8"/>
      <c r="E12" s="8"/>
      <c r="F12" s="13">
        <f>SUM(F8:F10)</f>
        <v>5.05</v>
      </c>
      <c r="G12" s="12">
        <f>SUM(G8:G10)</f>
        <v>36900.350000000006</v>
      </c>
      <c r="H12" s="13"/>
      <c r="I12" s="13">
        <f>SUM(I8:I10)</f>
        <v>5.05</v>
      </c>
      <c r="J12" s="12">
        <f>SUM(J8:J10)</f>
        <v>47013.479999999989</v>
      </c>
    </row>
    <row r="13" spans="1:10" ht="15" customHeight="1">
      <c r="A13" s="23" t="s">
        <v>11</v>
      </c>
      <c r="B13" s="23"/>
      <c r="C13" s="23"/>
      <c r="D13" s="23"/>
      <c r="E13" s="22" t="s">
        <v>24</v>
      </c>
      <c r="F13" s="22"/>
      <c r="G13" s="22"/>
      <c r="H13" s="22" t="s">
        <v>25</v>
      </c>
      <c r="I13" s="22"/>
      <c r="J13" s="22"/>
    </row>
    <row r="14" spans="1:10" ht="26.25">
      <c r="A14" s="8">
        <v>1</v>
      </c>
      <c r="B14" s="8" t="s">
        <v>5</v>
      </c>
      <c r="C14" s="8"/>
      <c r="D14" s="8" t="s">
        <v>2</v>
      </c>
      <c r="E14" s="8">
        <v>10679.62</v>
      </c>
      <c r="F14" s="8">
        <v>56.548000000000002</v>
      </c>
      <c r="G14" s="14">
        <f>(E14*F14)</f>
        <v>603911.15176000004</v>
      </c>
      <c r="H14" s="8">
        <v>12409.72</v>
      </c>
      <c r="I14" s="8">
        <v>32.448</v>
      </c>
      <c r="J14" s="14">
        <f>H14*I14</f>
        <v>402670.59456</v>
      </c>
    </row>
    <row r="15" spans="1:10" ht="26.25">
      <c r="A15" s="8">
        <v>2</v>
      </c>
      <c r="B15" s="8" t="s">
        <v>4</v>
      </c>
      <c r="C15" s="8"/>
      <c r="D15" s="8" t="s">
        <v>2</v>
      </c>
      <c r="E15" s="8">
        <v>10679.62</v>
      </c>
      <c r="F15" s="8">
        <v>40.71</v>
      </c>
      <c r="G15" s="14">
        <f>(E15*F15)</f>
        <v>434767.33020000003</v>
      </c>
      <c r="H15" s="8">
        <v>12409.72</v>
      </c>
      <c r="I15" s="8">
        <v>22.47</v>
      </c>
      <c r="J15" s="14">
        <f>H15*I15</f>
        <v>278846.40839999996</v>
      </c>
    </row>
    <row r="16" spans="1:10" ht="26.25" hidden="1">
      <c r="A16" s="8">
        <v>3</v>
      </c>
      <c r="B16" s="8" t="s">
        <v>10</v>
      </c>
      <c r="C16" s="8"/>
      <c r="D16" s="8" t="s">
        <v>2</v>
      </c>
      <c r="E16" s="8">
        <f>'2014 г. изм 13.05.14'!H16</f>
        <v>9990.2900000000009</v>
      </c>
      <c r="F16" s="8">
        <f>16.41+1.1</f>
        <v>17.510000000000002</v>
      </c>
      <c r="G16" s="14">
        <f>E16*F16</f>
        <v>174929.97790000003</v>
      </c>
      <c r="H16" s="8">
        <v>10657.82</v>
      </c>
      <c r="I16" s="8">
        <f>10.94-1.132</f>
        <v>9.8079999999999998</v>
      </c>
      <c r="J16" s="14">
        <f>H16*I16</f>
        <v>104531.89856</v>
      </c>
    </row>
    <row r="17" spans="1:10" ht="26.25">
      <c r="A17" s="8">
        <v>4</v>
      </c>
      <c r="B17" s="8" t="s">
        <v>3</v>
      </c>
      <c r="C17" s="8"/>
      <c r="D17" s="8" t="s">
        <v>2</v>
      </c>
      <c r="E17" s="8">
        <v>10679.62</v>
      </c>
      <c r="F17" s="8">
        <v>15.63</v>
      </c>
      <c r="G17" s="14">
        <f>E17*F17</f>
        <v>166922.46060000002</v>
      </c>
      <c r="H17" s="8">
        <v>12409.72</v>
      </c>
      <c r="I17" s="8">
        <v>8.43</v>
      </c>
      <c r="J17" s="14">
        <f>H17*I17</f>
        <v>104613.9396</v>
      </c>
    </row>
    <row r="18" spans="1:10">
      <c r="A18" s="8"/>
      <c r="B18" s="8" t="s">
        <v>9</v>
      </c>
      <c r="C18" s="8"/>
      <c r="D18" s="8"/>
      <c r="E18" s="8"/>
      <c r="F18" s="13">
        <f>F14+F15+F17</f>
        <v>112.88800000000001</v>
      </c>
      <c r="G18" s="12">
        <f>G14+G15+G17</f>
        <v>1205600.9425600001</v>
      </c>
      <c r="H18" s="13"/>
      <c r="I18" s="13">
        <f>I14+I15+I17</f>
        <v>63.347999999999999</v>
      </c>
      <c r="J18" s="12">
        <f>J14+J15+J17</f>
        <v>786130.94256</v>
      </c>
    </row>
    <row r="19" spans="1:10" ht="15" customHeight="1">
      <c r="A19" s="23" t="s">
        <v>8</v>
      </c>
      <c r="B19" s="23"/>
      <c r="C19" s="23"/>
      <c r="D19" s="23"/>
      <c r="E19" s="22" t="s">
        <v>24</v>
      </c>
      <c r="F19" s="22"/>
      <c r="G19" s="22"/>
      <c r="H19" s="22" t="s">
        <v>25</v>
      </c>
      <c r="I19" s="22"/>
      <c r="J19" s="22"/>
    </row>
    <row r="20" spans="1:10" ht="26.25">
      <c r="A20" s="8">
        <v>1</v>
      </c>
      <c r="B20" s="8" t="s">
        <v>5</v>
      </c>
      <c r="C20" s="8"/>
      <c r="D20" s="8" t="s">
        <v>2</v>
      </c>
      <c r="E20" s="14">
        <v>129.69999999999999</v>
      </c>
      <c r="F20" s="8">
        <v>85.9</v>
      </c>
      <c r="G20" s="14">
        <f>E20*F20</f>
        <v>11141.23</v>
      </c>
      <c r="H20" s="14">
        <v>144.22999999999999</v>
      </c>
      <c r="I20" s="8">
        <v>97.1</v>
      </c>
      <c r="J20" s="14">
        <f>H20*I20</f>
        <v>14004.732999999998</v>
      </c>
    </row>
    <row r="21" spans="1:10" ht="26.25">
      <c r="A21" s="8">
        <v>2</v>
      </c>
      <c r="B21" s="8" t="s">
        <v>4</v>
      </c>
      <c r="C21" s="8"/>
      <c r="D21" s="8" t="s">
        <v>2</v>
      </c>
      <c r="E21" s="14">
        <v>129.69999999999999</v>
      </c>
      <c r="F21" s="8">
        <v>42</v>
      </c>
      <c r="G21" s="14">
        <f>E21*F21</f>
        <v>5447.4</v>
      </c>
      <c r="H21" s="14">
        <v>144.22999999999999</v>
      </c>
      <c r="I21" s="8">
        <v>42</v>
      </c>
      <c r="J21" s="14">
        <f>H21*I21</f>
        <v>6057.66</v>
      </c>
    </row>
    <row r="22" spans="1:10" ht="26.25" hidden="1">
      <c r="A22" s="8">
        <v>3</v>
      </c>
      <c r="B22" s="8" t="s">
        <v>3</v>
      </c>
      <c r="C22" s="8"/>
      <c r="D22" s="8" t="s">
        <v>2</v>
      </c>
      <c r="E22" s="14">
        <f>'2014 г. изм 13.05.14'!H22</f>
        <v>122.01</v>
      </c>
      <c r="F22" s="8">
        <v>32.64</v>
      </c>
      <c r="G22" s="14">
        <f>E22*F22</f>
        <v>3982.4064000000003</v>
      </c>
      <c r="H22" s="14">
        <v>126.07</v>
      </c>
      <c r="I22" s="8">
        <v>32.64</v>
      </c>
      <c r="J22" s="14">
        <f>H22*I22</f>
        <v>4114.9247999999998</v>
      </c>
    </row>
    <row r="23" spans="1:10" ht="26.25">
      <c r="A23" s="8">
        <v>3</v>
      </c>
      <c r="B23" s="8" t="s">
        <v>3</v>
      </c>
      <c r="C23" s="8"/>
      <c r="D23" s="8" t="s">
        <v>2</v>
      </c>
      <c r="E23" s="14">
        <v>129.69999999999999</v>
      </c>
      <c r="F23" s="8">
        <v>32.64</v>
      </c>
      <c r="G23" s="14">
        <f>E23*F23</f>
        <v>4233.4079999999994</v>
      </c>
      <c r="H23" s="14">
        <v>144.22999999999999</v>
      </c>
      <c r="I23" s="8">
        <v>32.64</v>
      </c>
      <c r="J23" s="14">
        <f>H23*I23</f>
        <v>4707.6671999999999</v>
      </c>
    </row>
    <row r="24" spans="1:10">
      <c r="A24" s="8"/>
      <c r="B24" s="8" t="s">
        <v>12</v>
      </c>
      <c r="C24" s="8"/>
      <c r="D24" s="8"/>
      <c r="E24" s="5"/>
      <c r="F24" s="11">
        <f>F20+F21+F23</f>
        <v>160.54000000000002</v>
      </c>
      <c r="G24" s="10">
        <f>G20+G21+G23</f>
        <v>20822.037999999997</v>
      </c>
      <c r="H24" s="11"/>
      <c r="I24" s="11">
        <f>I20+I21+I23</f>
        <v>171.74</v>
      </c>
      <c r="J24" s="10">
        <f>J20+J21+J23</f>
        <v>24770.060199999996</v>
      </c>
    </row>
    <row r="25" spans="1:10" ht="15.75">
      <c r="A25" s="8"/>
      <c r="B25" s="9" t="s">
        <v>1</v>
      </c>
      <c r="C25" s="8"/>
      <c r="D25" s="8"/>
      <c r="E25" s="5"/>
      <c r="F25" s="5"/>
      <c r="G25" s="10">
        <f>G24+G18+G12</f>
        <v>1263323.3305600001</v>
      </c>
      <c r="H25" s="11"/>
      <c r="I25" s="11"/>
      <c r="J25" s="10">
        <f>J12+J18+J24</f>
        <v>857914.48275999993</v>
      </c>
    </row>
    <row r="26" spans="1:10" ht="15.75">
      <c r="A26" s="8"/>
      <c r="B26" s="9" t="s">
        <v>0</v>
      </c>
      <c r="C26" s="8"/>
      <c r="D26" s="7"/>
      <c r="E26" s="5"/>
      <c r="F26" s="5"/>
      <c r="G26" s="6"/>
      <c r="H26" s="5"/>
      <c r="I26" s="5"/>
      <c r="J26" s="4">
        <f>G25+J25</f>
        <v>2121237.8133200002</v>
      </c>
    </row>
    <row r="27" spans="1:10">
      <c r="A27" s="3"/>
      <c r="B27" s="3"/>
      <c r="C27" s="3"/>
      <c r="D27" s="3"/>
      <c r="E27" s="2"/>
      <c r="F27" s="2"/>
      <c r="G27" s="2"/>
    </row>
    <row r="28" spans="1:10">
      <c r="A28" s="3"/>
      <c r="B28" s="3"/>
      <c r="C28" s="3"/>
      <c r="D28" s="3"/>
      <c r="E28" s="2"/>
      <c r="F28" s="2"/>
      <c r="G28" s="2"/>
    </row>
    <row r="29" spans="1:10">
      <c r="A29" s="3"/>
      <c r="B29" s="3"/>
      <c r="C29" s="3"/>
      <c r="D29" s="3"/>
      <c r="E29" s="2"/>
      <c r="F29" s="2"/>
      <c r="G29" s="2"/>
    </row>
    <row r="30" spans="1:10">
      <c r="A30" s="3"/>
      <c r="B30" s="3"/>
      <c r="C30" s="3"/>
      <c r="D30" s="3"/>
      <c r="E30" s="2"/>
      <c r="F30" s="2"/>
      <c r="G30" s="2"/>
    </row>
  </sheetData>
  <mergeCells count="11">
    <mergeCell ref="H2:J2"/>
    <mergeCell ref="A19:D19"/>
    <mergeCell ref="E19:G19"/>
    <mergeCell ref="H19:J19"/>
    <mergeCell ref="A4:J4"/>
    <mergeCell ref="A7:D7"/>
    <mergeCell ref="E7:G7"/>
    <mergeCell ref="H7:J7"/>
    <mergeCell ref="A13:D13"/>
    <mergeCell ref="E13:G13"/>
    <mergeCell ref="H13:J13"/>
  </mergeCells>
  <pageMargins left="0.25" right="0.25" top="0.3" bottom="0.3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32"/>
  <sheetViews>
    <sheetView tabSelected="1" showWhiteSpace="0" topLeftCell="A2" workbookViewId="0">
      <selection activeCell="I8" sqref="I8"/>
    </sheetView>
  </sheetViews>
  <sheetFormatPr defaultRowHeight="15"/>
  <cols>
    <col min="1" max="1" width="3.85546875" style="1" customWidth="1"/>
    <col min="2" max="2" width="29.28515625" style="1" customWidth="1"/>
    <col min="3" max="3" width="7.7109375" style="1" customWidth="1"/>
    <col min="4" max="4" width="22.5703125" style="1" customWidth="1"/>
    <col min="5" max="5" width="12.85546875" style="1" customWidth="1"/>
    <col min="6" max="6" width="10.5703125" style="1" customWidth="1"/>
    <col min="7" max="7" width="14.42578125" style="1" customWidth="1"/>
    <col min="8" max="8" width="12.7109375" style="1" customWidth="1"/>
    <col min="9" max="9" width="10.140625" style="1" customWidth="1"/>
    <col min="10" max="10" width="15" style="1" customWidth="1"/>
    <col min="11" max="16384" width="9.140625" style="1"/>
  </cols>
  <sheetData>
    <row r="1" spans="1:10" hidden="1"/>
    <row r="2" spans="1:10" ht="30" customHeight="1">
      <c r="H2" s="21" t="s">
        <v>33</v>
      </c>
      <c r="I2" s="21"/>
      <c r="J2" s="21"/>
    </row>
    <row r="4" spans="1:10" ht="30" customHeight="1">
      <c r="E4" s="19"/>
      <c r="F4" s="20"/>
      <c r="G4" s="20"/>
      <c r="H4" s="21" t="s">
        <v>32</v>
      </c>
      <c r="I4" s="21"/>
      <c r="J4" s="21"/>
    </row>
    <row r="5" spans="1:10" ht="13.5" customHeight="1">
      <c r="E5" s="19"/>
      <c r="F5" s="18"/>
      <c r="G5" s="18"/>
    </row>
    <row r="6" spans="1:10" ht="15.75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</row>
    <row r="8" spans="1:10" ht="90">
      <c r="A8" s="16" t="s">
        <v>21</v>
      </c>
      <c r="B8" s="17" t="s">
        <v>20</v>
      </c>
      <c r="C8" s="17" t="s">
        <v>19</v>
      </c>
      <c r="D8" s="17" t="s">
        <v>18</v>
      </c>
      <c r="E8" s="16" t="s">
        <v>17</v>
      </c>
      <c r="F8" s="16" t="s">
        <v>16</v>
      </c>
      <c r="G8" s="16" t="s">
        <v>15</v>
      </c>
      <c r="H8" s="16" t="s">
        <v>17</v>
      </c>
      <c r="I8" s="16" t="s">
        <v>16</v>
      </c>
      <c r="J8" s="16" t="s">
        <v>15</v>
      </c>
    </row>
    <row r="9" spans="1:10">
      <c r="A9" s="22" t="s">
        <v>14</v>
      </c>
      <c r="B9" s="22"/>
      <c r="C9" s="22"/>
      <c r="D9" s="22"/>
      <c r="E9" s="22" t="s">
        <v>29</v>
      </c>
      <c r="F9" s="22"/>
      <c r="G9" s="22"/>
      <c r="H9" s="22" t="s">
        <v>30</v>
      </c>
      <c r="I9" s="22"/>
      <c r="J9" s="22"/>
    </row>
    <row r="10" spans="1:10" ht="26.25">
      <c r="A10" s="8">
        <v>1</v>
      </c>
      <c r="B10" s="8" t="s">
        <v>5</v>
      </c>
      <c r="C10" s="8"/>
      <c r="D10" s="8" t="s">
        <v>34</v>
      </c>
      <c r="E10" s="8">
        <f>4*1.18</f>
        <v>4.72</v>
      </c>
      <c r="F10" s="8">
        <v>3.2949999999999999</v>
      </c>
      <c r="G10" s="14">
        <f>(E10*F10)*1000</f>
        <v>15552.399999999998</v>
      </c>
      <c r="H10" s="8">
        <f>4*1.18</f>
        <v>4.72</v>
      </c>
      <c r="I10" s="8">
        <v>3.2949999999999999</v>
      </c>
      <c r="J10" s="14">
        <f>H10*I10*1000</f>
        <v>15552.399999999998</v>
      </c>
    </row>
    <row r="11" spans="1:10" ht="26.25">
      <c r="A11" s="8">
        <v>2</v>
      </c>
      <c r="B11" s="8" t="s">
        <v>4</v>
      </c>
      <c r="C11" s="8"/>
      <c r="D11" s="8" t="s">
        <v>34</v>
      </c>
      <c r="E11" s="8">
        <f t="shared" ref="E11:E12" si="0">4*1.18</f>
        <v>4.72</v>
      </c>
      <c r="F11" s="8">
        <v>1.41</v>
      </c>
      <c r="G11" s="14">
        <f>(E11*F11)*1000</f>
        <v>6655.1999999999989</v>
      </c>
      <c r="H11" s="8">
        <f t="shared" ref="H11:H12" si="1">4*1.18</f>
        <v>4.72</v>
      </c>
      <c r="I11" s="8">
        <v>1.41</v>
      </c>
      <c r="J11" s="14">
        <f t="shared" ref="J11:J12" si="2">H11*I11*1000</f>
        <v>6655.1999999999989</v>
      </c>
    </row>
    <row r="12" spans="1:10" ht="26.25">
      <c r="A12" s="8">
        <v>3</v>
      </c>
      <c r="B12" s="8" t="s">
        <v>3</v>
      </c>
      <c r="C12" s="8"/>
      <c r="D12" s="8" t="s">
        <v>34</v>
      </c>
      <c r="E12" s="8">
        <f t="shared" si="0"/>
        <v>4.72</v>
      </c>
      <c r="F12" s="8">
        <v>0.34499999999999997</v>
      </c>
      <c r="G12" s="14">
        <f>(E12*F12)*1000</f>
        <v>1628.3999999999999</v>
      </c>
      <c r="H12" s="8">
        <f t="shared" si="1"/>
        <v>4.72</v>
      </c>
      <c r="I12" s="8">
        <v>0.34499999999999997</v>
      </c>
      <c r="J12" s="14">
        <f t="shared" si="2"/>
        <v>1628.3999999999999</v>
      </c>
    </row>
    <row r="13" spans="1:10" ht="26.25" hidden="1">
      <c r="A13" s="8">
        <v>4</v>
      </c>
      <c r="B13" s="8" t="s">
        <v>13</v>
      </c>
      <c r="C13" s="8"/>
      <c r="D13" s="8" t="s">
        <v>34</v>
      </c>
      <c r="E13" s="8">
        <v>8.1219999999999999</v>
      </c>
      <c r="F13" s="8">
        <v>0.71</v>
      </c>
      <c r="G13" s="14">
        <f>(E13*F13)*1000</f>
        <v>5766.62</v>
      </c>
      <c r="H13" s="15">
        <f>E13*110%</f>
        <v>8.9342000000000006</v>
      </c>
      <c r="I13" s="8">
        <v>0.71</v>
      </c>
      <c r="J13" s="14">
        <f>((H13*I13)*1000)*1.08</f>
        <v>6850.744560000001</v>
      </c>
    </row>
    <row r="14" spans="1:10">
      <c r="A14" s="8"/>
      <c r="B14" s="8" t="s">
        <v>12</v>
      </c>
      <c r="C14" s="8"/>
      <c r="D14" s="8"/>
      <c r="E14" s="8"/>
      <c r="F14" s="13">
        <f>SUM(F10:F12)</f>
        <v>5.05</v>
      </c>
      <c r="G14" s="12">
        <f>SUM(G10:G12)</f>
        <v>23836</v>
      </c>
      <c r="H14" s="13"/>
      <c r="I14" s="13">
        <f>SUM(I10:I12)</f>
        <v>5.05</v>
      </c>
      <c r="J14" s="12">
        <f>SUM(J10:J12)</f>
        <v>23836</v>
      </c>
    </row>
    <row r="15" spans="1:10" ht="15" customHeight="1">
      <c r="A15" s="23" t="s">
        <v>11</v>
      </c>
      <c r="B15" s="23"/>
      <c r="C15" s="23"/>
      <c r="D15" s="23"/>
      <c r="E15" s="22" t="s">
        <v>29</v>
      </c>
      <c r="F15" s="22"/>
      <c r="G15" s="22"/>
      <c r="H15" s="22" t="s">
        <v>30</v>
      </c>
      <c r="I15" s="22"/>
      <c r="J15" s="22"/>
    </row>
    <row r="16" spans="1:10" ht="26.25">
      <c r="A16" s="8">
        <v>1</v>
      </c>
      <c r="B16" s="8" t="s">
        <v>5</v>
      </c>
      <c r="C16" s="8"/>
      <c r="D16" s="8" t="s">
        <v>34</v>
      </c>
      <c r="E16" s="8">
        <v>10472.68</v>
      </c>
      <c r="F16" s="8">
        <v>66.19</v>
      </c>
      <c r="G16" s="14">
        <f>E16*F16</f>
        <v>693186.68920000002</v>
      </c>
      <c r="H16" s="14">
        <v>10808.06</v>
      </c>
      <c r="I16" s="8">
        <v>36.15</v>
      </c>
      <c r="J16" s="14">
        <f>H16*I16</f>
        <v>390711.36899999995</v>
      </c>
    </row>
    <row r="17" spans="1:10" ht="26.25">
      <c r="A17" s="8">
        <v>2</v>
      </c>
      <c r="B17" s="8" t="s">
        <v>4</v>
      </c>
      <c r="C17" s="8"/>
      <c r="D17" s="8" t="s">
        <v>34</v>
      </c>
      <c r="E17" s="8">
        <v>10472.68</v>
      </c>
      <c r="F17" s="8">
        <v>40.65</v>
      </c>
      <c r="G17" s="14">
        <f>E17*F17</f>
        <v>425714.44199999998</v>
      </c>
      <c r="H17" s="14">
        <v>10808.06</v>
      </c>
      <c r="I17" s="8">
        <v>22.04</v>
      </c>
      <c r="J17" s="14">
        <f>H17*I17</f>
        <v>238209.64239999998</v>
      </c>
    </row>
    <row r="18" spans="1:10" ht="26.25" hidden="1">
      <c r="A18" s="8">
        <v>3</v>
      </c>
      <c r="B18" s="8" t="s">
        <v>10</v>
      </c>
      <c r="C18" s="8"/>
      <c r="D18" s="8" t="s">
        <v>34</v>
      </c>
      <c r="E18" s="8">
        <v>10472.68</v>
      </c>
      <c r="F18" s="8">
        <f>16.41+1.1</f>
        <v>17.510000000000002</v>
      </c>
      <c r="G18" s="14">
        <f>E18*F18</f>
        <v>183376.62680000003</v>
      </c>
      <c r="H18" s="14">
        <v>10808.06</v>
      </c>
      <c r="I18" s="8">
        <f>10.94-1.132</f>
        <v>9.8079999999999998</v>
      </c>
      <c r="J18" s="14">
        <f>H18*I18</f>
        <v>106005.45247999999</v>
      </c>
    </row>
    <row r="19" spans="1:10" ht="26.25">
      <c r="A19" s="8">
        <v>4</v>
      </c>
      <c r="B19" s="8" t="s">
        <v>3</v>
      </c>
      <c r="C19" s="8"/>
      <c r="D19" s="8" t="s">
        <v>34</v>
      </c>
      <c r="E19" s="8">
        <v>10472.68</v>
      </c>
      <c r="F19" s="8">
        <v>15.63</v>
      </c>
      <c r="G19" s="14">
        <f>E19*F19</f>
        <v>163687.9884</v>
      </c>
      <c r="H19" s="14">
        <v>10808.06</v>
      </c>
      <c r="I19" s="8">
        <v>8.43</v>
      </c>
      <c r="J19" s="14">
        <f>H19*I19</f>
        <v>91111.945799999987</v>
      </c>
    </row>
    <row r="20" spans="1:10">
      <c r="A20" s="8"/>
      <c r="B20" s="8" t="s">
        <v>9</v>
      </c>
      <c r="C20" s="8"/>
      <c r="D20" s="8"/>
      <c r="E20" s="8"/>
      <c r="F20" s="13">
        <f>F16+F17+F19</f>
        <v>122.47</v>
      </c>
      <c r="G20" s="12">
        <f>G16+G17+G19</f>
        <v>1282589.1195999999</v>
      </c>
      <c r="H20" s="13"/>
      <c r="I20" s="13">
        <f>I16+I17+I19</f>
        <v>66.62</v>
      </c>
      <c r="J20" s="12">
        <f>J16+J17+J19</f>
        <v>720032.95719999995</v>
      </c>
    </row>
    <row r="21" spans="1:10" ht="15" customHeight="1">
      <c r="A21" s="23" t="s">
        <v>8</v>
      </c>
      <c r="B21" s="23"/>
      <c r="C21" s="23"/>
      <c r="D21" s="23"/>
      <c r="E21" s="22" t="s">
        <v>29</v>
      </c>
      <c r="F21" s="22"/>
      <c r="G21" s="22"/>
      <c r="H21" s="22" t="s">
        <v>30</v>
      </c>
      <c r="I21" s="22"/>
      <c r="J21" s="22"/>
    </row>
    <row r="22" spans="1:10" ht="26.25">
      <c r="A22" s="8">
        <v>1</v>
      </c>
      <c r="B22" s="8" t="s">
        <v>5</v>
      </c>
      <c r="C22" s="8"/>
      <c r="D22" s="8" t="s">
        <v>34</v>
      </c>
      <c r="E22" s="14">
        <v>128.18</v>
      </c>
      <c r="F22" s="8">
        <v>20.38</v>
      </c>
      <c r="G22" s="14">
        <f>E22*F22</f>
        <v>2612.3083999999999</v>
      </c>
      <c r="H22" s="14">
        <v>134.27000000000001</v>
      </c>
      <c r="I22" s="8">
        <v>23.85</v>
      </c>
      <c r="J22" s="14">
        <f>H22*I22</f>
        <v>3202.3395000000005</v>
      </c>
    </row>
    <row r="23" spans="1:10" ht="26.25">
      <c r="A23" s="8">
        <v>2</v>
      </c>
      <c r="B23" s="8" t="s">
        <v>4</v>
      </c>
      <c r="C23" s="8"/>
      <c r="D23" s="8" t="s">
        <v>34</v>
      </c>
      <c r="E23" s="14">
        <v>128.18</v>
      </c>
      <c r="F23" s="8">
        <v>18.059999999999999</v>
      </c>
      <c r="G23" s="14">
        <f>E23*F23</f>
        <v>2314.9308000000001</v>
      </c>
      <c r="H23" s="14">
        <v>134.27000000000001</v>
      </c>
      <c r="I23" s="8">
        <v>18.059999999999999</v>
      </c>
      <c r="J23" s="14">
        <f>H23*I23</f>
        <v>2424.9162000000001</v>
      </c>
    </row>
    <row r="24" spans="1:10" ht="26.25" hidden="1">
      <c r="A24" s="8">
        <v>3</v>
      </c>
      <c r="B24" s="8" t="s">
        <v>3</v>
      </c>
      <c r="C24" s="8"/>
      <c r="D24" s="8" t="s">
        <v>34</v>
      </c>
      <c r="E24" s="14">
        <v>128.18</v>
      </c>
      <c r="F24" s="8">
        <v>32.64</v>
      </c>
      <c r="G24" s="14">
        <f>E24*F24</f>
        <v>4183.7952000000005</v>
      </c>
      <c r="H24" s="14">
        <v>134.27000000000001</v>
      </c>
      <c r="I24" s="8">
        <v>32.64</v>
      </c>
      <c r="J24" s="14">
        <f>H24*I24</f>
        <v>4382.5728000000008</v>
      </c>
    </row>
    <row r="25" spans="1:10" ht="26.25">
      <c r="A25" s="8">
        <v>3</v>
      </c>
      <c r="B25" s="8" t="s">
        <v>3</v>
      </c>
      <c r="C25" s="8"/>
      <c r="D25" s="8" t="s">
        <v>34</v>
      </c>
      <c r="E25" s="14">
        <v>128.18</v>
      </c>
      <c r="F25" s="8">
        <v>32.64</v>
      </c>
      <c r="G25" s="14">
        <f>E25*F25</f>
        <v>4183.7952000000005</v>
      </c>
      <c r="H25" s="14">
        <v>134.27000000000001</v>
      </c>
      <c r="I25" s="8">
        <v>32.64</v>
      </c>
      <c r="J25" s="14">
        <f>H25*I25</f>
        <v>4382.5728000000008</v>
      </c>
    </row>
    <row r="26" spans="1:10">
      <c r="A26" s="8"/>
      <c r="B26" s="8" t="s">
        <v>12</v>
      </c>
      <c r="C26" s="8"/>
      <c r="D26" s="8"/>
      <c r="E26" s="5"/>
      <c r="F26" s="11">
        <f>F22+F23+F25</f>
        <v>71.08</v>
      </c>
      <c r="G26" s="10">
        <f>G22+G23+G25</f>
        <v>9111.0344000000005</v>
      </c>
      <c r="H26" s="11"/>
      <c r="I26" s="11">
        <f>I22+I23+I25</f>
        <v>74.55</v>
      </c>
      <c r="J26" s="10">
        <f>J22+J23+J25</f>
        <v>10009.828500000001</v>
      </c>
    </row>
    <row r="27" spans="1:10" ht="15.75">
      <c r="A27" s="8"/>
      <c r="B27" s="9" t="s">
        <v>1</v>
      </c>
      <c r="C27" s="8"/>
      <c r="D27" s="8"/>
      <c r="E27" s="5"/>
      <c r="F27" s="5"/>
      <c r="G27" s="10">
        <f>G26+G20+G14</f>
        <v>1315536.1539999999</v>
      </c>
      <c r="H27" s="11"/>
      <c r="I27" s="11"/>
      <c r="J27" s="10">
        <f>J14+J20+J26</f>
        <v>753878.78569999989</v>
      </c>
    </row>
    <row r="28" spans="1:10" ht="15.75">
      <c r="A28" s="8"/>
      <c r="B28" s="9" t="s">
        <v>0</v>
      </c>
      <c r="C28" s="8"/>
      <c r="D28" s="7"/>
      <c r="E28" s="5"/>
      <c r="F28" s="5"/>
      <c r="G28" s="6"/>
      <c r="H28" s="5"/>
      <c r="I28" s="5"/>
      <c r="J28" s="4">
        <f>G27+J27</f>
        <v>2069414.9396999998</v>
      </c>
    </row>
    <row r="29" spans="1:10">
      <c r="A29" s="3"/>
      <c r="B29" s="3"/>
      <c r="C29" s="3"/>
      <c r="D29" s="3"/>
      <c r="E29" s="2"/>
      <c r="F29" s="2"/>
      <c r="G29" s="2"/>
    </row>
    <row r="30" spans="1:10">
      <c r="A30" s="3"/>
      <c r="B30" s="3"/>
      <c r="C30" s="3"/>
      <c r="D30" s="3"/>
      <c r="E30" s="2"/>
      <c r="F30" s="2"/>
      <c r="G30" s="2"/>
    </row>
    <row r="31" spans="1:10">
      <c r="A31" s="3"/>
      <c r="B31" s="3"/>
      <c r="C31" s="3"/>
      <c r="D31" s="3"/>
      <c r="E31" s="2"/>
      <c r="F31" s="2"/>
      <c r="G31" s="2"/>
    </row>
    <row r="32" spans="1:10">
      <c r="A32" s="3"/>
      <c r="B32" s="3"/>
      <c r="C32" s="3"/>
      <c r="D32" s="3"/>
      <c r="E32" s="2"/>
      <c r="F32" s="2"/>
      <c r="G32" s="2"/>
    </row>
  </sheetData>
  <mergeCells count="12">
    <mergeCell ref="H2:J2"/>
    <mergeCell ref="H4:J4"/>
    <mergeCell ref="A21:D21"/>
    <mergeCell ref="E21:G21"/>
    <mergeCell ref="H21:J21"/>
    <mergeCell ref="A6:J6"/>
    <mergeCell ref="A9:D9"/>
    <mergeCell ref="E9:G9"/>
    <mergeCell ref="H9:J9"/>
    <mergeCell ref="A15:D15"/>
    <mergeCell ref="E15:G15"/>
    <mergeCell ref="H15:J15"/>
  </mergeCells>
  <pageMargins left="0.25" right="0.25" top="0.33" bottom="0.28000000000000003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 г. изм 13.05.14</vt:lpstr>
      <vt:lpstr>2016 г. (2)</vt:lpstr>
      <vt:lpstr>2017(2)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WW</cp:lastModifiedBy>
  <cp:lastPrinted>2017-08-31T00:03:17Z</cp:lastPrinted>
  <dcterms:created xsi:type="dcterms:W3CDTF">2014-08-20T00:02:52Z</dcterms:created>
  <dcterms:modified xsi:type="dcterms:W3CDTF">2017-08-31T00:06:41Z</dcterms:modified>
</cp:coreProperties>
</file>