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2432" tabRatio="598"/>
  </bookViews>
  <sheets>
    <sheet name="Прил 1" sheetId="1" r:id="rId1"/>
    <sheet name="Прил 2" sheetId="3" r:id="rId2"/>
  </sheets>
  <definedNames>
    <definedName name="_xlnm._FilterDatabase" localSheetId="0" hidden="1">'Прил 1'!$A$12:$WUY$54</definedName>
    <definedName name="_xlnm.Print_Area" localSheetId="0">'Прил 1'!$A$1:$U$54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" i="1" l="1"/>
  <c r="O36" i="1"/>
  <c r="P36" i="1"/>
  <c r="Q36" i="1"/>
  <c r="M36" i="1"/>
  <c r="I43" i="1"/>
  <c r="J43" i="1"/>
  <c r="K43" i="1"/>
  <c r="H43" i="1"/>
  <c r="S26" i="1" l="1"/>
  <c r="S21" i="1"/>
  <c r="R52" i="1" l="1"/>
  <c r="Q52" i="1"/>
  <c r="N52" i="1"/>
  <c r="M52" i="1"/>
  <c r="K52" i="1"/>
  <c r="J52" i="1"/>
  <c r="I52" i="1"/>
  <c r="H52" i="1"/>
  <c r="S51" i="1"/>
  <c r="P52" i="1"/>
  <c r="R47" i="1"/>
  <c r="Q47" i="1"/>
  <c r="P47" i="1"/>
  <c r="N47" i="1"/>
  <c r="M47" i="1"/>
  <c r="K47" i="1"/>
  <c r="J47" i="1"/>
  <c r="I47" i="1"/>
  <c r="H47" i="1"/>
  <c r="S46" i="1"/>
  <c r="O47" i="1"/>
  <c r="S48" i="1"/>
  <c r="S49" i="1"/>
  <c r="R36" i="1"/>
  <c r="K36" i="1"/>
  <c r="J36" i="1"/>
  <c r="I36" i="1"/>
  <c r="H36" i="1"/>
  <c r="S35" i="1"/>
  <c r="R34" i="1"/>
  <c r="Q34" i="1"/>
  <c r="N34" i="1"/>
  <c r="M34" i="1"/>
  <c r="K34" i="1"/>
  <c r="J34" i="1"/>
  <c r="I34" i="1"/>
  <c r="H34" i="1"/>
  <c r="S33" i="1"/>
  <c r="O34" i="1"/>
  <c r="H28" i="1"/>
  <c r="I28" i="1"/>
  <c r="J28" i="1"/>
  <c r="K28" i="1"/>
  <c r="M28" i="1"/>
  <c r="N28" i="1"/>
  <c r="P28" i="1"/>
  <c r="Q28" i="1"/>
  <c r="R28" i="1"/>
  <c r="R18" i="1"/>
  <c r="Q18" i="1"/>
  <c r="P18" i="1"/>
  <c r="N18" i="1"/>
  <c r="M18" i="1"/>
  <c r="K18" i="1"/>
  <c r="J18" i="1"/>
  <c r="I18" i="1"/>
  <c r="H18" i="1"/>
  <c r="S17" i="1"/>
  <c r="S16" i="1"/>
  <c r="S15" i="1"/>
  <c r="R14" i="1"/>
  <c r="Q14" i="1"/>
  <c r="P14" i="1"/>
  <c r="N14" i="1"/>
  <c r="M14" i="1"/>
  <c r="K14" i="1"/>
  <c r="J14" i="1"/>
  <c r="I14" i="1"/>
  <c r="H14" i="1"/>
  <c r="S13" i="1"/>
  <c r="O14" i="1"/>
  <c r="Q32" i="1"/>
  <c r="O32" i="1"/>
  <c r="M23" i="1"/>
  <c r="M12" i="1" l="1"/>
  <c r="O52" i="1"/>
  <c r="P34" i="1"/>
  <c r="O28" i="1"/>
  <c r="O18" i="1"/>
  <c r="O23" i="1"/>
  <c r="I9" i="3"/>
  <c r="S53" i="1"/>
  <c r="I50" i="1"/>
  <c r="J50" i="1"/>
  <c r="K50" i="1"/>
  <c r="H50" i="1"/>
  <c r="R54" i="1"/>
  <c r="Q54" i="1"/>
  <c r="P54" i="1"/>
  <c r="O54" i="1"/>
  <c r="N54" i="1"/>
  <c r="M54" i="1"/>
  <c r="K54" i="1"/>
  <c r="J54" i="1"/>
  <c r="I54" i="1"/>
  <c r="H54" i="1"/>
  <c r="J45" i="1" l="1"/>
  <c r="O12" i="1"/>
  <c r="K45" i="1"/>
  <c r="H45" i="1"/>
  <c r="I45" i="1"/>
  <c r="R43" i="1"/>
  <c r="Q43" i="1"/>
  <c r="P43" i="1"/>
  <c r="O43" i="1"/>
  <c r="N43" i="1"/>
  <c r="M43" i="1"/>
  <c r="S42" i="1"/>
  <c r="R41" i="1"/>
  <c r="Q41" i="1"/>
  <c r="P41" i="1"/>
  <c r="O41" i="1"/>
  <c r="N41" i="1"/>
  <c r="M41" i="1"/>
  <c r="K41" i="1"/>
  <c r="J41" i="1"/>
  <c r="I41" i="1"/>
  <c r="H41" i="1"/>
  <c r="S40" i="1"/>
  <c r="R39" i="1"/>
  <c r="Q39" i="1"/>
  <c r="P39" i="1"/>
  <c r="O39" i="1"/>
  <c r="N39" i="1"/>
  <c r="M39" i="1"/>
  <c r="K39" i="1"/>
  <c r="J39" i="1"/>
  <c r="I39" i="1"/>
  <c r="H39" i="1"/>
  <c r="S38" i="1"/>
  <c r="S37" i="1"/>
  <c r="N30" i="1" l="1"/>
  <c r="R30" i="1"/>
  <c r="O30" i="1"/>
  <c r="P30" i="1"/>
  <c r="Q30" i="1"/>
  <c r="H9" i="3"/>
  <c r="N50" i="1"/>
  <c r="N45" i="1" s="1"/>
  <c r="O50" i="1"/>
  <c r="O45" i="1" s="1"/>
  <c r="P50" i="1"/>
  <c r="P45" i="1" s="1"/>
  <c r="Q50" i="1"/>
  <c r="Q45" i="1" s="1"/>
  <c r="R50" i="1"/>
  <c r="R45" i="1" s="1"/>
  <c r="M50" i="1"/>
  <c r="M45" i="1" s="1"/>
  <c r="D12" i="3"/>
  <c r="C12" i="3"/>
  <c r="M12" i="3" l="1"/>
  <c r="N12" i="3" s="1"/>
  <c r="I32" i="1" l="1"/>
  <c r="I30" i="1" s="1"/>
  <c r="J32" i="1"/>
  <c r="J30" i="1" s="1"/>
  <c r="K32" i="1"/>
  <c r="K30" i="1" s="1"/>
  <c r="H32" i="1"/>
  <c r="H30" i="1" s="1"/>
  <c r="S25" i="1"/>
  <c r="S27" i="1"/>
  <c r="S24" i="1"/>
  <c r="C11" i="3" l="1"/>
  <c r="D11" i="3"/>
  <c r="M32" i="1"/>
  <c r="S31" i="1"/>
  <c r="S22" i="1"/>
  <c r="S20" i="1"/>
  <c r="S19" i="1"/>
  <c r="M30" i="1" l="1"/>
  <c r="J23" i="1"/>
  <c r="J12" i="1" s="1"/>
  <c r="N23" i="1"/>
  <c r="N12" i="1" s="1"/>
  <c r="P23" i="1"/>
  <c r="P12" i="1" s="1"/>
  <c r="Q23" i="1"/>
  <c r="Q12" i="1" s="1"/>
  <c r="R23" i="1"/>
  <c r="R12" i="1" s="1"/>
  <c r="R10" i="1" s="1"/>
  <c r="M10" i="3"/>
  <c r="K23" i="1"/>
  <c r="K12" i="1" s="1"/>
  <c r="I23" i="1"/>
  <c r="I12" i="1" s="1"/>
  <c r="H23" i="1"/>
  <c r="H12" i="1" s="1"/>
  <c r="M11" i="3" l="1"/>
  <c r="N11" i="3" s="1"/>
  <c r="N10" i="3"/>
  <c r="J10" i="1"/>
  <c r="I10" i="1"/>
  <c r="H10" i="1"/>
  <c r="M10" i="1"/>
  <c r="N9" i="3" l="1"/>
  <c r="M9" i="3"/>
  <c r="C10" i="3"/>
  <c r="C9" i="3" s="1"/>
  <c r="K10" i="1"/>
  <c r="D10" i="3"/>
  <c r="D9" i="3" s="1"/>
  <c r="O10" i="1"/>
  <c r="Q10" i="1"/>
  <c r="P10" i="1"/>
  <c r="N10" i="1" l="1"/>
</calcChain>
</file>

<file path=xl/sharedStrings.xml><?xml version="1.0" encoding="utf-8"?>
<sst xmlns="http://schemas.openxmlformats.org/spreadsheetml/2006/main" count="388" uniqueCount="100">
  <si>
    <t>№ п/п</t>
  </si>
  <si>
    <t>Адрес МКД</t>
  </si>
  <si>
    <t>Способ формирования фонда капитального ремонта (РО - счет регионального оператора, СС- специальный счет)</t>
  </si>
  <si>
    <t>Год постройки</t>
  </si>
  <si>
    <t xml:space="preserve">Год завершения последнего капитального ремонта </t>
  </si>
  <si>
    <t>Код многоквартирного дома</t>
  </si>
  <si>
    <t>Количество этажей</t>
  </si>
  <si>
    <t>Общая площадь МКД, всего</t>
  </si>
  <si>
    <t>в том числе, общая площадь жилых (нежилых) помещений:</t>
  </si>
  <si>
    <t>Общая площадь крыши</t>
  </si>
  <si>
    <t>Количество жителей, зарегистрированных в МКД на  дату утверждения краткосрочного плана</t>
  </si>
  <si>
    <t>Вид работ по капитальному ремонту общего имущества многоквартирного дома</t>
  </si>
  <si>
    <t>стоимость услуг и (или) работ по капитальному ремонту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</si>
  <si>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</si>
  <si>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</si>
  <si>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</si>
  <si>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Cтоимость работ</t>
  </si>
  <si>
    <t>в том числе:</t>
  </si>
  <si>
    <t>за счет средств Фонда содействия реформированию жилищно-коммунального хозяйства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</si>
  <si>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</si>
  <si>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</si>
  <si>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</si>
  <si>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</si>
  <si>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</si>
  <si>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</si>
  <si>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</t>
  </si>
  <si>
    <t>руб./кв.м</t>
  </si>
  <si>
    <t>Х</t>
  </si>
  <si>
    <t>1</t>
  </si>
  <si>
    <t>Итого по многоквартирному дому:</t>
  </si>
  <si>
    <t>2</t>
  </si>
  <si>
    <t>форма 2</t>
  </si>
  <si>
    <t>Планируемый год проведения капитального ремонта</t>
  </si>
  <si>
    <t>Количество жителей, зарегистрированных в МКД на дату утверждения краткосрочного плана</t>
  </si>
  <si>
    <t>Количество МКД</t>
  </si>
  <si>
    <t>Стоимость капитального ремонта</t>
  </si>
  <si>
    <t>I    квартал</t>
  </si>
  <si>
    <t>II    квартал</t>
  </si>
  <si>
    <t>III    квартал</t>
  </si>
  <si>
    <t>IV    квартал</t>
  </si>
  <si>
    <t>всего:</t>
  </si>
  <si>
    <t>II     квартал</t>
  </si>
  <si>
    <t>III     квартал</t>
  </si>
  <si>
    <t>кв.м.</t>
  </si>
  <si>
    <t>ед.</t>
  </si>
  <si>
    <t>Всего по МО</t>
  </si>
  <si>
    <t>РО</t>
  </si>
  <si>
    <t>22.03</t>
  </si>
  <si>
    <t>Ремонт ВДИС теплоснабжения</t>
  </si>
  <si>
    <r>
      <t xml:space="preserve">1. 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Раздольненскому сельскому поселению   на 2020- 2022 годы
                                          </t>
    </r>
    <r>
      <rPr>
        <i/>
        <sz val="14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</si>
  <si>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>2020 год</t>
  </si>
  <si>
    <t>Ремонт ВДИС ХВС</t>
  </si>
  <si>
    <t>Ремонт ВДИС водоотведения</t>
  </si>
  <si>
    <t>3</t>
  </si>
  <si>
    <t>20.03</t>
  </si>
  <si>
    <t>13.03</t>
  </si>
  <si>
    <t>Разработка ПСД ремонта крыши</t>
  </si>
  <si>
    <t>Ремонт крыши</t>
  </si>
  <si>
    <t>23.03</t>
  </si>
  <si>
    <t>1892,81</t>
  </si>
  <si>
    <t>Разработка ПСД ВДИС теплоснабжения</t>
  </si>
  <si>
    <t>Разработка ПСД ВДИС электроснабжения</t>
  </si>
  <si>
    <t>Ремонт ВДИС электроснабжения</t>
  </si>
  <si>
    <t>2021 год</t>
  </si>
  <si>
    <t>2022 год</t>
  </si>
  <si>
    <t>29.03</t>
  </si>
  <si>
    <t>31.12.2020</t>
  </si>
  <si>
    <t>31.12.2021</t>
  </si>
  <si>
    <t>31.12.2022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</si>
  <si>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</si>
  <si>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</si>
  <si>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</si>
  <si>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</si>
  <si>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</si>
  <si>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</si>
  <si>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</si>
  <si>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</si>
  <si>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</si>
  <si>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</si>
  <si>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</si>
  <si>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</si>
  <si>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</si>
  <si>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</si>
  <si>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Ремонт ВДИС ГВС</t>
  </si>
  <si>
    <t>п. Кеткино, ул. Зелёная, д. 10</t>
  </si>
  <si>
    <t>п. Раздольный, ул. 60 лет Октября, д. 4</t>
  </si>
  <si>
    <t>п. Раздольный, ул. Лесная, д. 8</t>
  </si>
  <si>
    <t>п. Раздольный, ул. Лесная, д. 10</t>
  </si>
  <si>
    <t>п. Раздольный, ул. Лесная, д. 4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</si>
  <si>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</si>
  <si>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</si>
  <si>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</si>
  <si>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п. Раздольный, ул. 60 лет Октября, д. 7</t>
  </si>
  <si>
    <t>п. Раздольный, ул. Советская, д. 6</t>
  </si>
  <si>
    <t>Итого по Раздольненскому сельскому поселению за 2020 год</t>
  </si>
  <si>
    <t>Итого по Раздольненскому сельскому поселению за 2021 год</t>
  </si>
  <si>
    <t>Итого по Раздольненскому сельскому поселению за 2022 год</t>
  </si>
  <si>
    <t>Всего по Раздольненскому сельскому поселению за период 2020 - 2022 годов</t>
  </si>
  <si>
    <r>
      <t xml:space="preserve">Планируемые показатели выполнения краткосрочного плана реализации реализации региональной программы капитального ремонта общего имущества многоквартирных домов в Камчатском крае на 2014-2043 годы 
по Раздольненскому сельскому поселению на 2020 - 2022 годы
</t>
    </r>
    <r>
      <rPr>
        <i/>
        <sz val="14"/>
        <color theme="1"/>
        <rFont val="Times New Roman"/>
        <family val="1"/>
        <charset val="204"/>
      </rPr>
      <t xml:space="preserve"> </t>
    </r>
  </si>
  <si>
    <t xml:space="preserve">Приложение 1
к Постановлению администрации Раздольненского сельского поселения от 27.07.2020 №75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</si>
</sst>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2">
    <xf numFmtId="0" fontId="0" fillId="0" borderId="0" xfId="0"/>
    <xf numFmtId="0" fontId="0" fillId="0" borderId="0" xfId="0" applyFont="1"/>
    <xf numFmtId="3" fontId="3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ont="1" applyFill="1"/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16" fontId="0" fillId="0" borderId="0" xfId="0" applyNumberFormat="1"/>
    <xf numFmtId="0" fontId="6" fillId="0" borderId="5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4" fontId="4" fillId="0" borderId="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/>
    <xf numFmtId="0" fontId="0" fillId="0" borderId="0" xfId="0" applyFill="1"/>
    <xf numFmtId="3" fontId="0" fillId="0" borderId="0" xfId="0" applyNumberFormat="1" applyFill="1"/>
    <xf numFmtId="0" fontId="11" fillId="0" borderId="5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49" fontId="3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/>
    <xf numFmtId="4" fontId="3" fillId="0" borderId="5" xfId="0" applyNumberFormat="1" applyFont="1" applyFill="1" applyBorder="1" applyAlignment="1">
      <alignment horizontal="center" vertical="center"/>
    </xf>
    <xf numFmtId="0" fontId="0" fillId="2" borderId="0" xfId="0" applyFill="1"/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3" fontId="0" fillId="2" borderId="0" xfId="0" applyNumberFormat="1" applyFill="1"/>
    <xf numFmtId="3" fontId="3" fillId="0" borderId="5" xfId="0" applyNumberFormat="1" applyFont="1" applyFill="1" applyBorder="1" applyAlignment="1">
      <alignment horizontal="left" vertical="center" textRotation="90" wrapText="1"/>
    </xf>
    <xf numFmtId="4" fontId="15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 shrinkToFit="1"/>
    </xf>
    <xf numFmtId="4" fontId="3" fillId="0" borderId="5" xfId="0" applyNumberFormat="1" applyFont="1" applyFill="1" applyBorder="1"/>
    <xf numFmtId="1" fontId="4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3" fontId="0" fillId="0" borderId="0" xfId="0" applyNumberFormat="1" applyFill="1" applyAlignment="1">
      <alignment horizontal="center" vertical="center" wrapText="1" shrinkToFi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 shrinkToFit="1"/>
    </xf>
    <xf numFmtId="1" fontId="0" fillId="0" borderId="0" xfId="0" applyNumberFormat="1"/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" fontId="6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 vertical="center"/>
    </xf>
    <xf numFmtId="1" fontId="0" fillId="0" borderId="0" xfId="0" applyNumberFormat="1" applyFill="1"/>
    <xf numFmtId="49" fontId="3" fillId="0" borderId="9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0" fontId="17" fillId="0" borderId="0" xfId="0" applyFont="1"/>
    <xf numFmtId="4" fontId="14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textRotation="90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3" fontId="3" fillId="0" borderId="5" xfId="0" applyNumberFormat="1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1" fontId="3" fillId="0" borderId="5" xfId="0" applyNumberFormat="1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center" textRotation="90" wrapText="1"/>
    </xf>
    <xf numFmtId="3" fontId="3" fillId="2" borderId="7" xfId="0" applyNumberFormat="1" applyFont="1" applyFill="1" applyBorder="1" applyAlignment="1">
      <alignment horizontal="center" vertical="center" textRotation="90" wrapText="1"/>
    </xf>
    <xf numFmtId="3" fontId="3" fillId="0" borderId="2" xfId="0" applyNumberFormat="1" applyFont="1" applyFill="1" applyBorder="1" applyAlignment="1">
      <alignment horizontal="center" vertical="center" textRotation="90" wrapText="1" shrinkToFit="1"/>
    </xf>
    <xf numFmtId="3" fontId="3" fillId="0" borderId="6" xfId="0" applyNumberFormat="1" applyFont="1" applyFill="1" applyBorder="1" applyAlignment="1">
      <alignment horizontal="center" vertical="center" textRotation="90" wrapText="1" shrinkToFit="1"/>
    </xf>
    <xf numFmtId="3" fontId="3" fillId="0" borderId="7" xfId="0" applyNumberFormat="1" applyFont="1" applyFill="1" applyBorder="1" applyAlignment="1">
      <alignment horizontal="center" vertical="center" textRotation="90" wrapText="1" shrinkToFit="1"/>
    </xf>
    <xf numFmtId="3" fontId="3" fillId="0" borderId="2" xfId="0" applyNumberFormat="1" applyFont="1" applyFill="1" applyBorder="1" applyAlignment="1">
      <alignment horizontal="center" vertical="center" textRotation="90" wrapText="1"/>
    </xf>
    <xf numFmtId="3" fontId="3" fillId="0" borderId="6" xfId="0" applyNumberFormat="1" applyFont="1" applyFill="1" applyBorder="1" applyAlignment="1">
      <alignment horizontal="center" vertical="center" textRotation="90" wrapText="1"/>
    </xf>
    <xf numFmtId="3" fontId="3" fillId="0" borderId="7" xfId="0" applyNumberFormat="1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/>
    </xf>
    <xf numFmtId="3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abSelected="1" zoomScale="70" zoomScaleNormal="70" workbookViewId="0">
      <selection activeCell="D66" sqref="D66"/>
    </sheetView>
  </sheetViews>
  <sheetFormatPr defaultRowHeight="14.4" x14ac:dyDescent="0.3"/>
  <cols>
    <col min="1" max="1" width="5.6640625" style="27" customWidth="1"/>
    <col min="2" max="2" width="38.44140625" style="27" customWidth="1"/>
    <col min="3" max="3" width="7.88671875" style="27" customWidth="1"/>
    <col min="4" max="5" width="6.5546875" style="27" customWidth="1"/>
    <col min="6" max="6" width="6.109375" style="27" customWidth="1"/>
    <col min="7" max="7" width="5.33203125" style="27" customWidth="1"/>
    <col min="8" max="8" width="12.5546875" style="28" customWidth="1"/>
    <col min="9" max="9" width="9.88671875" style="28" customWidth="1"/>
    <col min="10" max="10" width="10.44140625" style="28" customWidth="1"/>
    <col min="11" max="11" width="9.109375" style="73" customWidth="1"/>
    <col min="12" max="12" width="42.33203125" style="63" customWidth="1"/>
    <col min="13" max="13" width="13.5546875" style="50" customWidth="1"/>
    <col min="14" max="14" width="13.109375" style="28" customWidth="1"/>
    <col min="15" max="15" width="13.5546875" style="28" customWidth="1"/>
    <col min="16" max="16" width="10.88671875" style="28" customWidth="1"/>
    <col min="17" max="17" width="14.88671875" style="28" customWidth="1"/>
    <col min="18" max="18" width="5.5546875" style="28" bestFit="1" customWidth="1"/>
    <col min="19" max="20" width="10" style="28" customWidth="1"/>
    <col min="21" max="21" width="11.5546875" style="27" customWidth="1"/>
    <col min="22" max="227" width="9.109375" style="27"/>
    <col min="228" max="228" width="6.109375" style="27" bestFit="1" customWidth="1"/>
    <col min="229" max="229" width="36.109375" style="27" customWidth="1"/>
    <col min="230" max="231" width="6.5546875" style="27" customWidth="1"/>
    <col min="232" max="232" width="20.88671875" style="27" bestFit="1" customWidth="1"/>
    <col min="233" max="234" width="4" style="27" bestFit="1" customWidth="1"/>
    <col min="235" max="238" width="8.6640625" style="27" customWidth="1"/>
    <col min="239" max="239" width="13" style="27" customWidth="1"/>
    <col min="240" max="243" width="13.109375" style="27" customWidth="1"/>
    <col min="244" max="244" width="5" style="27" bestFit="1" customWidth="1"/>
    <col min="245" max="246" width="9.88671875" style="27" customWidth="1"/>
    <col min="247" max="247" width="11.33203125" style="27" customWidth="1"/>
    <col min="248" max="483" width="9.109375" style="27"/>
    <col min="484" max="484" width="6.109375" style="27" bestFit="1" customWidth="1"/>
    <col min="485" max="485" width="36.109375" style="27" customWidth="1"/>
    <col min="486" max="487" width="6.5546875" style="27" customWidth="1"/>
    <col min="488" max="488" width="20.88671875" style="27" bestFit="1" customWidth="1"/>
    <col min="489" max="490" width="4" style="27" bestFit="1" customWidth="1"/>
    <col min="491" max="494" width="8.6640625" style="27" customWidth="1"/>
    <col min="495" max="495" width="13" style="27" customWidth="1"/>
    <col min="496" max="499" width="13.109375" style="27" customWidth="1"/>
    <col min="500" max="500" width="5" style="27" bestFit="1" customWidth="1"/>
    <col min="501" max="502" width="9.88671875" style="27" customWidth="1"/>
    <col min="503" max="503" width="11.33203125" style="27" customWidth="1"/>
    <col min="504" max="739" width="9.109375" style="27"/>
    <col min="740" max="740" width="6.109375" style="27" bestFit="1" customWidth="1"/>
    <col min="741" max="741" width="36.109375" style="27" customWidth="1"/>
    <col min="742" max="743" width="6.5546875" style="27" customWidth="1"/>
    <col min="744" max="744" width="20.88671875" style="27" bestFit="1" customWidth="1"/>
    <col min="745" max="746" width="4" style="27" bestFit="1" customWidth="1"/>
    <col min="747" max="750" width="8.6640625" style="27" customWidth="1"/>
    <col min="751" max="751" width="13" style="27" customWidth="1"/>
    <col min="752" max="755" width="13.109375" style="27" customWidth="1"/>
    <col min="756" max="756" width="5" style="27" bestFit="1" customWidth="1"/>
    <col min="757" max="758" width="9.88671875" style="27" customWidth="1"/>
    <col min="759" max="759" width="11.33203125" style="27" customWidth="1"/>
    <col min="760" max="995" width="9.109375" style="27"/>
    <col min="996" max="996" width="6.109375" style="27" bestFit="1" customWidth="1"/>
    <col min="997" max="997" width="36.109375" style="27" customWidth="1"/>
    <col min="998" max="999" width="6.5546875" style="27" customWidth="1"/>
    <col min="1000" max="1000" width="20.88671875" style="27" bestFit="1" customWidth="1"/>
    <col min="1001" max="1002" width="4" style="27" bestFit="1" customWidth="1"/>
    <col min="1003" max="1006" width="8.6640625" style="27" customWidth="1"/>
    <col min="1007" max="1007" width="13" style="27" customWidth="1"/>
    <col min="1008" max="1011" width="13.109375" style="27" customWidth="1"/>
    <col min="1012" max="1012" width="5" style="27" bestFit="1" customWidth="1"/>
    <col min="1013" max="1014" width="9.88671875" style="27" customWidth="1"/>
    <col min="1015" max="1015" width="11.33203125" style="27" customWidth="1"/>
    <col min="1016" max="1251" width="9.109375" style="27"/>
    <col min="1252" max="1252" width="6.109375" style="27" bestFit="1" customWidth="1"/>
    <col min="1253" max="1253" width="36.109375" style="27" customWidth="1"/>
    <col min="1254" max="1255" width="6.5546875" style="27" customWidth="1"/>
    <col min="1256" max="1256" width="20.88671875" style="27" bestFit="1" customWidth="1"/>
    <col min="1257" max="1258" width="4" style="27" bestFit="1" customWidth="1"/>
    <col min="1259" max="1262" width="8.6640625" style="27" customWidth="1"/>
    <col min="1263" max="1263" width="13" style="27" customWidth="1"/>
    <col min="1264" max="1267" width="13.109375" style="27" customWidth="1"/>
    <col min="1268" max="1268" width="5" style="27" bestFit="1" customWidth="1"/>
    <col min="1269" max="1270" width="9.88671875" style="27" customWidth="1"/>
    <col min="1271" max="1271" width="11.33203125" style="27" customWidth="1"/>
    <col min="1272" max="1507" width="9.109375" style="27"/>
    <col min="1508" max="1508" width="6.109375" style="27" bestFit="1" customWidth="1"/>
    <col min="1509" max="1509" width="36.109375" style="27" customWidth="1"/>
    <col min="1510" max="1511" width="6.5546875" style="27" customWidth="1"/>
    <col min="1512" max="1512" width="20.88671875" style="27" bestFit="1" customWidth="1"/>
    <col min="1513" max="1514" width="4" style="27" bestFit="1" customWidth="1"/>
    <col min="1515" max="1518" width="8.6640625" style="27" customWidth="1"/>
    <col min="1519" max="1519" width="13" style="27" customWidth="1"/>
    <col min="1520" max="1523" width="13.109375" style="27" customWidth="1"/>
    <col min="1524" max="1524" width="5" style="27" bestFit="1" customWidth="1"/>
    <col min="1525" max="1526" width="9.88671875" style="27" customWidth="1"/>
    <col min="1527" max="1527" width="11.33203125" style="27" customWidth="1"/>
    <col min="1528" max="1763" width="9.109375" style="27"/>
    <col min="1764" max="1764" width="6.109375" style="27" bestFit="1" customWidth="1"/>
    <col min="1765" max="1765" width="36.109375" style="27" customWidth="1"/>
    <col min="1766" max="1767" width="6.5546875" style="27" customWidth="1"/>
    <col min="1768" max="1768" width="20.88671875" style="27" bestFit="1" customWidth="1"/>
    <col min="1769" max="1770" width="4" style="27" bestFit="1" customWidth="1"/>
    <col min="1771" max="1774" width="8.6640625" style="27" customWidth="1"/>
    <col min="1775" max="1775" width="13" style="27" customWidth="1"/>
    <col min="1776" max="1779" width="13.109375" style="27" customWidth="1"/>
    <col min="1780" max="1780" width="5" style="27" bestFit="1" customWidth="1"/>
    <col min="1781" max="1782" width="9.88671875" style="27" customWidth="1"/>
    <col min="1783" max="1783" width="11.33203125" style="27" customWidth="1"/>
    <col min="1784" max="2019" width="9.109375" style="27"/>
    <col min="2020" max="2020" width="6.109375" style="27" bestFit="1" customWidth="1"/>
    <col min="2021" max="2021" width="36.109375" style="27" customWidth="1"/>
    <col min="2022" max="2023" width="6.5546875" style="27" customWidth="1"/>
    <col min="2024" max="2024" width="20.88671875" style="27" bestFit="1" customWidth="1"/>
    <col min="2025" max="2026" width="4" style="27" bestFit="1" customWidth="1"/>
    <col min="2027" max="2030" width="8.6640625" style="27" customWidth="1"/>
    <col min="2031" max="2031" width="13" style="27" customWidth="1"/>
    <col min="2032" max="2035" width="13.109375" style="27" customWidth="1"/>
    <col min="2036" max="2036" width="5" style="27" bestFit="1" customWidth="1"/>
    <col min="2037" max="2038" width="9.88671875" style="27" customWidth="1"/>
    <col min="2039" max="2039" width="11.33203125" style="27" customWidth="1"/>
    <col min="2040" max="2275" width="9.109375" style="27"/>
    <col min="2276" max="2276" width="6.109375" style="27" bestFit="1" customWidth="1"/>
    <col min="2277" max="2277" width="36.109375" style="27" customWidth="1"/>
    <col min="2278" max="2279" width="6.5546875" style="27" customWidth="1"/>
    <col min="2280" max="2280" width="20.88671875" style="27" bestFit="1" customWidth="1"/>
    <col min="2281" max="2282" width="4" style="27" bestFit="1" customWidth="1"/>
    <col min="2283" max="2286" width="8.6640625" style="27" customWidth="1"/>
    <col min="2287" max="2287" width="13" style="27" customWidth="1"/>
    <col min="2288" max="2291" width="13.109375" style="27" customWidth="1"/>
    <col min="2292" max="2292" width="5" style="27" bestFit="1" customWidth="1"/>
    <col min="2293" max="2294" width="9.88671875" style="27" customWidth="1"/>
    <col min="2295" max="2295" width="11.33203125" style="27" customWidth="1"/>
    <col min="2296" max="2531" width="9.109375" style="27"/>
    <col min="2532" max="2532" width="6.109375" style="27" bestFit="1" customWidth="1"/>
    <col min="2533" max="2533" width="36.109375" style="27" customWidth="1"/>
    <col min="2534" max="2535" width="6.5546875" style="27" customWidth="1"/>
    <col min="2536" max="2536" width="20.88671875" style="27" bestFit="1" customWidth="1"/>
    <col min="2537" max="2538" width="4" style="27" bestFit="1" customWidth="1"/>
    <col min="2539" max="2542" width="8.6640625" style="27" customWidth="1"/>
    <col min="2543" max="2543" width="13" style="27" customWidth="1"/>
    <col min="2544" max="2547" width="13.109375" style="27" customWidth="1"/>
    <col min="2548" max="2548" width="5" style="27" bestFit="1" customWidth="1"/>
    <col min="2549" max="2550" width="9.88671875" style="27" customWidth="1"/>
    <col min="2551" max="2551" width="11.33203125" style="27" customWidth="1"/>
    <col min="2552" max="2787" width="9.109375" style="27"/>
    <col min="2788" max="2788" width="6.109375" style="27" bestFit="1" customWidth="1"/>
    <col min="2789" max="2789" width="36.109375" style="27" customWidth="1"/>
    <col min="2790" max="2791" width="6.5546875" style="27" customWidth="1"/>
    <col min="2792" max="2792" width="20.88671875" style="27" bestFit="1" customWidth="1"/>
    <col min="2793" max="2794" width="4" style="27" bestFit="1" customWidth="1"/>
    <col min="2795" max="2798" width="8.6640625" style="27" customWidth="1"/>
    <col min="2799" max="2799" width="13" style="27" customWidth="1"/>
    <col min="2800" max="2803" width="13.109375" style="27" customWidth="1"/>
    <col min="2804" max="2804" width="5" style="27" bestFit="1" customWidth="1"/>
    <col min="2805" max="2806" width="9.88671875" style="27" customWidth="1"/>
    <col min="2807" max="2807" width="11.33203125" style="27" customWidth="1"/>
    <col min="2808" max="3043" width="9.109375" style="27"/>
    <col min="3044" max="3044" width="6.109375" style="27" bestFit="1" customWidth="1"/>
    <col min="3045" max="3045" width="36.109375" style="27" customWidth="1"/>
    <col min="3046" max="3047" width="6.5546875" style="27" customWidth="1"/>
    <col min="3048" max="3048" width="20.88671875" style="27" bestFit="1" customWidth="1"/>
    <col min="3049" max="3050" width="4" style="27" bestFit="1" customWidth="1"/>
    <col min="3051" max="3054" width="8.6640625" style="27" customWidth="1"/>
    <col min="3055" max="3055" width="13" style="27" customWidth="1"/>
    <col min="3056" max="3059" width="13.109375" style="27" customWidth="1"/>
    <col min="3060" max="3060" width="5" style="27" bestFit="1" customWidth="1"/>
    <col min="3061" max="3062" width="9.88671875" style="27" customWidth="1"/>
    <col min="3063" max="3063" width="11.33203125" style="27" customWidth="1"/>
    <col min="3064" max="3299" width="9.109375" style="27"/>
    <col min="3300" max="3300" width="6.109375" style="27" bestFit="1" customWidth="1"/>
    <col min="3301" max="3301" width="36.109375" style="27" customWidth="1"/>
    <col min="3302" max="3303" width="6.5546875" style="27" customWidth="1"/>
    <col min="3304" max="3304" width="20.88671875" style="27" bestFit="1" customWidth="1"/>
    <col min="3305" max="3306" width="4" style="27" bestFit="1" customWidth="1"/>
    <col min="3307" max="3310" width="8.6640625" style="27" customWidth="1"/>
    <col min="3311" max="3311" width="13" style="27" customWidth="1"/>
    <col min="3312" max="3315" width="13.109375" style="27" customWidth="1"/>
    <col min="3316" max="3316" width="5" style="27" bestFit="1" customWidth="1"/>
    <col min="3317" max="3318" width="9.88671875" style="27" customWidth="1"/>
    <col min="3319" max="3319" width="11.33203125" style="27" customWidth="1"/>
    <col min="3320" max="3555" width="9.109375" style="27"/>
    <col min="3556" max="3556" width="6.109375" style="27" bestFit="1" customWidth="1"/>
    <col min="3557" max="3557" width="36.109375" style="27" customWidth="1"/>
    <col min="3558" max="3559" width="6.5546875" style="27" customWidth="1"/>
    <col min="3560" max="3560" width="20.88671875" style="27" bestFit="1" customWidth="1"/>
    <col min="3561" max="3562" width="4" style="27" bestFit="1" customWidth="1"/>
    <col min="3563" max="3566" width="8.6640625" style="27" customWidth="1"/>
    <col min="3567" max="3567" width="13" style="27" customWidth="1"/>
    <col min="3568" max="3571" width="13.109375" style="27" customWidth="1"/>
    <col min="3572" max="3572" width="5" style="27" bestFit="1" customWidth="1"/>
    <col min="3573" max="3574" width="9.88671875" style="27" customWidth="1"/>
    <col min="3575" max="3575" width="11.33203125" style="27" customWidth="1"/>
    <col min="3576" max="3811" width="9.109375" style="27"/>
    <col min="3812" max="3812" width="6.109375" style="27" bestFit="1" customWidth="1"/>
    <col min="3813" max="3813" width="36.109375" style="27" customWidth="1"/>
    <col min="3814" max="3815" width="6.5546875" style="27" customWidth="1"/>
    <col min="3816" max="3816" width="20.88671875" style="27" bestFit="1" customWidth="1"/>
    <col min="3817" max="3818" width="4" style="27" bestFit="1" customWidth="1"/>
    <col min="3819" max="3822" width="8.6640625" style="27" customWidth="1"/>
    <col min="3823" max="3823" width="13" style="27" customWidth="1"/>
    <col min="3824" max="3827" width="13.109375" style="27" customWidth="1"/>
    <col min="3828" max="3828" width="5" style="27" bestFit="1" customWidth="1"/>
    <col min="3829" max="3830" width="9.88671875" style="27" customWidth="1"/>
    <col min="3831" max="3831" width="11.33203125" style="27" customWidth="1"/>
    <col min="3832" max="4067" width="9.109375" style="27"/>
    <col min="4068" max="4068" width="6.109375" style="27" bestFit="1" customWidth="1"/>
    <col min="4069" max="4069" width="36.109375" style="27" customWidth="1"/>
    <col min="4070" max="4071" width="6.5546875" style="27" customWidth="1"/>
    <col min="4072" max="4072" width="20.88671875" style="27" bestFit="1" customWidth="1"/>
    <col min="4073" max="4074" width="4" style="27" bestFit="1" customWidth="1"/>
    <col min="4075" max="4078" width="8.6640625" style="27" customWidth="1"/>
    <col min="4079" max="4079" width="13" style="27" customWidth="1"/>
    <col min="4080" max="4083" width="13.109375" style="27" customWidth="1"/>
    <col min="4084" max="4084" width="5" style="27" bestFit="1" customWidth="1"/>
    <col min="4085" max="4086" width="9.88671875" style="27" customWidth="1"/>
    <col min="4087" max="4087" width="11.33203125" style="27" customWidth="1"/>
    <col min="4088" max="4323" width="9.109375" style="27"/>
    <col min="4324" max="4324" width="6.109375" style="27" bestFit="1" customWidth="1"/>
    <col min="4325" max="4325" width="36.109375" style="27" customWidth="1"/>
    <col min="4326" max="4327" width="6.5546875" style="27" customWidth="1"/>
    <col min="4328" max="4328" width="20.88671875" style="27" bestFit="1" customWidth="1"/>
    <col min="4329" max="4330" width="4" style="27" bestFit="1" customWidth="1"/>
    <col min="4331" max="4334" width="8.6640625" style="27" customWidth="1"/>
    <col min="4335" max="4335" width="13" style="27" customWidth="1"/>
    <col min="4336" max="4339" width="13.109375" style="27" customWidth="1"/>
    <col min="4340" max="4340" width="5" style="27" bestFit="1" customWidth="1"/>
    <col min="4341" max="4342" width="9.88671875" style="27" customWidth="1"/>
    <col min="4343" max="4343" width="11.33203125" style="27" customWidth="1"/>
    <col min="4344" max="4579" width="9.109375" style="27"/>
    <col min="4580" max="4580" width="6.109375" style="27" bestFit="1" customWidth="1"/>
    <col min="4581" max="4581" width="36.109375" style="27" customWidth="1"/>
    <col min="4582" max="4583" width="6.5546875" style="27" customWidth="1"/>
    <col min="4584" max="4584" width="20.88671875" style="27" bestFit="1" customWidth="1"/>
    <col min="4585" max="4586" width="4" style="27" bestFit="1" customWidth="1"/>
    <col min="4587" max="4590" width="8.6640625" style="27" customWidth="1"/>
    <col min="4591" max="4591" width="13" style="27" customWidth="1"/>
    <col min="4592" max="4595" width="13.109375" style="27" customWidth="1"/>
    <col min="4596" max="4596" width="5" style="27" bestFit="1" customWidth="1"/>
    <col min="4597" max="4598" width="9.88671875" style="27" customWidth="1"/>
    <col min="4599" max="4599" width="11.33203125" style="27" customWidth="1"/>
    <col min="4600" max="4835" width="9.109375" style="27"/>
    <col min="4836" max="4836" width="6.109375" style="27" bestFit="1" customWidth="1"/>
    <col min="4837" max="4837" width="36.109375" style="27" customWidth="1"/>
    <col min="4838" max="4839" width="6.5546875" style="27" customWidth="1"/>
    <col min="4840" max="4840" width="20.88671875" style="27" bestFit="1" customWidth="1"/>
    <col min="4841" max="4842" width="4" style="27" bestFit="1" customWidth="1"/>
    <col min="4843" max="4846" width="8.6640625" style="27" customWidth="1"/>
    <col min="4847" max="4847" width="13" style="27" customWidth="1"/>
    <col min="4848" max="4851" width="13.109375" style="27" customWidth="1"/>
    <col min="4852" max="4852" width="5" style="27" bestFit="1" customWidth="1"/>
    <col min="4853" max="4854" width="9.88671875" style="27" customWidth="1"/>
    <col min="4855" max="4855" width="11.33203125" style="27" customWidth="1"/>
    <col min="4856" max="5091" width="9.109375" style="27"/>
    <col min="5092" max="5092" width="6.109375" style="27" bestFit="1" customWidth="1"/>
    <col min="5093" max="5093" width="36.109375" style="27" customWidth="1"/>
    <col min="5094" max="5095" width="6.5546875" style="27" customWidth="1"/>
    <col min="5096" max="5096" width="20.88671875" style="27" bestFit="1" customWidth="1"/>
    <col min="5097" max="5098" width="4" style="27" bestFit="1" customWidth="1"/>
    <col min="5099" max="5102" width="8.6640625" style="27" customWidth="1"/>
    <col min="5103" max="5103" width="13" style="27" customWidth="1"/>
    <col min="5104" max="5107" width="13.109375" style="27" customWidth="1"/>
    <col min="5108" max="5108" width="5" style="27" bestFit="1" customWidth="1"/>
    <col min="5109" max="5110" width="9.88671875" style="27" customWidth="1"/>
    <col min="5111" max="5111" width="11.33203125" style="27" customWidth="1"/>
    <col min="5112" max="5347" width="9.109375" style="27"/>
    <col min="5348" max="5348" width="6.109375" style="27" bestFit="1" customWidth="1"/>
    <col min="5349" max="5349" width="36.109375" style="27" customWidth="1"/>
    <col min="5350" max="5351" width="6.5546875" style="27" customWidth="1"/>
    <col min="5352" max="5352" width="20.88671875" style="27" bestFit="1" customWidth="1"/>
    <col min="5353" max="5354" width="4" style="27" bestFit="1" customWidth="1"/>
    <col min="5355" max="5358" width="8.6640625" style="27" customWidth="1"/>
    <col min="5359" max="5359" width="13" style="27" customWidth="1"/>
    <col min="5360" max="5363" width="13.109375" style="27" customWidth="1"/>
    <col min="5364" max="5364" width="5" style="27" bestFit="1" customWidth="1"/>
    <col min="5365" max="5366" width="9.88671875" style="27" customWidth="1"/>
    <col min="5367" max="5367" width="11.33203125" style="27" customWidth="1"/>
    <col min="5368" max="5603" width="9.109375" style="27"/>
    <col min="5604" max="5604" width="6.109375" style="27" bestFit="1" customWidth="1"/>
    <col min="5605" max="5605" width="36.109375" style="27" customWidth="1"/>
    <col min="5606" max="5607" width="6.5546875" style="27" customWidth="1"/>
    <col min="5608" max="5608" width="20.88671875" style="27" bestFit="1" customWidth="1"/>
    <col min="5609" max="5610" width="4" style="27" bestFit="1" customWidth="1"/>
    <col min="5611" max="5614" width="8.6640625" style="27" customWidth="1"/>
    <col min="5615" max="5615" width="13" style="27" customWidth="1"/>
    <col min="5616" max="5619" width="13.109375" style="27" customWidth="1"/>
    <col min="5620" max="5620" width="5" style="27" bestFit="1" customWidth="1"/>
    <col min="5621" max="5622" width="9.88671875" style="27" customWidth="1"/>
    <col min="5623" max="5623" width="11.33203125" style="27" customWidth="1"/>
    <col min="5624" max="5859" width="9.109375" style="27"/>
    <col min="5860" max="5860" width="6.109375" style="27" bestFit="1" customWidth="1"/>
    <col min="5861" max="5861" width="36.109375" style="27" customWidth="1"/>
    <col min="5862" max="5863" width="6.5546875" style="27" customWidth="1"/>
    <col min="5864" max="5864" width="20.88671875" style="27" bestFit="1" customWidth="1"/>
    <col min="5865" max="5866" width="4" style="27" bestFit="1" customWidth="1"/>
    <col min="5867" max="5870" width="8.6640625" style="27" customWidth="1"/>
    <col min="5871" max="5871" width="13" style="27" customWidth="1"/>
    <col min="5872" max="5875" width="13.109375" style="27" customWidth="1"/>
    <col min="5876" max="5876" width="5" style="27" bestFit="1" customWidth="1"/>
    <col min="5877" max="5878" width="9.88671875" style="27" customWidth="1"/>
    <col min="5879" max="5879" width="11.33203125" style="27" customWidth="1"/>
    <col min="5880" max="6115" width="9.109375" style="27"/>
    <col min="6116" max="6116" width="6.109375" style="27" bestFit="1" customWidth="1"/>
    <col min="6117" max="6117" width="36.109375" style="27" customWidth="1"/>
    <col min="6118" max="6119" width="6.5546875" style="27" customWidth="1"/>
    <col min="6120" max="6120" width="20.88671875" style="27" bestFit="1" customWidth="1"/>
    <col min="6121" max="6122" width="4" style="27" bestFit="1" customWidth="1"/>
    <col min="6123" max="6126" width="8.6640625" style="27" customWidth="1"/>
    <col min="6127" max="6127" width="13" style="27" customWidth="1"/>
    <col min="6128" max="6131" width="13.109375" style="27" customWidth="1"/>
    <col min="6132" max="6132" width="5" style="27" bestFit="1" customWidth="1"/>
    <col min="6133" max="6134" width="9.88671875" style="27" customWidth="1"/>
    <col min="6135" max="6135" width="11.33203125" style="27" customWidth="1"/>
    <col min="6136" max="6371" width="9.109375" style="27"/>
    <col min="6372" max="6372" width="6.109375" style="27" bestFit="1" customWidth="1"/>
    <col min="6373" max="6373" width="36.109375" style="27" customWidth="1"/>
    <col min="6374" max="6375" width="6.5546875" style="27" customWidth="1"/>
    <col min="6376" max="6376" width="20.88671875" style="27" bestFit="1" customWidth="1"/>
    <col min="6377" max="6378" width="4" style="27" bestFit="1" customWidth="1"/>
    <col min="6379" max="6382" width="8.6640625" style="27" customWidth="1"/>
    <col min="6383" max="6383" width="13" style="27" customWidth="1"/>
    <col min="6384" max="6387" width="13.109375" style="27" customWidth="1"/>
    <col min="6388" max="6388" width="5" style="27" bestFit="1" customWidth="1"/>
    <col min="6389" max="6390" width="9.88671875" style="27" customWidth="1"/>
    <col min="6391" max="6391" width="11.33203125" style="27" customWidth="1"/>
    <col min="6392" max="6627" width="9.109375" style="27"/>
    <col min="6628" max="6628" width="6.109375" style="27" bestFit="1" customWidth="1"/>
    <col min="6629" max="6629" width="36.109375" style="27" customWidth="1"/>
    <col min="6630" max="6631" width="6.5546875" style="27" customWidth="1"/>
    <col min="6632" max="6632" width="20.88671875" style="27" bestFit="1" customWidth="1"/>
    <col min="6633" max="6634" width="4" style="27" bestFit="1" customWidth="1"/>
    <col min="6635" max="6638" width="8.6640625" style="27" customWidth="1"/>
    <col min="6639" max="6639" width="13" style="27" customWidth="1"/>
    <col min="6640" max="6643" width="13.109375" style="27" customWidth="1"/>
    <col min="6644" max="6644" width="5" style="27" bestFit="1" customWidth="1"/>
    <col min="6645" max="6646" width="9.88671875" style="27" customWidth="1"/>
    <col min="6647" max="6647" width="11.33203125" style="27" customWidth="1"/>
    <col min="6648" max="6883" width="9.109375" style="27"/>
    <col min="6884" max="6884" width="6.109375" style="27" bestFit="1" customWidth="1"/>
    <col min="6885" max="6885" width="36.109375" style="27" customWidth="1"/>
    <col min="6886" max="6887" width="6.5546875" style="27" customWidth="1"/>
    <col min="6888" max="6888" width="20.88671875" style="27" bestFit="1" customWidth="1"/>
    <col min="6889" max="6890" width="4" style="27" bestFit="1" customWidth="1"/>
    <col min="6891" max="6894" width="8.6640625" style="27" customWidth="1"/>
    <col min="6895" max="6895" width="13" style="27" customWidth="1"/>
    <col min="6896" max="6899" width="13.109375" style="27" customWidth="1"/>
    <col min="6900" max="6900" width="5" style="27" bestFit="1" customWidth="1"/>
    <col min="6901" max="6902" width="9.88671875" style="27" customWidth="1"/>
    <col min="6903" max="6903" width="11.33203125" style="27" customWidth="1"/>
    <col min="6904" max="7139" width="9.109375" style="27"/>
    <col min="7140" max="7140" width="6.109375" style="27" bestFit="1" customWidth="1"/>
    <col min="7141" max="7141" width="36.109375" style="27" customWidth="1"/>
    <col min="7142" max="7143" width="6.5546875" style="27" customWidth="1"/>
    <col min="7144" max="7144" width="20.88671875" style="27" bestFit="1" customWidth="1"/>
    <col min="7145" max="7146" width="4" style="27" bestFit="1" customWidth="1"/>
    <col min="7147" max="7150" width="8.6640625" style="27" customWidth="1"/>
    <col min="7151" max="7151" width="13" style="27" customWidth="1"/>
    <col min="7152" max="7155" width="13.109375" style="27" customWidth="1"/>
    <col min="7156" max="7156" width="5" style="27" bestFit="1" customWidth="1"/>
    <col min="7157" max="7158" width="9.88671875" style="27" customWidth="1"/>
    <col min="7159" max="7159" width="11.33203125" style="27" customWidth="1"/>
    <col min="7160" max="7395" width="9.109375" style="27"/>
    <col min="7396" max="7396" width="6.109375" style="27" bestFit="1" customWidth="1"/>
    <col min="7397" max="7397" width="36.109375" style="27" customWidth="1"/>
    <col min="7398" max="7399" width="6.5546875" style="27" customWidth="1"/>
    <col min="7400" max="7400" width="20.88671875" style="27" bestFit="1" customWidth="1"/>
    <col min="7401" max="7402" width="4" style="27" bestFit="1" customWidth="1"/>
    <col min="7403" max="7406" width="8.6640625" style="27" customWidth="1"/>
    <col min="7407" max="7407" width="13" style="27" customWidth="1"/>
    <col min="7408" max="7411" width="13.109375" style="27" customWidth="1"/>
    <col min="7412" max="7412" width="5" style="27" bestFit="1" customWidth="1"/>
    <col min="7413" max="7414" width="9.88671875" style="27" customWidth="1"/>
    <col min="7415" max="7415" width="11.33203125" style="27" customWidth="1"/>
    <col min="7416" max="7651" width="9.109375" style="27"/>
    <col min="7652" max="7652" width="6.109375" style="27" bestFit="1" customWidth="1"/>
    <col min="7653" max="7653" width="36.109375" style="27" customWidth="1"/>
    <col min="7654" max="7655" width="6.5546875" style="27" customWidth="1"/>
    <col min="7656" max="7656" width="20.88671875" style="27" bestFit="1" customWidth="1"/>
    <col min="7657" max="7658" width="4" style="27" bestFit="1" customWidth="1"/>
    <col min="7659" max="7662" width="8.6640625" style="27" customWidth="1"/>
    <col min="7663" max="7663" width="13" style="27" customWidth="1"/>
    <col min="7664" max="7667" width="13.109375" style="27" customWidth="1"/>
    <col min="7668" max="7668" width="5" style="27" bestFit="1" customWidth="1"/>
    <col min="7669" max="7670" width="9.88671875" style="27" customWidth="1"/>
    <col min="7671" max="7671" width="11.33203125" style="27" customWidth="1"/>
    <col min="7672" max="7907" width="9.109375" style="27"/>
    <col min="7908" max="7908" width="6.109375" style="27" bestFit="1" customWidth="1"/>
    <col min="7909" max="7909" width="36.109375" style="27" customWidth="1"/>
    <col min="7910" max="7911" width="6.5546875" style="27" customWidth="1"/>
    <col min="7912" max="7912" width="20.88671875" style="27" bestFit="1" customWidth="1"/>
    <col min="7913" max="7914" width="4" style="27" bestFit="1" customWidth="1"/>
    <col min="7915" max="7918" width="8.6640625" style="27" customWidth="1"/>
    <col min="7919" max="7919" width="13" style="27" customWidth="1"/>
    <col min="7920" max="7923" width="13.109375" style="27" customWidth="1"/>
    <col min="7924" max="7924" width="5" style="27" bestFit="1" customWidth="1"/>
    <col min="7925" max="7926" width="9.88671875" style="27" customWidth="1"/>
    <col min="7927" max="7927" width="11.33203125" style="27" customWidth="1"/>
    <col min="7928" max="8163" width="9.109375" style="27"/>
    <col min="8164" max="8164" width="6.109375" style="27" bestFit="1" customWidth="1"/>
    <col min="8165" max="8165" width="36.109375" style="27" customWidth="1"/>
    <col min="8166" max="8167" width="6.5546875" style="27" customWidth="1"/>
    <col min="8168" max="8168" width="20.88671875" style="27" bestFit="1" customWidth="1"/>
    <col min="8169" max="8170" width="4" style="27" bestFit="1" customWidth="1"/>
    <col min="8171" max="8174" width="8.6640625" style="27" customWidth="1"/>
    <col min="8175" max="8175" width="13" style="27" customWidth="1"/>
    <col min="8176" max="8179" width="13.109375" style="27" customWidth="1"/>
    <col min="8180" max="8180" width="5" style="27" bestFit="1" customWidth="1"/>
    <col min="8181" max="8182" width="9.88671875" style="27" customWidth="1"/>
    <col min="8183" max="8183" width="11.33203125" style="27" customWidth="1"/>
    <col min="8184" max="8419" width="9.109375" style="27"/>
    <col min="8420" max="8420" width="6.109375" style="27" bestFit="1" customWidth="1"/>
    <col min="8421" max="8421" width="36.109375" style="27" customWidth="1"/>
    <col min="8422" max="8423" width="6.5546875" style="27" customWidth="1"/>
    <col min="8424" max="8424" width="20.88671875" style="27" bestFit="1" customWidth="1"/>
    <col min="8425" max="8426" width="4" style="27" bestFit="1" customWidth="1"/>
    <col min="8427" max="8430" width="8.6640625" style="27" customWidth="1"/>
    <col min="8431" max="8431" width="13" style="27" customWidth="1"/>
    <col min="8432" max="8435" width="13.109375" style="27" customWidth="1"/>
    <col min="8436" max="8436" width="5" style="27" bestFit="1" customWidth="1"/>
    <col min="8437" max="8438" width="9.88671875" style="27" customWidth="1"/>
    <col min="8439" max="8439" width="11.33203125" style="27" customWidth="1"/>
    <col min="8440" max="8675" width="9.109375" style="27"/>
    <col min="8676" max="8676" width="6.109375" style="27" bestFit="1" customWidth="1"/>
    <col min="8677" max="8677" width="36.109375" style="27" customWidth="1"/>
    <col min="8678" max="8679" width="6.5546875" style="27" customWidth="1"/>
    <col min="8680" max="8680" width="20.88671875" style="27" bestFit="1" customWidth="1"/>
    <col min="8681" max="8682" width="4" style="27" bestFit="1" customWidth="1"/>
    <col min="8683" max="8686" width="8.6640625" style="27" customWidth="1"/>
    <col min="8687" max="8687" width="13" style="27" customWidth="1"/>
    <col min="8688" max="8691" width="13.109375" style="27" customWidth="1"/>
    <col min="8692" max="8692" width="5" style="27" bestFit="1" customWidth="1"/>
    <col min="8693" max="8694" width="9.88671875" style="27" customWidth="1"/>
    <col min="8695" max="8695" width="11.33203125" style="27" customWidth="1"/>
    <col min="8696" max="8931" width="9.109375" style="27"/>
    <col min="8932" max="8932" width="6.109375" style="27" bestFit="1" customWidth="1"/>
    <col min="8933" max="8933" width="36.109375" style="27" customWidth="1"/>
    <col min="8934" max="8935" width="6.5546875" style="27" customWidth="1"/>
    <col min="8936" max="8936" width="20.88671875" style="27" bestFit="1" customWidth="1"/>
    <col min="8937" max="8938" width="4" style="27" bestFit="1" customWidth="1"/>
    <col min="8939" max="8942" width="8.6640625" style="27" customWidth="1"/>
    <col min="8943" max="8943" width="13" style="27" customWidth="1"/>
    <col min="8944" max="8947" width="13.109375" style="27" customWidth="1"/>
    <col min="8948" max="8948" width="5" style="27" bestFit="1" customWidth="1"/>
    <col min="8949" max="8950" width="9.88671875" style="27" customWidth="1"/>
    <col min="8951" max="8951" width="11.33203125" style="27" customWidth="1"/>
    <col min="8952" max="9187" width="9.109375" style="27"/>
    <col min="9188" max="9188" width="6.109375" style="27" bestFit="1" customWidth="1"/>
    <col min="9189" max="9189" width="36.109375" style="27" customWidth="1"/>
    <col min="9190" max="9191" width="6.5546875" style="27" customWidth="1"/>
    <col min="9192" max="9192" width="20.88671875" style="27" bestFit="1" customWidth="1"/>
    <col min="9193" max="9194" width="4" style="27" bestFit="1" customWidth="1"/>
    <col min="9195" max="9198" width="8.6640625" style="27" customWidth="1"/>
    <col min="9199" max="9199" width="13" style="27" customWidth="1"/>
    <col min="9200" max="9203" width="13.109375" style="27" customWidth="1"/>
    <col min="9204" max="9204" width="5" style="27" bestFit="1" customWidth="1"/>
    <col min="9205" max="9206" width="9.88671875" style="27" customWidth="1"/>
    <col min="9207" max="9207" width="11.33203125" style="27" customWidth="1"/>
    <col min="9208" max="9443" width="9.109375" style="27"/>
    <col min="9444" max="9444" width="6.109375" style="27" bestFit="1" customWidth="1"/>
    <col min="9445" max="9445" width="36.109375" style="27" customWidth="1"/>
    <col min="9446" max="9447" width="6.5546875" style="27" customWidth="1"/>
    <col min="9448" max="9448" width="20.88671875" style="27" bestFit="1" customWidth="1"/>
    <col min="9449" max="9450" width="4" style="27" bestFit="1" customWidth="1"/>
    <col min="9451" max="9454" width="8.6640625" style="27" customWidth="1"/>
    <col min="9455" max="9455" width="13" style="27" customWidth="1"/>
    <col min="9456" max="9459" width="13.109375" style="27" customWidth="1"/>
    <col min="9460" max="9460" width="5" style="27" bestFit="1" customWidth="1"/>
    <col min="9461" max="9462" width="9.88671875" style="27" customWidth="1"/>
    <col min="9463" max="9463" width="11.33203125" style="27" customWidth="1"/>
    <col min="9464" max="9699" width="9.109375" style="27"/>
    <col min="9700" max="9700" width="6.109375" style="27" bestFit="1" customWidth="1"/>
    <col min="9701" max="9701" width="36.109375" style="27" customWidth="1"/>
    <col min="9702" max="9703" width="6.5546875" style="27" customWidth="1"/>
    <col min="9704" max="9704" width="20.88671875" style="27" bestFit="1" customWidth="1"/>
    <col min="9705" max="9706" width="4" style="27" bestFit="1" customWidth="1"/>
    <col min="9707" max="9710" width="8.6640625" style="27" customWidth="1"/>
    <col min="9711" max="9711" width="13" style="27" customWidth="1"/>
    <col min="9712" max="9715" width="13.109375" style="27" customWidth="1"/>
    <col min="9716" max="9716" width="5" style="27" bestFit="1" customWidth="1"/>
    <col min="9717" max="9718" width="9.88671875" style="27" customWidth="1"/>
    <col min="9719" max="9719" width="11.33203125" style="27" customWidth="1"/>
    <col min="9720" max="9955" width="9.109375" style="27"/>
    <col min="9956" max="9956" width="6.109375" style="27" bestFit="1" customWidth="1"/>
    <col min="9957" max="9957" width="36.109375" style="27" customWidth="1"/>
    <col min="9958" max="9959" width="6.5546875" style="27" customWidth="1"/>
    <col min="9960" max="9960" width="20.88671875" style="27" bestFit="1" customWidth="1"/>
    <col min="9961" max="9962" width="4" style="27" bestFit="1" customWidth="1"/>
    <col min="9963" max="9966" width="8.6640625" style="27" customWidth="1"/>
    <col min="9967" max="9967" width="13" style="27" customWidth="1"/>
    <col min="9968" max="9971" width="13.109375" style="27" customWidth="1"/>
    <col min="9972" max="9972" width="5" style="27" bestFit="1" customWidth="1"/>
    <col min="9973" max="9974" width="9.88671875" style="27" customWidth="1"/>
    <col min="9975" max="9975" width="11.33203125" style="27" customWidth="1"/>
    <col min="9976" max="10211" width="9.109375" style="27"/>
    <col min="10212" max="10212" width="6.109375" style="27" bestFit="1" customWidth="1"/>
    <col min="10213" max="10213" width="36.109375" style="27" customWidth="1"/>
    <col min="10214" max="10215" width="6.5546875" style="27" customWidth="1"/>
    <col min="10216" max="10216" width="20.88671875" style="27" bestFit="1" customWidth="1"/>
    <col min="10217" max="10218" width="4" style="27" bestFit="1" customWidth="1"/>
    <col min="10219" max="10222" width="8.6640625" style="27" customWidth="1"/>
    <col min="10223" max="10223" width="13" style="27" customWidth="1"/>
    <col min="10224" max="10227" width="13.109375" style="27" customWidth="1"/>
    <col min="10228" max="10228" width="5" style="27" bestFit="1" customWidth="1"/>
    <col min="10229" max="10230" width="9.88671875" style="27" customWidth="1"/>
    <col min="10231" max="10231" width="11.33203125" style="27" customWidth="1"/>
    <col min="10232" max="10467" width="9.109375" style="27"/>
    <col min="10468" max="10468" width="6.109375" style="27" bestFit="1" customWidth="1"/>
    <col min="10469" max="10469" width="36.109375" style="27" customWidth="1"/>
    <col min="10470" max="10471" width="6.5546875" style="27" customWidth="1"/>
    <col min="10472" max="10472" width="20.88671875" style="27" bestFit="1" customWidth="1"/>
    <col min="10473" max="10474" width="4" style="27" bestFit="1" customWidth="1"/>
    <col min="10475" max="10478" width="8.6640625" style="27" customWidth="1"/>
    <col min="10479" max="10479" width="13" style="27" customWidth="1"/>
    <col min="10480" max="10483" width="13.109375" style="27" customWidth="1"/>
    <col min="10484" max="10484" width="5" style="27" bestFit="1" customWidth="1"/>
    <col min="10485" max="10486" width="9.88671875" style="27" customWidth="1"/>
    <col min="10487" max="10487" width="11.33203125" style="27" customWidth="1"/>
    <col min="10488" max="10723" width="9.109375" style="27"/>
    <col min="10724" max="10724" width="6.109375" style="27" bestFit="1" customWidth="1"/>
    <col min="10725" max="10725" width="36.109375" style="27" customWidth="1"/>
    <col min="10726" max="10727" width="6.5546875" style="27" customWidth="1"/>
    <col min="10728" max="10728" width="20.88671875" style="27" bestFit="1" customWidth="1"/>
    <col min="10729" max="10730" width="4" style="27" bestFit="1" customWidth="1"/>
    <col min="10731" max="10734" width="8.6640625" style="27" customWidth="1"/>
    <col min="10735" max="10735" width="13" style="27" customWidth="1"/>
    <col min="10736" max="10739" width="13.109375" style="27" customWidth="1"/>
    <col min="10740" max="10740" width="5" style="27" bestFit="1" customWidth="1"/>
    <col min="10741" max="10742" width="9.88671875" style="27" customWidth="1"/>
    <col min="10743" max="10743" width="11.33203125" style="27" customWidth="1"/>
    <col min="10744" max="10979" width="9.109375" style="27"/>
    <col min="10980" max="10980" width="6.109375" style="27" bestFit="1" customWidth="1"/>
    <col min="10981" max="10981" width="36.109375" style="27" customWidth="1"/>
    <col min="10982" max="10983" width="6.5546875" style="27" customWidth="1"/>
    <col min="10984" max="10984" width="20.88671875" style="27" bestFit="1" customWidth="1"/>
    <col min="10985" max="10986" width="4" style="27" bestFit="1" customWidth="1"/>
    <col min="10987" max="10990" width="8.6640625" style="27" customWidth="1"/>
    <col min="10991" max="10991" width="13" style="27" customWidth="1"/>
    <col min="10992" max="10995" width="13.109375" style="27" customWidth="1"/>
    <col min="10996" max="10996" width="5" style="27" bestFit="1" customWidth="1"/>
    <col min="10997" max="10998" width="9.88671875" style="27" customWidth="1"/>
    <col min="10999" max="10999" width="11.33203125" style="27" customWidth="1"/>
    <col min="11000" max="11235" width="9.109375" style="27"/>
    <col min="11236" max="11236" width="6.109375" style="27" bestFit="1" customWidth="1"/>
    <col min="11237" max="11237" width="36.109375" style="27" customWidth="1"/>
    <col min="11238" max="11239" width="6.5546875" style="27" customWidth="1"/>
    <col min="11240" max="11240" width="20.88671875" style="27" bestFit="1" customWidth="1"/>
    <col min="11241" max="11242" width="4" style="27" bestFit="1" customWidth="1"/>
    <col min="11243" max="11246" width="8.6640625" style="27" customWidth="1"/>
    <col min="11247" max="11247" width="13" style="27" customWidth="1"/>
    <col min="11248" max="11251" width="13.109375" style="27" customWidth="1"/>
    <col min="11252" max="11252" width="5" style="27" bestFit="1" customWidth="1"/>
    <col min="11253" max="11254" width="9.88671875" style="27" customWidth="1"/>
    <col min="11255" max="11255" width="11.33203125" style="27" customWidth="1"/>
    <col min="11256" max="11491" width="9.109375" style="27"/>
    <col min="11492" max="11492" width="6.109375" style="27" bestFit="1" customWidth="1"/>
    <col min="11493" max="11493" width="36.109375" style="27" customWidth="1"/>
    <col min="11494" max="11495" width="6.5546875" style="27" customWidth="1"/>
    <col min="11496" max="11496" width="20.88671875" style="27" bestFit="1" customWidth="1"/>
    <col min="11497" max="11498" width="4" style="27" bestFit="1" customWidth="1"/>
    <col min="11499" max="11502" width="8.6640625" style="27" customWidth="1"/>
    <col min="11503" max="11503" width="13" style="27" customWidth="1"/>
    <col min="11504" max="11507" width="13.109375" style="27" customWidth="1"/>
    <col min="11508" max="11508" width="5" style="27" bestFit="1" customWidth="1"/>
    <col min="11509" max="11510" width="9.88671875" style="27" customWidth="1"/>
    <col min="11511" max="11511" width="11.33203125" style="27" customWidth="1"/>
    <col min="11512" max="11747" width="9.109375" style="27"/>
    <col min="11748" max="11748" width="6.109375" style="27" bestFit="1" customWidth="1"/>
    <col min="11749" max="11749" width="36.109375" style="27" customWidth="1"/>
    <col min="11750" max="11751" width="6.5546875" style="27" customWidth="1"/>
    <col min="11752" max="11752" width="20.88671875" style="27" bestFit="1" customWidth="1"/>
    <col min="11753" max="11754" width="4" style="27" bestFit="1" customWidth="1"/>
    <col min="11755" max="11758" width="8.6640625" style="27" customWidth="1"/>
    <col min="11759" max="11759" width="13" style="27" customWidth="1"/>
    <col min="11760" max="11763" width="13.109375" style="27" customWidth="1"/>
    <col min="11764" max="11764" width="5" style="27" bestFit="1" customWidth="1"/>
    <col min="11765" max="11766" width="9.88671875" style="27" customWidth="1"/>
    <col min="11767" max="11767" width="11.33203125" style="27" customWidth="1"/>
    <col min="11768" max="12003" width="9.109375" style="27"/>
    <col min="12004" max="12004" width="6.109375" style="27" bestFit="1" customWidth="1"/>
    <col min="12005" max="12005" width="36.109375" style="27" customWidth="1"/>
    <col min="12006" max="12007" width="6.5546875" style="27" customWidth="1"/>
    <col min="12008" max="12008" width="20.88671875" style="27" bestFit="1" customWidth="1"/>
    <col min="12009" max="12010" width="4" style="27" bestFit="1" customWidth="1"/>
    <col min="12011" max="12014" width="8.6640625" style="27" customWidth="1"/>
    <col min="12015" max="12015" width="13" style="27" customWidth="1"/>
    <col min="12016" max="12019" width="13.109375" style="27" customWidth="1"/>
    <col min="12020" max="12020" width="5" style="27" bestFit="1" customWidth="1"/>
    <col min="12021" max="12022" width="9.88671875" style="27" customWidth="1"/>
    <col min="12023" max="12023" width="11.33203125" style="27" customWidth="1"/>
    <col min="12024" max="12259" width="9.109375" style="27"/>
    <col min="12260" max="12260" width="6.109375" style="27" bestFit="1" customWidth="1"/>
    <col min="12261" max="12261" width="36.109375" style="27" customWidth="1"/>
    <col min="12262" max="12263" width="6.5546875" style="27" customWidth="1"/>
    <col min="12264" max="12264" width="20.88671875" style="27" bestFit="1" customWidth="1"/>
    <col min="12265" max="12266" width="4" style="27" bestFit="1" customWidth="1"/>
    <col min="12267" max="12270" width="8.6640625" style="27" customWidth="1"/>
    <col min="12271" max="12271" width="13" style="27" customWidth="1"/>
    <col min="12272" max="12275" width="13.109375" style="27" customWidth="1"/>
    <col min="12276" max="12276" width="5" style="27" bestFit="1" customWidth="1"/>
    <col min="12277" max="12278" width="9.88671875" style="27" customWidth="1"/>
    <col min="12279" max="12279" width="11.33203125" style="27" customWidth="1"/>
    <col min="12280" max="12515" width="9.109375" style="27"/>
    <col min="12516" max="12516" width="6.109375" style="27" bestFit="1" customWidth="1"/>
    <col min="12517" max="12517" width="36.109375" style="27" customWidth="1"/>
    <col min="12518" max="12519" width="6.5546875" style="27" customWidth="1"/>
    <col min="12520" max="12520" width="20.88671875" style="27" bestFit="1" customWidth="1"/>
    <col min="12521" max="12522" width="4" style="27" bestFit="1" customWidth="1"/>
    <col min="12523" max="12526" width="8.6640625" style="27" customWidth="1"/>
    <col min="12527" max="12527" width="13" style="27" customWidth="1"/>
    <col min="12528" max="12531" width="13.109375" style="27" customWidth="1"/>
    <col min="12532" max="12532" width="5" style="27" bestFit="1" customWidth="1"/>
    <col min="12533" max="12534" width="9.88671875" style="27" customWidth="1"/>
    <col min="12535" max="12535" width="11.33203125" style="27" customWidth="1"/>
    <col min="12536" max="12771" width="9.109375" style="27"/>
    <col min="12772" max="12772" width="6.109375" style="27" bestFit="1" customWidth="1"/>
    <col min="12773" max="12773" width="36.109375" style="27" customWidth="1"/>
    <col min="12774" max="12775" width="6.5546875" style="27" customWidth="1"/>
    <col min="12776" max="12776" width="20.88671875" style="27" bestFit="1" customWidth="1"/>
    <col min="12777" max="12778" width="4" style="27" bestFit="1" customWidth="1"/>
    <col min="12779" max="12782" width="8.6640625" style="27" customWidth="1"/>
    <col min="12783" max="12783" width="13" style="27" customWidth="1"/>
    <col min="12784" max="12787" width="13.109375" style="27" customWidth="1"/>
    <col min="12788" max="12788" width="5" style="27" bestFit="1" customWidth="1"/>
    <col min="12789" max="12790" width="9.88671875" style="27" customWidth="1"/>
    <col min="12791" max="12791" width="11.33203125" style="27" customWidth="1"/>
    <col min="12792" max="13027" width="9.109375" style="27"/>
    <col min="13028" max="13028" width="6.109375" style="27" bestFit="1" customWidth="1"/>
    <col min="13029" max="13029" width="36.109375" style="27" customWidth="1"/>
    <col min="13030" max="13031" width="6.5546875" style="27" customWidth="1"/>
    <col min="13032" max="13032" width="20.88671875" style="27" bestFit="1" customWidth="1"/>
    <col min="13033" max="13034" width="4" style="27" bestFit="1" customWidth="1"/>
    <col min="13035" max="13038" width="8.6640625" style="27" customWidth="1"/>
    <col min="13039" max="13039" width="13" style="27" customWidth="1"/>
    <col min="13040" max="13043" width="13.109375" style="27" customWidth="1"/>
    <col min="13044" max="13044" width="5" style="27" bestFit="1" customWidth="1"/>
    <col min="13045" max="13046" width="9.88671875" style="27" customWidth="1"/>
    <col min="13047" max="13047" width="11.33203125" style="27" customWidth="1"/>
    <col min="13048" max="13283" width="9.109375" style="27"/>
    <col min="13284" max="13284" width="6.109375" style="27" bestFit="1" customWidth="1"/>
    <col min="13285" max="13285" width="36.109375" style="27" customWidth="1"/>
    <col min="13286" max="13287" width="6.5546875" style="27" customWidth="1"/>
    <col min="13288" max="13288" width="20.88671875" style="27" bestFit="1" customWidth="1"/>
    <col min="13289" max="13290" width="4" style="27" bestFit="1" customWidth="1"/>
    <col min="13291" max="13294" width="8.6640625" style="27" customWidth="1"/>
    <col min="13295" max="13295" width="13" style="27" customWidth="1"/>
    <col min="13296" max="13299" width="13.109375" style="27" customWidth="1"/>
    <col min="13300" max="13300" width="5" style="27" bestFit="1" customWidth="1"/>
    <col min="13301" max="13302" width="9.88671875" style="27" customWidth="1"/>
    <col min="13303" max="13303" width="11.33203125" style="27" customWidth="1"/>
    <col min="13304" max="13539" width="9.109375" style="27"/>
    <col min="13540" max="13540" width="6.109375" style="27" bestFit="1" customWidth="1"/>
    <col min="13541" max="13541" width="36.109375" style="27" customWidth="1"/>
    <col min="13542" max="13543" width="6.5546875" style="27" customWidth="1"/>
    <col min="13544" max="13544" width="20.88671875" style="27" bestFit="1" customWidth="1"/>
    <col min="13545" max="13546" width="4" style="27" bestFit="1" customWidth="1"/>
    <col min="13547" max="13550" width="8.6640625" style="27" customWidth="1"/>
    <col min="13551" max="13551" width="13" style="27" customWidth="1"/>
    <col min="13552" max="13555" width="13.109375" style="27" customWidth="1"/>
    <col min="13556" max="13556" width="5" style="27" bestFit="1" customWidth="1"/>
    <col min="13557" max="13558" width="9.88671875" style="27" customWidth="1"/>
    <col min="13559" max="13559" width="11.33203125" style="27" customWidth="1"/>
    <col min="13560" max="13795" width="9.109375" style="27"/>
    <col min="13796" max="13796" width="6.109375" style="27" bestFit="1" customWidth="1"/>
    <col min="13797" max="13797" width="36.109375" style="27" customWidth="1"/>
    <col min="13798" max="13799" width="6.5546875" style="27" customWidth="1"/>
    <col min="13800" max="13800" width="20.88671875" style="27" bestFit="1" customWidth="1"/>
    <col min="13801" max="13802" width="4" style="27" bestFit="1" customWidth="1"/>
    <col min="13803" max="13806" width="8.6640625" style="27" customWidth="1"/>
    <col min="13807" max="13807" width="13" style="27" customWidth="1"/>
    <col min="13808" max="13811" width="13.109375" style="27" customWidth="1"/>
    <col min="13812" max="13812" width="5" style="27" bestFit="1" customWidth="1"/>
    <col min="13813" max="13814" width="9.88671875" style="27" customWidth="1"/>
    <col min="13815" max="13815" width="11.33203125" style="27" customWidth="1"/>
    <col min="13816" max="14051" width="9.109375" style="27"/>
    <col min="14052" max="14052" width="6.109375" style="27" bestFit="1" customWidth="1"/>
    <col min="14053" max="14053" width="36.109375" style="27" customWidth="1"/>
    <col min="14054" max="14055" width="6.5546875" style="27" customWidth="1"/>
    <col min="14056" max="14056" width="20.88671875" style="27" bestFit="1" customWidth="1"/>
    <col min="14057" max="14058" width="4" style="27" bestFit="1" customWidth="1"/>
    <col min="14059" max="14062" width="8.6640625" style="27" customWidth="1"/>
    <col min="14063" max="14063" width="13" style="27" customWidth="1"/>
    <col min="14064" max="14067" width="13.109375" style="27" customWidth="1"/>
    <col min="14068" max="14068" width="5" style="27" bestFit="1" customWidth="1"/>
    <col min="14069" max="14070" width="9.88671875" style="27" customWidth="1"/>
    <col min="14071" max="14071" width="11.33203125" style="27" customWidth="1"/>
    <col min="14072" max="14307" width="9.109375" style="27"/>
    <col min="14308" max="14308" width="6.109375" style="27" bestFit="1" customWidth="1"/>
    <col min="14309" max="14309" width="36.109375" style="27" customWidth="1"/>
    <col min="14310" max="14311" width="6.5546875" style="27" customWidth="1"/>
    <col min="14312" max="14312" width="20.88671875" style="27" bestFit="1" customWidth="1"/>
    <col min="14313" max="14314" width="4" style="27" bestFit="1" customWidth="1"/>
    <col min="14315" max="14318" width="8.6640625" style="27" customWidth="1"/>
    <col min="14319" max="14319" width="13" style="27" customWidth="1"/>
    <col min="14320" max="14323" width="13.109375" style="27" customWidth="1"/>
    <col min="14324" max="14324" width="5" style="27" bestFit="1" customWidth="1"/>
    <col min="14325" max="14326" width="9.88671875" style="27" customWidth="1"/>
    <col min="14327" max="14327" width="11.33203125" style="27" customWidth="1"/>
    <col min="14328" max="14563" width="9.109375" style="27"/>
    <col min="14564" max="14564" width="6.109375" style="27" bestFit="1" customWidth="1"/>
    <col min="14565" max="14565" width="36.109375" style="27" customWidth="1"/>
    <col min="14566" max="14567" width="6.5546875" style="27" customWidth="1"/>
    <col min="14568" max="14568" width="20.88671875" style="27" bestFit="1" customWidth="1"/>
    <col min="14569" max="14570" width="4" style="27" bestFit="1" customWidth="1"/>
    <col min="14571" max="14574" width="8.6640625" style="27" customWidth="1"/>
    <col min="14575" max="14575" width="13" style="27" customWidth="1"/>
    <col min="14576" max="14579" width="13.109375" style="27" customWidth="1"/>
    <col min="14580" max="14580" width="5" style="27" bestFit="1" customWidth="1"/>
    <col min="14581" max="14582" width="9.88671875" style="27" customWidth="1"/>
    <col min="14583" max="14583" width="11.33203125" style="27" customWidth="1"/>
    <col min="14584" max="14819" width="9.109375" style="27"/>
    <col min="14820" max="14820" width="6.109375" style="27" bestFit="1" customWidth="1"/>
    <col min="14821" max="14821" width="36.109375" style="27" customWidth="1"/>
    <col min="14822" max="14823" width="6.5546875" style="27" customWidth="1"/>
    <col min="14824" max="14824" width="20.88671875" style="27" bestFit="1" customWidth="1"/>
    <col min="14825" max="14826" width="4" style="27" bestFit="1" customWidth="1"/>
    <col min="14827" max="14830" width="8.6640625" style="27" customWidth="1"/>
    <col min="14831" max="14831" width="13" style="27" customWidth="1"/>
    <col min="14832" max="14835" width="13.109375" style="27" customWidth="1"/>
    <col min="14836" max="14836" width="5" style="27" bestFit="1" customWidth="1"/>
    <col min="14837" max="14838" width="9.88671875" style="27" customWidth="1"/>
    <col min="14839" max="14839" width="11.33203125" style="27" customWidth="1"/>
    <col min="14840" max="15075" width="9.109375" style="27"/>
    <col min="15076" max="15076" width="6.109375" style="27" bestFit="1" customWidth="1"/>
    <col min="15077" max="15077" width="36.109375" style="27" customWidth="1"/>
    <col min="15078" max="15079" width="6.5546875" style="27" customWidth="1"/>
    <col min="15080" max="15080" width="20.88671875" style="27" bestFit="1" customWidth="1"/>
    <col min="15081" max="15082" width="4" style="27" bestFit="1" customWidth="1"/>
    <col min="15083" max="15086" width="8.6640625" style="27" customWidth="1"/>
    <col min="15087" max="15087" width="13" style="27" customWidth="1"/>
    <col min="15088" max="15091" width="13.109375" style="27" customWidth="1"/>
    <col min="15092" max="15092" width="5" style="27" bestFit="1" customWidth="1"/>
    <col min="15093" max="15094" width="9.88671875" style="27" customWidth="1"/>
    <col min="15095" max="15095" width="11.33203125" style="27" customWidth="1"/>
    <col min="15096" max="15331" width="9.109375" style="27"/>
    <col min="15332" max="15332" width="6.109375" style="27" bestFit="1" customWidth="1"/>
    <col min="15333" max="15333" width="36.109375" style="27" customWidth="1"/>
    <col min="15334" max="15335" width="6.5546875" style="27" customWidth="1"/>
    <col min="15336" max="15336" width="20.88671875" style="27" bestFit="1" customWidth="1"/>
    <col min="15337" max="15338" width="4" style="27" bestFit="1" customWidth="1"/>
    <col min="15339" max="15342" width="8.6640625" style="27" customWidth="1"/>
    <col min="15343" max="15343" width="13" style="27" customWidth="1"/>
    <col min="15344" max="15347" width="13.109375" style="27" customWidth="1"/>
    <col min="15348" max="15348" width="5" style="27" bestFit="1" customWidth="1"/>
    <col min="15349" max="15350" width="9.88671875" style="27" customWidth="1"/>
    <col min="15351" max="15351" width="11.33203125" style="27" customWidth="1"/>
    <col min="15352" max="15587" width="9.109375" style="27"/>
    <col min="15588" max="15588" width="6.109375" style="27" bestFit="1" customWidth="1"/>
    <col min="15589" max="15589" width="36.109375" style="27" customWidth="1"/>
    <col min="15590" max="15591" width="6.5546875" style="27" customWidth="1"/>
    <col min="15592" max="15592" width="20.88671875" style="27" bestFit="1" customWidth="1"/>
    <col min="15593" max="15594" width="4" style="27" bestFit="1" customWidth="1"/>
    <col min="15595" max="15598" width="8.6640625" style="27" customWidth="1"/>
    <col min="15599" max="15599" width="13" style="27" customWidth="1"/>
    <col min="15600" max="15603" width="13.109375" style="27" customWidth="1"/>
    <col min="15604" max="15604" width="5" style="27" bestFit="1" customWidth="1"/>
    <col min="15605" max="15606" width="9.88671875" style="27" customWidth="1"/>
    <col min="15607" max="15607" width="11.33203125" style="27" customWidth="1"/>
    <col min="15608" max="15843" width="9.109375" style="27"/>
    <col min="15844" max="15844" width="6.109375" style="27" bestFit="1" customWidth="1"/>
    <col min="15845" max="15845" width="36.109375" style="27" customWidth="1"/>
    <col min="15846" max="15847" width="6.5546875" style="27" customWidth="1"/>
    <col min="15848" max="15848" width="20.88671875" style="27" bestFit="1" customWidth="1"/>
    <col min="15849" max="15850" width="4" style="27" bestFit="1" customWidth="1"/>
    <col min="15851" max="15854" width="8.6640625" style="27" customWidth="1"/>
    <col min="15855" max="15855" width="13" style="27" customWidth="1"/>
    <col min="15856" max="15859" width="13.109375" style="27" customWidth="1"/>
    <col min="15860" max="15860" width="5" style="27" bestFit="1" customWidth="1"/>
    <col min="15861" max="15862" width="9.88671875" style="27" customWidth="1"/>
    <col min="15863" max="15863" width="11.33203125" style="27" customWidth="1"/>
    <col min="15864" max="16099" width="9.109375" style="27"/>
    <col min="16100" max="16100" width="6.109375" style="27" bestFit="1" customWidth="1"/>
    <col min="16101" max="16101" width="36.109375" style="27" customWidth="1"/>
    <col min="16102" max="16103" width="6.5546875" style="27" customWidth="1"/>
    <col min="16104" max="16104" width="20.88671875" style="27" bestFit="1" customWidth="1"/>
    <col min="16105" max="16106" width="4" style="27" bestFit="1" customWidth="1"/>
    <col min="16107" max="16110" width="8.6640625" style="27" customWidth="1"/>
    <col min="16111" max="16111" width="13" style="27" customWidth="1"/>
    <col min="16112" max="16115" width="13.109375" style="27" customWidth="1"/>
    <col min="16116" max="16116" width="5" style="27" bestFit="1" customWidth="1"/>
    <col min="16117" max="16118" width="9.88671875" style="27" customWidth="1"/>
    <col min="16119" max="16119" width="11.33203125" style="27" customWidth="1"/>
    <col min="16120" max="16384" width="9.109375" style="27"/>
  </cols>
  <sheetData>
    <row r="1" spans="1:21" customFormat="1" ht="76.2" customHeight="1" x14ac:dyDescent="0.35">
      <c r="K1" s="67"/>
      <c r="L1" s="60"/>
      <c r="M1" s="43"/>
      <c r="O1" s="28"/>
      <c r="P1" s="88" t="s">
        <v>99</v>
      </c>
      <c r="Q1" s="88"/>
      <c r="R1" s="88"/>
      <c r="S1" s="88"/>
      <c r="T1" s="88"/>
      <c r="U1" s="88"/>
    </row>
    <row r="2" spans="1:21" ht="17.399999999999999" x14ac:dyDescent="0.3">
      <c r="A2" s="9"/>
      <c r="B2" s="9"/>
      <c r="C2" s="9"/>
      <c r="D2" s="9"/>
      <c r="E2" s="9"/>
      <c r="F2" s="9"/>
      <c r="G2" s="9"/>
      <c r="H2" s="26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ht="6" customHeight="1" x14ac:dyDescent="0.3">
      <c r="A3" s="9"/>
      <c r="B3" s="9"/>
      <c r="C3" s="9"/>
      <c r="D3" s="9"/>
      <c r="E3" s="9"/>
      <c r="F3" s="9"/>
      <c r="G3" s="9"/>
      <c r="H3" s="26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4" spans="1:21" ht="60" customHeight="1" x14ac:dyDescent="0.3">
      <c r="A4" s="101" t="s">
        <v>49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</row>
    <row r="5" spans="1:21" s="9" customFormat="1" ht="53.25" customHeight="1" x14ac:dyDescent="0.3">
      <c r="A5" s="110" t="s">
        <v>0</v>
      </c>
      <c r="B5" s="110" t="s">
        <v>1</v>
      </c>
      <c r="C5" s="84" t="s">
        <v>2</v>
      </c>
      <c r="D5" s="90" t="s">
        <v>3</v>
      </c>
      <c r="E5" s="93" t="s">
        <v>4</v>
      </c>
      <c r="F5" s="111" t="s">
        <v>5</v>
      </c>
      <c r="G5" s="111" t="s">
        <v>6</v>
      </c>
      <c r="H5" s="89" t="s">
        <v>7</v>
      </c>
      <c r="I5" s="89" t="s">
        <v>8</v>
      </c>
      <c r="J5" s="107" t="s">
        <v>9</v>
      </c>
      <c r="K5" s="96" t="s">
        <v>10</v>
      </c>
      <c r="L5" s="104" t="s">
        <v>11</v>
      </c>
      <c r="M5" s="85" t="s">
        <v>12</v>
      </c>
      <c r="N5" s="86"/>
      <c r="O5" s="86"/>
      <c r="P5" s="86"/>
      <c r="Q5" s="86"/>
      <c r="R5" s="87"/>
      <c r="S5" s="89" t="s">
        <v>13</v>
      </c>
      <c r="T5" s="89" t="s">
        <v>14</v>
      </c>
      <c r="U5" s="84" t="s">
        <v>15</v>
      </c>
    </row>
    <row r="6" spans="1:21" s="9" customFormat="1" ht="15" customHeight="1" x14ac:dyDescent="0.3">
      <c r="A6" s="110"/>
      <c r="B6" s="110"/>
      <c r="C6" s="84"/>
      <c r="D6" s="91"/>
      <c r="E6" s="94"/>
      <c r="F6" s="111"/>
      <c r="G6" s="111"/>
      <c r="H6" s="89"/>
      <c r="I6" s="89"/>
      <c r="J6" s="108"/>
      <c r="K6" s="96"/>
      <c r="L6" s="105"/>
      <c r="M6" s="102" t="s">
        <v>16</v>
      </c>
      <c r="N6" s="112" t="s">
        <v>17</v>
      </c>
      <c r="O6" s="112"/>
      <c r="P6" s="112"/>
      <c r="Q6" s="112"/>
      <c r="R6" s="112"/>
      <c r="S6" s="89"/>
      <c r="T6" s="89"/>
      <c r="U6" s="84"/>
    </row>
    <row r="7" spans="1:21" s="9" customFormat="1" ht="150.6" customHeight="1" x14ac:dyDescent="0.3">
      <c r="A7" s="110"/>
      <c r="B7" s="110"/>
      <c r="C7" s="84"/>
      <c r="D7" s="91"/>
      <c r="E7" s="94"/>
      <c r="F7" s="111"/>
      <c r="G7" s="111"/>
      <c r="H7" s="89"/>
      <c r="I7" s="89"/>
      <c r="J7" s="109"/>
      <c r="K7" s="96"/>
      <c r="L7" s="106"/>
      <c r="M7" s="103"/>
      <c r="N7" s="51" t="s">
        <v>18</v>
      </c>
      <c r="O7" s="32" t="s">
        <v>19</v>
      </c>
      <c r="P7" s="32" t="s">
        <v>20</v>
      </c>
      <c r="Q7" s="32" t="s">
        <v>21</v>
      </c>
      <c r="R7" s="32" t="s">
        <v>22</v>
      </c>
      <c r="S7" s="89"/>
      <c r="T7" s="89"/>
      <c r="U7" s="84"/>
    </row>
    <row r="8" spans="1:21" s="9" customFormat="1" ht="20.399999999999999" customHeight="1" x14ac:dyDescent="0.3">
      <c r="A8" s="110"/>
      <c r="B8" s="110"/>
      <c r="C8" s="84"/>
      <c r="D8" s="92"/>
      <c r="E8" s="95"/>
      <c r="F8" s="111"/>
      <c r="G8" s="111"/>
      <c r="H8" s="31" t="s">
        <v>23</v>
      </c>
      <c r="I8" s="31" t="s">
        <v>23</v>
      </c>
      <c r="J8" s="31" t="s">
        <v>23</v>
      </c>
      <c r="K8" s="68" t="s">
        <v>24</v>
      </c>
      <c r="L8" s="19"/>
      <c r="M8" s="44"/>
      <c r="N8" s="31" t="s">
        <v>25</v>
      </c>
      <c r="O8" s="31" t="s">
        <v>25</v>
      </c>
      <c r="P8" s="31" t="s">
        <v>25</v>
      </c>
      <c r="Q8" s="31" t="s">
        <v>25</v>
      </c>
      <c r="R8" s="31"/>
      <c r="S8" s="31" t="s">
        <v>26</v>
      </c>
      <c r="T8" s="31" t="s">
        <v>26</v>
      </c>
      <c r="U8" s="84"/>
    </row>
    <row r="9" spans="1:21" s="9" customFormat="1" x14ac:dyDescent="0.3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">
        <v>7</v>
      </c>
      <c r="H9" s="2">
        <v>8</v>
      </c>
      <c r="I9" s="2">
        <v>9</v>
      </c>
      <c r="J9" s="2">
        <v>10</v>
      </c>
      <c r="K9" s="69">
        <v>11</v>
      </c>
      <c r="L9" s="2">
        <v>12</v>
      </c>
      <c r="M9" s="45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</row>
    <row r="10" spans="1:21" s="8" customFormat="1" ht="31.5" customHeight="1" x14ac:dyDescent="0.3">
      <c r="A10" s="97" t="s">
        <v>97</v>
      </c>
      <c r="B10" s="97"/>
      <c r="C10" s="3" t="s">
        <v>27</v>
      </c>
      <c r="D10" s="3" t="s">
        <v>27</v>
      </c>
      <c r="E10" s="3" t="s">
        <v>27</v>
      </c>
      <c r="F10" s="3" t="s">
        <v>27</v>
      </c>
      <c r="G10" s="3" t="s">
        <v>27</v>
      </c>
      <c r="H10" s="4">
        <f>H12+H30+H45</f>
        <v>23828.199999999997</v>
      </c>
      <c r="I10" s="4">
        <f>I12+I30+I45</f>
        <v>16884.2</v>
      </c>
      <c r="J10" s="4">
        <f>J12+J30+J45</f>
        <v>7484.16</v>
      </c>
      <c r="K10" s="55">
        <f>K12+K30+K45</f>
        <v>832</v>
      </c>
      <c r="L10" s="20" t="s">
        <v>27</v>
      </c>
      <c r="M10" s="4">
        <f t="shared" ref="M10:R10" si="0">M12+M30+M45</f>
        <v>25457935</v>
      </c>
      <c r="N10" s="4">
        <f t="shared" si="0"/>
        <v>0</v>
      </c>
      <c r="O10" s="4">
        <f t="shared" si="0"/>
        <v>10686532.57</v>
      </c>
      <c r="P10" s="4">
        <f t="shared" si="0"/>
        <v>119074.27</v>
      </c>
      <c r="Q10" s="4">
        <f t="shared" si="0"/>
        <v>14652328.16</v>
      </c>
      <c r="R10" s="4">
        <f t="shared" si="0"/>
        <v>0</v>
      </c>
      <c r="S10" s="4" t="s">
        <v>27</v>
      </c>
      <c r="T10" s="4" t="s">
        <v>27</v>
      </c>
      <c r="U10" s="3" t="s">
        <v>27</v>
      </c>
    </row>
    <row r="11" spans="1:21" s="8" customFormat="1" x14ac:dyDescent="0.3">
      <c r="A11" s="98" t="s">
        <v>50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s="8" customFormat="1" ht="27.6" x14ac:dyDescent="0.3">
      <c r="A12" s="5" t="s">
        <v>28</v>
      </c>
      <c r="B12" s="17" t="s">
        <v>94</v>
      </c>
      <c r="C12" s="3" t="s">
        <v>27</v>
      </c>
      <c r="D12" s="3" t="s">
        <v>27</v>
      </c>
      <c r="E12" s="3" t="s">
        <v>27</v>
      </c>
      <c r="F12" s="3" t="s">
        <v>27</v>
      </c>
      <c r="G12" s="3" t="s">
        <v>27</v>
      </c>
      <c r="H12" s="4">
        <f>H14+H18+H23+H28</f>
        <v>6591.6</v>
      </c>
      <c r="I12" s="4">
        <f t="shared" ref="I12:K12" si="1">I14+I18+I23+I28</f>
        <v>4555</v>
      </c>
      <c r="J12" s="4">
        <f t="shared" si="1"/>
        <v>2048.5700000000002</v>
      </c>
      <c r="K12" s="55">
        <f t="shared" si="1"/>
        <v>218</v>
      </c>
      <c r="L12" s="20" t="s">
        <v>27</v>
      </c>
      <c r="M12" s="46">
        <f>M14+M18+M23+M28</f>
        <v>9990332</v>
      </c>
      <c r="N12" s="46">
        <f t="shared" ref="N12:R12" si="2">N14+N18+N23+N28</f>
        <v>0</v>
      </c>
      <c r="O12" s="46">
        <f t="shared" si="2"/>
        <v>1420925.2000000002</v>
      </c>
      <c r="P12" s="46">
        <f t="shared" si="2"/>
        <v>0</v>
      </c>
      <c r="Q12" s="46">
        <f t="shared" si="2"/>
        <v>8569406.8000000007</v>
      </c>
      <c r="R12" s="46">
        <f t="shared" si="2"/>
        <v>0</v>
      </c>
      <c r="S12" s="4" t="s">
        <v>27</v>
      </c>
      <c r="T12" s="4" t="s">
        <v>27</v>
      </c>
      <c r="U12" s="3" t="s">
        <v>27</v>
      </c>
    </row>
    <row r="13" spans="1:21" s="8" customFormat="1" ht="19.5" customHeight="1" x14ac:dyDescent="0.3">
      <c r="A13" s="74" t="s">
        <v>69</v>
      </c>
      <c r="B13" s="75" t="s">
        <v>84</v>
      </c>
      <c r="C13" s="21" t="s">
        <v>46</v>
      </c>
      <c r="D13" s="21">
        <v>1993</v>
      </c>
      <c r="E13" s="21"/>
      <c r="F13" s="37" t="s">
        <v>65</v>
      </c>
      <c r="G13" s="21">
        <v>2</v>
      </c>
      <c r="H13" s="7">
        <v>850.1</v>
      </c>
      <c r="I13" s="7">
        <v>750.3</v>
      </c>
      <c r="J13" s="7">
        <v>489.07</v>
      </c>
      <c r="K13" s="68">
        <v>38</v>
      </c>
      <c r="L13" s="61" t="s">
        <v>61</v>
      </c>
      <c r="M13" s="7">
        <v>78014</v>
      </c>
      <c r="N13" s="7">
        <v>0</v>
      </c>
      <c r="O13" s="7">
        <v>11095.929999999993</v>
      </c>
      <c r="P13" s="7">
        <v>0</v>
      </c>
      <c r="Q13" s="7">
        <v>66918.070000000007</v>
      </c>
      <c r="R13" s="7">
        <v>0</v>
      </c>
      <c r="S13" s="7">
        <f t="shared" ref="S13" si="3">M13/H13</f>
        <v>91.770379955299376</v>
      </c>
      <c r="T13" s="7">
        <v>94.04</v>
      </c>
      <c r="U13" s="37" t="s">
        <v>66</v>
      </c>
    </row>
    <row r="14" spans="1:21" s="8" customFormat="1" ht="15.75" customHeight="1" x14ac:dyDescent="0.3">
      <c r="A14" s="25"/>
      <c r="B14" s="23" t="s">
        <v>29</v>
      </c>
      <c r="C14" s="3" t="s">
        <v>27</v>
      </c>
      <c r="D14" s="3" t="s">
        <v>27</v>
      </c>
      <c r="E14" s="3" t="s">
        <v>27</v>
      </c>
      <c r="F14" s="3" t="s">
        <v>27</v>
      </c>
      <c r="G14" s="3" t="s">
        <v>27</v>
      </c>
      <c r="H14" s="4">
        <f>H13</f>
        <v>850.1</v>
      </c>
      <c r="I14" s="4">
        <f>I13</f>
        <v>750.3</v>
      </c>
      <c r="J14" s="4">
        <f>J13</f>
        <v>489.07</v>
      </c>
      <c r="K14" s="55">
        <f>K13</f>
        <v>38</v>
      </c>
      <c r="L14" s="20" t="s">
        <v>27</v>
      </c>
      <c r="M14" s="4">
        <f t="shared" ref="M14:R14" si="4">M13</f>
        <v>78014</v>
      </c>
      <c r="N14" s="4">
        <f t="shared" si="4"/>
        <v>0</v>
      </c>
      <c r="O14" s="4">
        <f t="shared" si="4"/>
        <v>11095.929999999993</v>
      </c>
      <c r="P14" s="4">
        <f t="shared" si="4"/>
        <v>0</v>
      </c>
      <c r="Q14" s="4">
        <f t="shared" si="4"/>
        <v>66918.070000000007</v>
      </c>
      <c r="R14" s="4">
        <f t="shared" si="4"/>
        <v>0</v>
      </c>
      <c r="S14" s="4" t="s">
        <v>27</v>
      </c>
      <c r="T14" s="4" t="s">
        <v>27</v>
      </c>
      <c r="U14" s="37" t="s">
        <v>66</v>
      </c>
    </row>
    <row r="15" spans="1:21" s="8" customFormat="1" ht="16.2" customHeight="1" x14ac:dyDescent="0.3">
      <c r="A15" s="74" t="s">
        <v>70</v>
      </c>
      <c r="B15" s="29" t="s">
        <v>85</v>
      </c>
      <c r="C15" s="21" t="s">
        <v>46</v>
      </c>
      <c r="D15" s="21">
        <v>1979</v>
      </c>
      <c r="E15" s="21"/>
      <c r="F15" s="37" t="s">
        <v>55</v>
      </c>
      <c r="G15" s="21">
        <v>4</v>
      </c>
      <c r="H15" s="7">
        <v>2270.4</v>
      </c>
      <c r="I15" s="7">
        <v>1582.9</v>
      </c>
      <c r="J15" s="7">
        <v>541.41999999999996</v>
      </c>
      <c r="K15" s="68">
        <v>57</v>
      </c>
      <c r="L15" s="66" t="s">
        <v>56</v>
      </c>
      <c r="M15" s="7">
        <v>84630</v>
      </c>
      <c r="N15" s="7">
        <v>0</v>
      </c>
      <c r="O15" s="7">
        <v>12036.929999999993</v>
      </c>
      <c r="P15" s="7">
        <v>0</v>
      </c>
      <c r="Q15" s="7">
        <v>72593.070000000007</v>
      </c>
      <c r="R15" s="7">
        <v>0</v>
      </c>
      <c r="S15" s="7">
        <f>M15/J15</f>
        <v>156.31118170736212</v>
      </c>
      <c r="T15" s="7">
        <v>48.76</v>
      </c>
      <c r="U15" s="37" t="s">
        <v>66</v>
      </c>
    </row>
    <row r="16" spans="1:21" s="8" customFormat="1" ht="16.2" customHeight="1" x14ac:dyDescent="0.3">
      <c r="A16" s="74"/>
      <c r="B16" s="29" t="s">
        <v>85</v>
      </c>
      <c r="C16" s="21" t="s">
        <v>46</v>
      </c>
      <c r="D16" s="21">
        <v>1979</v>
      </c>
      <c r="E16" s="21"/>
      <c r="F16" s="37" t="s">
        <v>55</v>
      </c>
      <c r="G16" s="21">
        <v>4</v>
      </c>
      <c r="H16" s="7">
        <v>2270.4</v>
      </c>
      <c r="I16" s="7">
        <v>1582.9</v>
      </c>
      <c r="J16" s="7">
        <v>541.41999999999996</v>
      </c>
      <c r="K16" s="68">
        <v>57</v>
      </c>
      <c r="L16" s="61" t="s">
        <v>60</v>
      </c>
      <c r="M16" s="7">
        <v>157573</v>
      </c>
      <c r="N16" s="7">
        <v>0</v>
      </c>
      <c r="O16" s="7">
        <v>22411.609999999986</v>
      </c>
      <c r="P16" s="7">
        <v>0</v>
      </c>
      <c r="Q16" s="7">
        <v>135161.39000000001</v>
      </c>
      <c r="R16" s="7">
        <v>0</v>
      </c>
      <c r="S16" s="7">
        <f t="shared" ref="S16:S17" si="5">M16/H16</f>
        <v>69.403188865398164</v>
      </c>
      <c r="T16" s="7">
        <v>91.72</v>
      </c>
      <c r="U16" s="37" t="s">
        <v>66</v>
      </c>
    </row>
    <row r="17" spans="1:21" s="8" customFormat="1" ht="16.2" customHeight="1" x14ac:dyDescent="0.3">
      <c r="A17" s="74"/>
      <c r="B17" s="29" t="s">
        <v>85</v>
      </c>
      <c r="C17" s="21" t="s">
        <v>46</v>
      </c>
      <c r="D17" s="21">
        <v>1979</v>
      </c>
      <c r="E17" s="21"/>
      <c r="F17" s="37" t="s">
        <v>55</v>
      </c>
      <c r="G17" s="21">
        <v>4</v>
      </c>
      <c r="H17" s="7">
        <v>2270.4</v>
      </c>
      <c r="I17" s="7">
        <v>1582.9</v>
      </c>
      <c r="J17" s="7">
        <v>541.41999999999996</v>
      </c>
      <c r="K17" s="68">
        <v>57</v>
      </c>
      <c r="L17" s="61" t="s">
        <v>61</v>
      </c>
      <c r="M17" s="7">
        <v>161200</v>
      </c>
      <c r="N17" s="7">
        <v>0</v>
      </c>
      <c r="O17" s="7">
        <v>22927.48000000001</v>
      </c>
      <c r="P17" s="7">
        <v>0</v>
      </c>
      <c r="Q17" s="7">
        <v>138272.51999999999</v>
      </c>
      <c r="R17" s="7">
        <v>0</v>
      </c>
      <c r="S17" s="7">
        <f t="shared" si="5"/>
        <v>71.000704721634946</v>
      </c>
      <c r="T17" s="7">
        <v>92.89</v>
      </c>
      <c r="U17" s="37" t="s">
        <v>66</v>
      </c>
    </row>
    <row r="18" spans="1:21" s="8" customFormat="1" ht="16.2" customHeight="1" x14ac:dyDescent="0.3">
      <c r="A18" s="25"/>
      <c r="B18" s="23" t="s">
        <v>29</v>
      </c>
      <c r="C18" s="3" t="s">
        <v>27</v>
      </c>
      <c r="D18" s="3" t="s">
        <v>27</v>
      </c>
      <c r="E18" s="3" t="s">
        <v>27</v>
      </c>
      <c r="F18" s="3" t="s">
        <v>27</v>
      </c>
      <c r="G18" s="3" t="s">
        <v>27</v>
      </c>
      <c r="H18" s="4">
        <f>H15</f>
        <v>2270.4</v>
      </c>
      <c r="I18" s="4">
        <f>I15</f>
        <v>1582.9</v>
      </c>
      <c r="J18" s="4">
        <f>J15</f>
        <v>541.41999999999996</v>
      </c>
      <c r="K18" s="55">
        <f>K15</f>
        <v>57</v>
      </c>
      <c r="L18" s="20" t="s">
        <v>27</v>
      </c>
      <c r="M18" s="4">
        <f>SUM(M15:M17)</f>
        <v>403403</v>
      </c>
      <c r="N18" s="4">
        <f t="shared" ref="N18" si="6">N15+N16</f>
        <v>0</v>
      </c>
      <c r="O18" s="4">
        <f>O15+O16+O17</f>
        <v>57376.01999999999</v>
      </c>
      <c r="P18" s="4">
        <f t="shared" ref="P18" si="7">P15+P16+P17</f>
        <v>0</v>
      </c>
      <c r="Q18" s="4">
        <f t="shared" ref="Q18" si="8">Q15+Q16+Q17</f>
        <v>346026.98</v>
      </c>
      <c r="R18" s="4">
        <f t="shared" ref="R18" si="9">R15+R16</f>
        <v>0</v>
      </c>
      <c r="S18" s="4" t="s">
        <v>27</v>
      </c>
      <c r="T18" s="4" t="s">
        <v>27</v>
      </c>
      <c r="U18" s="3" t="s">
        <v>27</v>
      </c>
    </row>
    <row r="19" spans="1:21" s="8" customFormat="1" x14ac:dyDescent="0.3">
      <c r="A19" s="6" t="s">
        <v>71</v>
      </c>
      <c r="B19" s="29" t="s">
        <v>86</v>
      </c>
      <c r="C19" s="21" t="s">
        <v>46</v>
      </c>
      <c r="D19" s="65">
        <v>1974</v>
      </c>
      <c r="E19" s="65"/>
      <c r="F19" s="37" t="s">
        <v>47</v>
      </c>
      <c r="G19" s="21">
        <v>3</v>
      </c>
      <c r="H19" s="7">
        <v>1727.3</v>
      </c>
      <c r="I19" s="7">
        <v>1106.8</v>
      </c>
      <c r="J19" s="18">
        <v>509.04</v>
      </c>
      <c r="K19" s="68">
        <v>60</v>
      </c>
      <c r="L19" s="62" t="s">
        <v>48</v>
      </c>
      <c r="M19" s="76">
        <v>3083556</v>
      </c>
      <c r="N19" s="7">
        <v>0</v>
      </c>
      <c r="O19" s="7">
        <v>438574.25</v>
      </c>
      <c r="P19" s="7">
        <v>0</v>
      </c>
      <c r="Q19" s="7">
        <v>2644981.75</v>
      </c>
      <c r="R19" s="7">
        <v>0</v>
      </c>
      <c r="S19" s="7">
        <f>M19/I19</f>
        <v>2786.0101192627394</v>
      </c>
      <c r="T19" s="7">
        <v>2660.2</v>
      </c>
      <c r="U19" s="37" t="s">
        <v>66</v>
      </c>
    </row>
    <row r="20" spans="1:21" s="8" customFormat="1" x14ac:dyDescent="0.3">
      <c r="A20" s="77"/>
      <c r="B20" s="29" t="s">
        <v>86</v>
      </c>
      <c r="C20" s="21" t="s">
        <v>46</v>
      </c>
      <c r="D20" s="65">
        <v>1974</v>
      </c>
      <c r="E20" s="65"/>
      <c r="F20" s="37" t="s">
        <v>47</v>
      </c>
      <c r="G20" s="21">
        <v>3</v>
      </c>
      <c r="H20" s="7">
        <v>1727.3</v>
      </c>
      <c r="I20" s="7">
        <v>1106.8</v>
      </c>
      <c r="J20" s="18">
        <v>509.04</v>
      </c>
      <c r="K20" s="68">
        <v>60</v>
      </c>
      <c r="L20" s="62" t="s">
        <v>51</v>
      </c>
      <c r="M20" s="76">
        <v>421607</v>
      </c>
      <c r="N20" s="7">
        <v>0</v>
      </c>
      <c r="O20" s="7">
        <v>59965.179999999993</v>
      </c>
      <c r="P20" s="7">
        <v>0</v>
      </c>
      <c r="Q20" s="7">
        <v>361641.82</v>
      </c>
      <c r="R20" s="7">
        <v>0</v>
      </c>
      <c r="S20" s="7">
        <f>M20/I20</f>
        <v>380.92428623057464</v>
      </c>
      <c r="T20" s="7">
        <v>507.93</v>
      </c>
      <c r="U20" s="37" t="s">
        <v>66</v>
      </c>
    </row>
    <row r="21" spans="1:21" s="8" customFormat="1" x14ac:dyDescent="0.3">
      <c r="A21" s="77"/>
      <c r="B21" s="29" t="s">
        <v>86</v>
      </c>
      <c r="C21" s="21" t="s">
        <v>46</v>
      </c>
      <c r="D21" s="65">
        <v>1974</v>
      </c>
      <c r="E21" s="65"/>
      <c r="F21" s="37" t="s">
        <v>47</v>
      </c>
      <c r="G21" s="21">
        <v>3</v>
      </c>
      <c r="H21" s="7">
        <v>1727.3</v>
      </c>
      <c r="I21" s="7">
        <v>1106.8</v>
      </c>
      <c r="J21" s="18">
        <v>509.04</v>
      </c>
      <c r="K21" s="68">
        <v>60</v>
      </c>
      <c r="L21" s="62" t="s">
        <v>83</v>
      </c>
      <c r="M21" s="76">
        <v>897139</v>
      </c>
      <c r="N21" s="7">
        <v>0</v>
      </c>
      <c r="O21" s="7">
        <v>127600.1</v>
      </c>
      <c r="P21" s="7">
        <v>0</v>
      </c>
      <c r="Q21" s="7">
        <v>769538.9</v>
      </c>
      <c r="R21" s="7">
        <v>0</v>
      </c>
      <c r="S21" s="7">
        <f>M21/H21</f>
        <v>519.38806229375325</v>
      </c>
      <c r="T21" s="7">
        <v>1289.74</v>
      </c>
      <c r="U21" s="37" t="s">
        <v>66</v>
      </c>
    </row>
    <row r="22" spans="1:21" s="8" customFormat="1" x14ac:dyDescent="0.3">
      <c r="A22" s="77"/>
      <c r="B22" s="29" t="s">
        <v>86</v>
      </c>
      <c r="C22" s="21" t="s">
        <v>46</v>
      </c>
      <c r="D22" s="65">
        <v>1974</v>
      </c>
      <c r="E22" s="65"/>
      <c r="F22" s="37" t="s">
        <v>47</v>
      </c>
      <c r="G22" s="21">
        <v>3</v>
      </c>
      <c r="H22" s="7">
        <v>1727.3</v>
      </c>
      <c r="I22" s="7">
        <v>1106.8</v>
      </c>
      <c r="J22" s="18">
        <v>509.04</v>
      </c>
      <c r="K22" s="68">
        <v>60</v>
      </c>
      <c r="L22" s="62" t="s">
        <v>52</v>
      </c>
      <c r="M22" s="76">
        <v>268067</v>
      </c>
      <c r="N22" s="7">
        <v>0</v>
      </c>
      <c r="O22" s="7">
        <v>38127.179999999993</v>
      </c>
      <c r="P22" s="7">
        <v>0</v>
      </c>
      <c r="Q22" s="7">
        <v>229939.82</v>
      </c>
      <c r="R22" s="7">
        <v>0</v>
      </c>
      <c r="S22" s="7">
        <f>M22/I22</f>
        <v>242.20003614022409</v>
      </c>
      <c r="T22" s="7">
        <v>414.05</v>
      </c>
      <c r="U22" s="37" t="s">
        <v>66</v>
      </c>
    </row>
    <row r="23" spans="1:21" s="8" customFormat="1" ht="22.95" customHeight="1" x14ac:dyDescent="0.3">
      <c r="A23" s="22"/>
      <c r="B23" s="23" t="s">
        <v>29</v>
      </c>
      <c r="C23" s="3" t="s">
        <v>27</v>
      </c>
      <c r="D23" s="3" t="s">
        <v>27</v>
      </c>
      <c r="E23" s="3" t="s">
        <v>27</v>
      </c>
      <c r="F23" s="3" t="s">
        <v>27</v>
      </c>
      <c r="G23" s="3" t="s">
        <v>27</v>
      </c>
      <c r="H23" s="4">
        <f>H19</f>
        <v>1727.3</v>
      </c>
      <c r="I23" s="4">
        <f>I19</f>
        <v>1106.8</v>
      </c>
      <c r="J23" s="4">
        <f>J19</f>
        <v>509.04</v>
      </c>
      <c r="K23" s="55">
        <f>K19</f>
        <v>60</v>
      </c>
      <c r="L23" s="20" t="s">
        <v>27</v>
      </c>
      <c r="M23" s="24">
        <f>SUM(M19:M22)</f>
        <v>4670369</v>
      </c>
      <c r="N23" s="24">
        <f t="shared" ref="N23:R23" si="10">SUM(N19:N22)</f>
        <v>0</v>
      </c>
      <c r="O23" s="24">
        <f>SUM(O19:O22)</f>
        <v>664266.71</v>
      </c>
      <c r="P23" s="24">
        <f t="shared" si="10"/>
        <v>0</v>
      </c>
      <c r="Q23" s="24">
        <f t="shared" si="10"/>
        <v>4006102.2899999996</v>
      </c>
      <c r="R23" s="24">
        <f t="shared" si="10"/>
        <v>0</v>
      </c>
      <c r="S23" s="4" t="s">
        <v>27</v>
      </c>
      <c r="T23" s="4" t="s">
        <v>27</v>
      </c>
      <c r="U23" s="3" t="s">
        <v>27</v>
      </c>
    </row>
    <row r="24" spans="1:21" s="8" customFormat="1" x14ac:dyDescent="0.3">
      <c r="A24" s="6" t="s">
        <v>72</v>
      </c>
      <c r="B24" s="29" t="s">
        <v>87</v>
      </c>
      <c r="C24" s="21" t="s">
        <v>46</v>
      </c>
      <c r="D24" s="65">
        <v>1974</v>
      </c>
      <c r="E24" s="65"/>
      <c r="F24" s="37" t="s">
        <v>47</v>
      </c>
      <c r="G24" s="21">
        <v>3</v>
      </c>
      <c r="H24" s="7">
        <v>1743.8</v>
      </c>
      <c r="I24" s="7">
        <v>1115</v>
      </c>
      <c r="J24" s="18">
        <v>509.04</v>
      </c>
      <c r="K24" s="68">
        <v>63</v>
      </c>
      <c r="L24" s="62" t="s">
        <v>48</v>
      </c>
      <c r="M24" s="7">
        <v>3140857</v>
      </c>
      <c r="N24" s="7">
        <v>0</v>
      </c>
      <c r="O24" s="7">
        <v>446724.18000000017</v>
      </c>
      <c r="P24" s="7">
        <v>0</v>
      </c>
      <c r="Q24" s="7">
        <v>2694132.82</v>
      </c>
      <c r="R24" s="7">
        <v>0</v>
      </c>
      <c r="S24" s="7">
        <f>M24/I24</f>
        <v>2816.9121076233182</v>
      </c>
      <c r="T24" s="7">
        <v>2660.2</v>
      </c>
      <c r="U24" s="37" t="s">
        <v>66</v>
      </c>
    </row>
    <row r="25" spans="1:21" s="8" customFormat="1" x14ac:dyDescent="0.3">
      <c r="A25" s="74"/>
      <c r="B25" s="29" t="s">
        <v>87</v>
      </c>
      <c r="C25" s="21" t="s">
        <v>46</v>
      </c>
      <c r="D25" s="65">
        <v>1974</v>
      </c>
      <c r="E25" s="65"/>
      <c r="F25" s="37" t="s">
        <v>47</v>
      </c>
      <c r="G25" s="21">
        <v>3</v>
      </c>
      <c r="H25" s="7">
        <v>1743.8</v>
      </c>
      <c r="I25" s="7">
        <v>1115</v>
      </c>
      <c r="J25" s="18">
        <v>509.04</v>
      </c>
      <c r="K25" s="68">
        <v>63</v>
      </c>
      <c r="L25" s="62" t="s">
        <v>51</v>
      </c>
      <c r="M25" s="7">
        <v>484306</v>
      </c>
      <c r="N25" s="7">
        <v>0</v>
      </c>
      <c r="O25" s="7">
        <v>68882.859999999986</v>
      </c>
      <c r="P25" s="7">
        <v>0</v>
      </c>
      <c r="Q25" s="7">
        <v>415423.14</v>
      </c>
      <c r="R25" s="7">
        <v>0</v>
      </c>
      <c r="S25" s="7">
        <f t="shared" ref="S25:S27" si="11">M25/I25</f>
        <v>434.35515695067267</v>
      </c>
      <c r="T25" s="7">
        <v>507.93</v>
      </c>
      <c r="U25" s="37" t="s">
        <v>66</v>
      </c>
    </row>
    <row r="26" spans="1:21" s="8" customFormat="1" x14ac:dyDescent="0.3">
      <c r="A26" s="74"/>
      <c r="B26" s="29" t="s">
        <v>87</v>
      </c>
      <c r="C26" s="21" t="s">
        <v>46</v>
      </c>
      <c r="D26" s="65">
        <v>1974</v>
      </c>
      <c r="E26" s="65"/>
      <c r="F26" s="37" t="s">
        <v>47</v>
      </c>
      <c r="G26" s="21">
        <v>3</v>
      </c>
      <c r="H26" s="7">
        <v>1743.8</v>
      </c>
      <c r="I26" s="7">
        <v>1115</v>
      </c>
      <c r="J26" s="18">
        <v>509.04</v>
      </c>
      <c r="K26" s="68">
        <v>63</v>
      </c>
      <c r="L26" s="62" t="s">
        <v>83</v>
      </c>
      <c r="M26" s="7">
        <v>900405</v>
      </c>
      <c r="N26" s="7">
        <v>0</v>
      </c>
      <c r="O26" s="7">
        <v>128064.63</v>
      </c>
      <c r="P26" s="7">
        <v>0</v>
      </c>
      <c r="Q26" s="7">
        <v>772340.37</v>
      </c>
      <c r="R26" s="7">
        <v>0</v>
      </c>
      <c r="S26" s="7">
        <f>M26/H26</f>
        <v>516.3464846886111</v>
      </c>
      <c r="T26" s="7">
        <v>1289.74</v>
      </c>
      <c r="U26" s="37" t="s">
        <v>66</v>
      </c>
    </row>
    <row r="27" spans="1:21" s="8" customFormat="1" x14ac:dyDescent="0.3">
      <c r="A27" s="74"/>
      <c r="B27" s="29" t="s">
        <v>87</v>
      </c>
      <c r="C27" s="21" t="s">
        <v>46</v>
      </c>
      <c r="D27" s="65">
        <v>1974</v>
      </c>
      <c r="E27" s="65"/>
      <c r="F27" s="37" t="s">
        <v>47</v>
      </c>
      <c r="G27" s="21">
        <v>3</v>
      </c>
      <c r="H27" s="7">
        <v>1743.8</v>
      </c>
      <c r="I27" s="7">
        <v>1115</v>
      </c>
      <c r="J27" s="18">
        <v>509.04</v>
      </c>
      <c r="K27" s="68">
        <v>63</v>
      </c>
      <c r="L27" s="62" t="s">
        <v>52</v>
      </c>
      <c r="M27" s="7">
        <v>312978</v>
      </c>
      <c r="N27" s="7">
        <v>0</v>
      </c>
      <c r="O27" s="7">
        <v>44514.869999999995</v>
      </c>
      <c r="P27" s="7">
        <v>0</v>
      </c>
      <c r="Q27" s="7">
        <v>268463.13</v>
      </c>
      <c r="R27" s="7">
        <v>0</v>
      </c>
      <c r="S27" s="7">
        <f t="shared" si="11"/>
        <v>280.69775784753364</v>
      </c>
      <c r="T27" s="7">
        <v>414.05</v>
      </c>
      <c r="U27" s="37" t="s">
        <v>66</v>
      </c>
    </row>
    <row r="28" spans="1:21" s="8" customFormat="1" ht="16.2" customHeight="1" x14ac:dyDescent="0.3">
      <c r="A28" s="25"/>
      <c r="B28" s="23" t="s">
        <v>29</v>
      </c>
      <c r="C28" s="3" t="s">
        <v>27</v>
      </c>
      <c r="D28" s="3" t="s">
        <v>27</v>
      </c>
      <c r="E28" s="3" t="s">
        <v>27</v>
      </c>
      <c r="F28" s="3" t="s">
        <v>27</v>
      </c>
      <c r="G28" s="3" t="s">
        <v>27</v>
      </c>
      <c r="H28" s="4">
        <f>H24</f>
        <v>1743.8</v>
      </c>
      <c r="I28" s="4">
        <f>I24</f>
        <v>1115</v>
      </c>
      <c r="J28" s="4">
        <f>J24</f>
        <v>509.04</v>
      </c>
      <c r="K28" s="55">
        <f>K24</f>
        <v>63</v>
      </c>
      <c r="L28" s="20" t="s">
        <v>27</v>
      </c>
      <c r="M28" s="46">
        <f>SUM(M24:M27)</f>
        <v>4838546</v>
      </c>
      <c r="N28" s="4">
        <f t="shared" ref="N28:R28" si="12">SUM(N24:N24)</f>
        <v>0</v>
      </c>
      <c r="O28" s="4">
        <f>SUM(O24:O27)</f>
        <v>688186.54000000015</v>
      </c>
      <c r="P28" s="4">
        <f t="shared" ref="P28:Q28" si="13">SUM(P24:P27)</f>
        <v>0</v>
      </c>
      <c r="Q28" s="4">
        <f t="shared" si="13"/>
        <v>4150359.46</v>
      </c>
      <c r="R28" s="4">
        <f t="shared" si="12"/>
        <v>0</v>
      </c>
      <c r="S28" s="4" t="s">
        <v>27</v>
      </c>
      <c r="T28" s="4" t="s">
        <v>27</v>
      </c>
      <c r="U28" s="3" t="s">
        <v>27</v>
      </c>
    </row>
    <row r="29" spans="1:21" s="8" customFormat="1" ht="16.2" customHeight="1" x14ac:dyDescent="0.3">
      <c r="A29" s="64"/>
      <c r="B29" s="23"/>
      <c r="C29" s="3"/>
      <c r="D29" s="3"/>
      <c r="E29" s="3"/>
      <c r="F29" s="3"/>
      <c r="G29" s="3"/>
      <c r="H29" s="4"/>
      <c r="I29" s="4"/>
      <c r="J29" s="4"/>
      <c r="K29" s="55"/>
      <c r="L29" s="53">
        <v>2021</v>
      </c>
      <c r="M29" s="46"/>
      <c r="N29" s="4"/>
      <c r="O29" s="4"/>
      <c r="P29" s="4"/>
      <c r="Q29" s="4"/>
      <c r="R29" s="4"/>
      <c r="S29" s="4"/>
      <c r="T29" s="4"/>
      <c r="U29" s="3"/>
    </row>
    <row r="30" spans="1:21" s="8" customFormat="1" ht="32.25" customHeight="1" x14ac:dyDescent="0.3">
      <c r="A30" s="64" t="s">
        <v>30</v>
      </c>
      <c r="B30" s="17" t="s">
        <v>95</v>
      </c>
      <c r="C30" s="3" t="s">
        <v>27</v>
      </c>
      <c r="D30" s="3" t="s">
        <v>27</v>
      </c>
      <c r="E30" s="3" t="s">
        <v>27</v>
      </c>
      <c r="F30" s="3" t="s">
        <v>27</v>
      </c>
      <c r="G30" s="3" t="s">
        <v>27</v>
      </c>
      <c r="H30" s="4">
        <f>H32+H34+H36+H39+H41+H43</f>
        <v>7834.2999999999993</v>
      </c>
      <c r="I30" s="4">
        <f t="shared" ref="I30:K30" si="14">I32+I34+I36+I39+I41+I43</f>
        <v>5733.5</v>
      </c>
      <c r="J30" s="4">
        <f t="shared" si="14"/>
        <v>2831.5499999999997</v>
      </c>
      <c r="K30" s="55">
        <f t="shared" si="14"/>
        <v>287</v>
      </c>
      <c r="L30" s="4" t="s">
        <v>27</v>
      </c>
      <c r="M30" s="4">
        <f>M32+M39+M41+M43+M36+M34</f>
        <v>7586761</v>
      </c>
      <c r="N30" s="4">
        <f t="shared" ref="N30:R30" si="15">N32+N39+N41+N43+N36+N34</f>
        <v>0</v>
      </c>
      <c r="O30" s="4">
        <f t="shared" si="15"/>
        <v>4551526.43</v>
      </c>
      <c r="P30" s="4">
        <f t="shared" si="15"/>
        <v>61361.91</v>
      </c>
      <c r="Q30" s="4">
        <f t="shared" si="15"/>
        <v>2973872.66</v>
      </c>
      <c r="R30" s="4">
        <f t="shared" si="15"/>
        <v>0</v>
      </c>
      <c r="S30" s="4" t="s">
        <v>27</v>
      </c>
      <c r="T30" s="4" t="s">
        <v>27</v>
      </c>
      <c r="U30" s="3" t="s">
        <v>27</v>
      </c>
    </row>
    <row r="31" spans="1:21" s="8" customFormat="1" ht="21.75" customHeight="1" x14ac:dyDescent="0.3">
      <c r="A31" s="6" t="s">
        <v>73</v>
      </c>
      <c r="B31" s="29" t="s">
        <v>85</v>
      </c>
      <c r="C31" s="21" t="s">
        <v>46</v>
      </c>
      <c r="D31" s="21">
        <v>1979</v>
      </c>
      <c r="E31" s="21"/>
      <c r="F31" s="37" t="s">
        <v>55</v>
      </c>
      <c r="G31" s="21">
        <v>4</v>
      </c>
      <c r="H31" s="7">
        <v>2270.4</v>
      </c>
      <c r="I31" s="7">
        <v>1582.9</v>
      </c>
      <c r="J31" s="7">
        <v>541.41999999999996</v>
      </c>
      <c r="K31" s="68">
        <v>57</v>
      </c>
      <c r="L31" s="66" t="s">
        <v>57</v>
      </c>
      <c r="M31" s="47">
        <v>3519013</v>
      </c>
      <c r="N31" s="4"/>
      <c r="O31" s="7">
        <v>2128376.25</v>
      </c>
      <c r="P31" s="4"/>
      <c r="Q31" s="7">
        <v>1390636.75</v>
      </c>
      <c r="R31" s="4"/>
      <c r="S31" s="7">
        <f>M31/J31</f>
        <v>6499.5992020981867</v>
      </c>
      <c r="T31" s="7">
        <v>6499.6</v>
      </c>
      <c r="U31" s="37" t="s">
        <v>67</v>
      </c>
    </row>
    <row r="32" spans="1:21" s="8" customFormat="1" ht="16.2" customHeight="1" x14ac:dyDescent="0.3">
      <c r="A32" s="39"/>
      <c r="B32" s="23" t="s">
        <v>29</v>
      </c>
      <c r="C32" s="3" t="s">
        <v>27</v>
      </c>
      <c r="D32" s="3" t="s">
        <v>27</v>
      </c>
      <c r="E32" s="3" t="s">
        <v>27</v>
      </c>
      <c r="F32" s="3" t="s">
        <v>27</v>
      </c>
      <c r="G32" s="3" t="s">
        <v>27</v>
      </c>
      <c r="H32" s="4">
        <f>H31</f>
        <v>2270.4</v>
      </c>
      <c r="I32" s="4">
        <f t="shared" ref="I32:K32" si="16">I31</f>
        <v>1582.9</v>
      </c>
      <c r="J32" s="4">
        <f t="shared" si="16"/>
        <v>541.41999999999996</v>
      </c>
      <c r="K32" s="55">
        <f t="shared" si="16"/>
        <v>57</v>
      </c>
      <c r="L32" s="4" t="s">
        <v>27</v>
      </c>
      <c r="M32" s="46">
        <f>M31</f>
        <v>3519013</v>
      </c>
      <c r="N32" s="4">
        <v>0</v>
      </c>
      <c r="O32" s="4">
        <f>O31</f>
        <v>2128376.25</v>
      </c>
      <c r="P32" s="4">
        <v>0</v>
      </c>
      <c r="Q32" s="4">
        <f>Q31</f>
        <v>1390636.75</v>
      </c>
      <c r="R32" s="4">
        <v>0</v>
      </c>
      <c r="S32" s="4" t="s">
        <v>27</v>
      </c>
      <c r="T32" s="4" t="s">
        <v>27</v>
      </c>
      <c r="U32" s="3" t="s">
        <v>27</v>
      </c>
    </row>
    <row r="33" spans="1:21" s="8" customFormat="1" ht="21.6" customHeight="1" x14ac:dyDescent="0.3">
      <c r="A33" s="6" t="s">
        <v>74</v>
      </c>
      <c r="B33" s="29" t="s">
        <v>88</v>
      </c>
      <c r="C33" s="21" t="s">
        <v>46</v>
      </c>
      <c r="D33" s="18">
        <v>1971</v>
      </c>
      <c r="E33" s="18">
        <v>2018</v>
      </c>
      <c r="F33" s="37" t="s">
        <v>58</v>
      </c>
      <c r="G33" s="18">
        <v>3</v>
      </c>
      <c r="H33" s="82">
        <v>1739.4</v>
      </c>
      <c r="I33" s="18">
        <v>1115.9000000000001</v>
      </c>
      <c r="J33" s="18">
        <v>509.04</v>
      </c>
      <c r="K33" s="18">
        <v>61</v>
      </c>
      <c r="L33" s="62" t="s">
        <v>48</v>
      </c>
      <c r="M33" s="47">
        <v>2562100</v>
      </c>
      <c r="N33" s="6"/>
      <c r="O33" s="7">
        <v>1512501.24</v>
      </c>
      <c r="P33" s="56">
        <v>61361.91</v>
      </c>
      <c r="Q33" s="7">
        <v>988236.85</v>
      </c>
      <c r="R33" s="6"/>
      <c r="S33" s="7">
        <f t="shared" ref="S33" si="17">M33/I33</f>
        <v>2295.9942647190605</v>
      </c>
      <c r="T33" s="6" t="s">
        <v>59</v>
      </c>
      <c r="U33" s="37" t="s">
        <v>67</v>
      </c>
    </row>
    <row r="34" spans="1:21" s="8" customFormat="1" ht="19.2" customHeight="1" x14ac:dyDescent="0.3">
      <c r="A34" s="39"/>
      <c r="B34" s="23" t="s">
        <v>29</v>
      </c>
      <c r="C34" s="3" t="s">
        <v>27</v>
      </c>
      <c r="D34" s="3" t="s">
        <v>27</v>
      </c>
      <c r="E34" s="3" t="s">
        <v>27</v>
      </c>
      <c r="F34" s="3" t="s">
        <v>27</v>
      </c>
      <c r="G34" s="3" t="s">
        <v>27</v>
      </c>
      <c r="H34" s="4">
        <f>H33</f>
        <v>1739.4</v>
      </c>
      <c r="I34" s="4">
        <f>I33</f>
        <v>1115.9000000000001</v>
      </c>
      <c r="J34" s="4">
        <f>J33</f>
        <v>509.04</v>
      </c>
      <c r="K34" s="55">
        <f>K33</f>
        <v>61</v>
      </c>
      <c r="L34" s="4" t="s">
        <v>27</v>
      </c>
      <c r="M34" s="46">
        <f t="shared" ref="M34:R34" si="18">M33</f>
        <v>2562100</v>
      </c>
      <c r="N34" s="4">
        <f t="shared" si="18"/>
        <v>0</v>
      </c>
      <c r="O34" s="4">
        <f t="shared" si="18"/>
        <v>1512501.24</v>
      </c>
      <c r="P34" s="4">
        <f t="shared" si="18"/>
        <v>61361.91</v>
      </c>
      <c r="Q34" s="4">
        <f t="shared" si="18"/>
        <v>988236.85</v>
      </c>
      <c r="R34" s="4">
        <f t="shared" si="18"/>
        <v>0</v>
      </c>
      <c r="S34" s="4" t="s">
        <v>27</v>
      </c>
      <c r="T34" s="4" t="s">
        <v>27</v>
      </c>
      <c r="U34" s="3" t="s">
        <v>27</v>
      </c>
    </row>
    <row r="35" spans="1:21" s="8" customFormat="1" ht="19.2" customHeight="1" x14ac:dyDescent="0.3">
      <c r="A35" s="39" t="s">
        <v>75</v>
      </c>
      <c r="B35" s="29" t="s">
        <v>87</v>
      </c>
      <c r="C35" s="21" t="s">
        <v>46</v>
      </c>
      <c r="D35" s="65">
        <v>1974</v>
      </c>
      <c r="E35" s="65"/>
      <c r="F35" s="37" t="s">
        <v>47</v>
      </c>
      <c r="G35" s="21">
        <v>3</v>
      </c>
      <c r="H35" s="7">
        <v>1743.8</v>
      </c>
      <c r="I35" s="7">
        <v>1115</v>
      </c>
      <c r="J35" s="7">
        <v>509.04</v>
      </c>
      <c r="K35" s="68">
        <v>63</v>
      </c>
      <c r="L35" s="61" t="s">
        <v>61</v>
      </c>
      <c r="M35" s="47">
        <v>198811</v>
      </c>
      <c r="N35" s="7"/>
      <c r="O35" s="7">
        <v>120245.25</v>
      </c>
      <c r="P35" s="7"/>
      <c r="Q35" s="7">
        <v>78565.75</v>
      </c>
      <c r="R35" s="7"/>
      <c r="S35" s="7">
        <f>M35/H35</f>
        <v>114.01020759261384</v>
      </c>
      <c r="T35" s="7">
        <v>114.01</v>
      </c>
      <c r="U35" s="37" t="s">
        <v>67</v>
      </c>
    </row>
    <row r="36" spans="1:21" s="8" customFormat="1" ht="19.2" customHeight="1" x14ac:dyDescent="0.3">
      <c r="A36" s="39"/>
      <c r="B36" s="23" t="s">
        <v>29</v>
      </c>
      <c r="C36" s="3" t="s">
        <v>27</v>
      </c>
      <c r="D36" s="3" t="s">
        <v>27</v>
      </c>
      <c r="E36" s="3" t="s">
        <v>27</v>
      </c>
      <c r="F36" s="3" t="s">
        <v>27</v>
      </c>
      <c r="G36" s="3" t="s">
        <v>27</v>
      </c>
      <c r="H36" s="4">
        <f>H35</f>
        <v>1743.8</v>
      </c>
      <c r="I36" s="4">
        <f t="shared" ref="I36:K36" si="19">I35</f>
        <v>1115</v>
      </c>
      <c r="J36" s="4">
        <f t="shared" si="19"/>
        <v>509.04</v>
      </c>
      <c r="K36" s="55">
        <f t="shared" si="19"/>
        <v>63</v>
      </c>
      <c r="L36" s="20" t="s">
        <v>27</v>
      </c>
      <c r="M36" s="46">
        <f>M35</f>
        <v>198811</v>
      </c>
      <c r="N36" s="46">
        <f t="shared" ref="N36:Q36" si="20">N35</f>
        <v>0</v>
      </c>
      <c r="O36" s="46">
        <f t="shared" si="20"/>
        <v>120245.25</v>
      </c>
      <c r="P36" s="46">
        <f t="shared" si="20"/>
        <v>0</v>
      </c>
      <c r="Q36" s="46">
        <f t="shared" si="20"/>
        <v>78565.75</v>
      </c>
      <c r="R36" s="4">
        <f t="shared" ref="R36" si="21">SUM(R33:R33)</f>
        <v>0</v>
      </c>
      <c r="S36" s="4" t="s">
        <v>27</v>
      </c>
      <c r="T36" s="4" t="s">
        <v>27</v>
      </c>
      <c r="U36" s="3" t="s">
        <v>27</v>
      </c>
    </row>
    <row r="37" spans="1:21" s="8" customFormat="1" ht="18" customHeight="1" x14ac:dyDescent="0.3">
      <c r="A37" s="39" t="s">
        <v>76</v>
      </c>
      <c r="B37" s="29" t="s">
        <v>89</v>
      </c>
      <c r="C37" s="21" t="s">
        <v>46</v>
      </c>
      <c r="D37" s="21">
        <v>1970</v>
      </c>
      <c r="E37" s="21">
        <v>2015</v>
      </c>
      <c r="F37" s="37" t="s">
        <v>54</v>
      </c>
      <c r="G37" s="21">
        <v>2</v>
      </c>
      <c r="H37" s="7">
        <v>689.9</v>
      </c>
      <c r="I37" s="7">
        <v>637.9</v>
      </c>
      <c r="J37" s="7">
        <v>414.05</v>
      </c>
      <c r="K37" s="68">
        <v>32</v>
      </c>
      <c r="L37" s="62" t="s">
        <v>51</v>
      </c>
      <c r="M37" s="47">
        <v>378476</v>
      </c>
      <c r="N37" s="7"/>
      <c r="O37" s="7">
        <v>228910.59</v>
      </c>
      <c r="P37" s="7"/>
      <c r="Q37" s="7">
        <v>149565.41</v>
      </c>
      <c r="R37" s="7"/>
      <c r="S37" s="7">
        <f t="shared" ref="S37:S38" si="22">M37/I37</f>
        <v>593.31556670324505</v>
      </c>
      <c r="T37" s="7">
        <v>117.34</v>
      </c>
      <c r="U37" s="37" t="s">
        <v>67</v>
      </c>
    </row>
    <row r="38" spans="1:21" s="8" customFormat="1" ht="18" customHeight="1" x14ac:dyDescent="0.3">
      <c r="A38" s="39"/>
      <c r="B38" s="29" t="s">
        <v>89</v>
      </c>
      <c r="C38" s="21" t="s">
        <v>46</v>
      </c>
      <c r="D38" s="21">
        <v>1970</v>
      </c>
      <c r="E38" s="21">
        <v>2015</v>
      </c>
      <c r="F38" s="37" t="s">
        <v>54</v>
      </c>
      <c r="G38" s="21">
        <v>2</v>
      </c>
      <c r="H38" s="7">
        <v>689.9</v>
      </c>
      <c r="I38" s="7">
        <v>637.9</v>
      </c>
      <c r="J38" s="7">
        <v>414.05</v>
      </c>
      <c r="K38" s="68">
        <v>32</v>
      </c>
      <c r="L38" s="62" t="s">
        <v>52</v>
      </c>
      <c r="M38" s="47">
        <v>301522</v>
      </c>
      <c r="N38" s="7"/>
      <c r="O38" s="7">
        <v>182367.12</v>
      </c>
      <c r="P38" s="7"/>
      <c r="Q38" s="7">
        <v>119154.88</v>
      </c>
      <c r="R38" s="7"/>
      <c r="S38" s="7">
        <f t="shared" si="22"/>
        <v>472.6791033077285</v>
      </c>
      <c r="T38" s="7">
        <v>85.16</v>
      </c>
      <c r="U38" s="37" t="s">
        <v>67</v>
      </c>
    </row>
    <row r="39" spans="1:21" s="8" customFormat="1" ht="18" customHeight="1" x14ac:dyDescent="0.3">
      <c r="A39" s="39"/>
      <c r="B39" s="23" t="s">
        <v>29</v>
      </c>
      <c r="C39" s="3" t="s">
        <v>27</v>
      </c>
      <c r="D39" s="3" t="s">
        <v>27</v>
      </c>
      <c r="E39" s="3" t="s">
        <v>27</v>
      </c>
      <c r="F39" s="3" t="s">
        <v>27</v>
      </c>
      <c r="G39" s="3" t="s">
        <v>27</v>
      </c>
      <c r="H39" s="4">
        <f>H37</f>
        <v>689.9</v>
      </c>
      <c r="I39" s="4">
        <f t="shared" ref="I39:K39" si="23">I37</f>
        <v>637.9</v>
      </c>
      <c r="J39" s="4">
        <f t="shared" si="23"/>
        <v>414.05</v>
      </c>
      <c r="K39" s="55">
        <f t="shared" si="23"/>
        <v>32</v>
      </c>
      <c r="L39" s="20" t="s">
        <v>27</v>
      </c>
      <c r="M39" s="46">
        <f>SUM(M37:M38)</f>
        <v>679998</v>
      </c>
      <c r="N39" s="4">
        <f t="shared" ref="N39:R39" si="24">SUM(N37:N38)</f>
        <v>0</v>
      </c>
      <c r="O39" s="4">
        <f t="shared" si="24"/>
        <v>411277.70999999996</v>
      </c>
      <c r="P39" s="4">
        <f t="shared" si="24"/>
        <v>0</v>
      </c>
      <c r="Q39" s="4">
        <f t="shared" si="24"/>
        <v>268720.29000000004</v>
      </c>
      <c r="R39" s="4">
        <f t="shared" si="24"/>
        <v>0</v>
      </c>
      <c r="S39" s="4" t="s">
        <v>27</v>
      </c>
      <c r="T39" s="4" t="s">
        <v>27</v>
      </c>
      <c r="U39" s="3" t="s">
        <v>27</v>
      </c>
    </row>
    <row r="40" spans="1:21" s="8" customFormat="1" ht="18" customHeight="1" x14ac:dyDescent="0.3">
      <c r="A40" s="39" t="s">
        <v>77</v>
      </c>
      <c r="B40" s="29" t="s">
        <v>90</v>
      </c>
      <c r="C40" s="21" t="s">
        <v>46</v>
      </c>
      <c r="D40" s="21">
        <v>1969</v>
      </c>
      <c r="E40" s="21">
        <v>2010</v>
      </c>
      <c r="F40" s="37" t="s">
        <v>54</v>
      </c>
      <c r="G40" s="21">
        <v>2</v>
      </c>
      <c r="H40" s="7">
        <v>695.4</v>
      </c>
      <c r="I40" s="7">
        <v>638.1</v>
      </c>
      <c r="J40" s="7">
        <v>425.57</v>
      </c>
      <c r="K40" s="68">
        <v>41</v>
      </c>
      <c r="L40" s="62" t="s">
        <v>52</v>
      </c>
      <c r="M40" s="47">
        <v>283205</v>
      </c>
      <c r="N40" s="4"/>
      <c r="O40" s="7">
        <v>171288.6</v>
      </c>
      <c r="P40" s="4"/>
      <c r="Q40" s="7">
        <v>111916.4</v>
      </c>
      <c r="R40" s="4"/>
      <c r="S40" s="7">
        <f t="shared" ref="S40" si="25">M40/I40</f>
        <v>443.82541921328942</v>
      </c>
      <c r="T40" s="7">
        <v>85.16</v>
      </c>
      <c r="U40" s="37" t="s">
        <v>67</v>
      </c>
    </row>
    <row r="41" spans="1:21" s="8" customFormat="1" ht="18" customHeight="1" x14ac:dyDescent="0.3">
      <c r="A41" s="39"/>
      <c r="B41" s="23" t="s">
        <v>29</v>
      </c>
      <c r="C41" s="3" t="s">
        <v>27</v>
      </c>
      <c r="D41" s="3" t="s">
        <v>27</v>
      </c>
      <c r="E41" s="3" t="s">
        <v>27</v>
      </c>
      <c r="F41" s="3" t="s">
        <v>27</v>
      </c>
      <c r="G41" s="3" t="s">
        <v>27</v>
      </c>
      <c r="H41" s="4">
        <f>H40</f>
        <v>695.4</v>
      </c>
      <c r="I41" s="4">
        <f t="shared" ref="I41:K41" si="26">I40</f>
        <v>638.1</v>
      </c>
      <c r="J41" s="4">
        <f t="shared" si="26"/>
        <v>425.57</v>
      </c>
      <c r="K41" s="55">
        <f t="shared" si="26"/>
        <v>41</v>
      </c>
      <c r="L41" s="20" t="s">
        <v>27</v>
      </c>
      <c r="M41" s="46">
        <f>SUM(M40)</f>
        <v>283205</v>
      </c>
      <c r="N41" s="4">
        <f t="shared" ref="N41:R41" si="27">SUM(N40)</f>
        <v>0</v>
      </c>
      <c r="O41" s="4">
        <f t="shared" si="27"/>
        <v>171288.6</v>
      </c>
      <c r="P41" s="4">
        <f t="shared" si="27"/>
        <v>0</v>
      </c>
      <c r="Q41" s="4">
        <f t="shared" si="27"/>
        <v>111916.4</v>
      </c>
      <c r="R41" s="4">
        <f t="shared" si="27"/>
        <v>0</v>
      </c>
      <c r="S41" s="4" t="s">
        <v>27</v>
      </c>
      <c r="T41" s="4" t="s">
        <v>27</v>
      </c>
      <c r="U41" s="3" t="s">
        <v>27</v>
      </c>
    </row>
    <row r="42" spans="1:21" s="8" customFormat="1" ht="18" customHeight="1" x14ac:dyDescent="0.3">
      <c r="A42" s="39" t="s">
        <v>78</v>
      </c>
      <c r="B42" s="29" t="s">
        <v>91</v>
      </c>
      <c r="C42" s="21" t="s">
        <v>46</v>
      </c>
      <c r="D42" s="21">
        <v>1969</v>
      </c>
      <c r="E42" s="21">
        <v>2010</v>
      </c>
      <c r="F42" s="37" t="s">
        <v>54</v>
      </c>
      <c r="G42" s="21">
        <v>2</v>
      </c>
      <c r="H42" s="7">
        <v>695.4</v>
      </c>
      <c r="I42" s="7">
        <v>643.70000000000005</v>
      </c>
      <c r="J42" s="7">
        <v>432.43</v>
      </c>
      <c r="K42" s="68">
        <v>33</v>
      </c>
      <c r="L42" s="62" t="s">
        <v>52</v>
      </c>
      <c r="M42" s="47">
        <v>343634</v>
      </c>
      <c r="N42" s="4"/>
      <c r="O42" s="7">
        <v>207837.38</v>
      </c>
      <c r="P42" s="4"/>
      <c r="Q42" s="7">
        <v>135796.62</v>
      </c>
      <c r="R42" s="4"/>
      <c r="S42" s="7">
        <f t="shared" ref="S42" si="28">M42/I42</f>
        <v>533.84185179431404</v>
      </c>
      <c r="T42" s="7">
        <v>85.16</v>
      </c>
      <c r="U42" s="37" t="s">
        <v>67</v>
      </c>
    </row>
    <row r="43" spans="1:21" s="8" customFormat="1" ht="18" customHeight="1" x14ac:dyDescent="0.3">
      <c r="A43" s="39"/>
      <c r="B43" s="23" t="s">
        <v>29</v>
      </c>
      <c r="C43" s="3" t="s">
        <v>27</v>
      </c>
      <c r="D43" s="3" t="s">
        <v>27</v>
      </c>
      <c r="E43" s="3" t="s">
        <v>27</v>
      </c>
      <c r="F43" s="3" t="s">
        <v>27</v>
      </c>
      <c r="G43" s="3" t="s">
        <v>27</v>
      </c>
      <c r="H43" s="4">
        <f>H42</f>
        <v>695.4</v>
      </c>
      <c r="I43" s="4">
        <f t="shared" ref="I43:K43" si="29">I42</f>
        <v>643.70000000000005</v>
      </c>
      <c r="J43" s="4">
        <f t="shared" si="29"/>
        <v>432.43</v>
      </c>
      <c r="K43" s="38">
        <f t="shared" si="29"/>
        <v>33</v>
      </c>
      <c r="L43" s="20" t="s">
        <v>27</v>
      </c>
      <c r="M43" s="46">
        <f>SUM(M42)</f>
        <v>343634</v>
      </c>
      <c r="N43" s="4">
        <f t="shared" ref="N43:R43" si="30">SUM(N42)</f>
        <v>0</v>
      </c>
      <c r="O43" s="4">
        <f t="shared" si="30"/>
        <v>207837.38</v>
      </c>
      <c r="P43" s="4">
        <f t="shared" si="30"/>
        <v>0</v>
      </c>
      <c r="Q43" s="4">
        <f t="shared" si="30"/>
        <v>135796.62</v>
      </c>
      <c r="R43" s="4">
        <f t="shared" si="30"/>
        <v>0</v>
      </c>
      <c r="S43" s="4" t="s">
        <v>27</v>
      </c>
      <c r="T43" s="4" t="s">
        <v>27</v>
      </c>
      <c r="U43" s="3" t="s">
        <v>27</v>
      </c>
    </row>
    <row r="44" spans="1:21" s="8" customFormat="1" ht="13.95" customHeight="1" x14ac:dyDescent="0.3">
      <c r="A44" s="39"/>
      <c r="B44" s="23"/>
      <c r="C44" s="3"/>
      <c r="D44" s="3"/>
      <c r="E44" s="3"/>
      <c r="F44" s="3"/>
      <c r="G44" s="3"/>
      <c r="H44" s="4"/>
      <c r="I44" s="4"/>
      <c r="J44" s="4"/>
      <c r="K44" s="55"/>
      <c r="L44" s="55">
        <v>2022</v>
      </c>
      <c r="M44" s="46"/>
      <c r="N44" s="4"/>
      <c r="O44" s="4"/>
      <c r="P44" s="4"/>
      <c r="Q44" s="4"/>
      <c r="R44" s="4"/>
      <c r="S44" s="4"/>
      <c r="T44" s="4"/>
      <c r="U44" s="3"/>
    </row>
    <row r="45" spans="1:21" s="9" customFormat="1" ht="29.25" customHeight="1" x14ac:dyDescent="0.3">
      <c r="A45" s="6" t="s">
        <v>53</v>
      </c>
      <c r="B45" s="17" t="s">
        <v>96</v>
      </c>
      <c r="C45" s="3" t="s">
        <v>27</v>
      </c>
      <c r="D45" s="3" t="s">
        <v>27</v>
      </c>
      <c r="E45" s="3" t="s">
        <v>27</v>
      </c>
      <c r="F45" s="3" t="s">
        <v>27</v>
      </c>
      <c r="G45" s="3" t="s">
        <v>27</v>
      </c>
      <c r="H45" s="4">
        <f>H47+H50+H52+H54</f>
        <v>9402.2999999999993</v>
      </c>
      <c r="I45" s="4">
        <f t="shared" ref="I45:K45" si="31">I47+I50+I52+I54</f>
        <v>6595.7</v>
      </c>
      <c r="J45" s="4">
        <f t="shared" si="31"/>
        <v>2604.04</v>
      </c>
      <c r="K45" s="55">
        <f t="shared" si="31"/>
        <v>327</v>
      </c>
      <c r="L45" s="4" t="s">
        <v>27</v>
      </c>
      <c r="M45" s="46">
        <f>M47+M50+M52+M54</f>
        <v>7880842</v>
      </c>
      <c r="N45" s="46">
        <f t="shared" ref="N45:R45" si="32">N47+N50+N52+N54</f>
        <v>0</v>
      </c>
      <c r="O45" s="46">
        <f t="shared" si="32"/>
        <v>4714080.9399999995</v>
      </c>
      <c r="P45" s="46">
        <f t="shared" si="32"/>
        <v>57712.36</v>
      </c>
      <c r="Q45" s="46">
        <f t="shared" si="32"/>
        <v>3109048.6999999997</v>
      </c>
      <c r="R45" s="46">
        <f t="shared" si="32"/>
        <v>0</v>
      </c>
      <c r="S45" s="4" t="s">
        <v>27</v>
      </c>
      <c r="T45" s="4" t="s">
        <v>27</v>
      </c>
      <c r="U45" s="3" t="s">
        <v>27</v>
      </c>
    </row>
    <row r="46" spans="1:21" ht="18" customHeight="1" x14ac:dyDescent="0.3">
      <c r="A46" s="59" t="s">
        <v>79</v>
      </c>
      <c r="B46" s="29" t="s">
        <v>85</v>
      </c>
      <c r="C46" s="21" t="s">
        <v>46</v>
      </c>
      <c r="D46" s="21">
        <v>1979</v>
      </c>
      <c r="E46" s="21"/>
      <c r="F46" s="37" t="s">
        <v>55</v>
      </c>
      <c r="G46" s="21">
        <v>4</v>
      </c>
      <c r="H46" s="7">
        <v>2270.4</v>
      </c>
      <c r="I46" s="7">
        <v>1582.9</v>
      </c>
      <c r="J46" s="7">
        <v>541.41999999999996</v>
      </c>
      <c r="K46" s="68">
        <v>57</v>
      </c>
      <c r="L46" s="62" t="s">
        <v>48</v>
      </c>
      <c r="M46" s="48">
        <v>2967731</v>
      </c>
      <c r="N46" s="40"/>
      <c r="O46" s="42">
        <v>1788302.74</v>
      </c>
      <c r="P46" s="57"/>
      <c r="Q46" s="57">
        <v>1179428.26</v>
      </c>
      <c r="R46" s="40"/>
      <c r="S46" s="7">
        <f>M46/I46</f>
        <v>1874.8695432434138</v>
      </c>
      <c r="T46" s="7">
        <v>1307.1400000000001</v>
      </c>
      <c r="U46" s="37" t="s">
        <v>68</v>
      </c>
    </row>
    <row r="47" spans="1:21" ht="25.2" customHeight="1" x14ac:dyDescent="0.3">
      <c r="A47" s="59"/>
      <c r="B47" s="23" t="s">
        <v>29</v>
      </c>
      <c r="C47" s="3" t="s">
        <v>27</v>
      </c>
      <c r="D47" s="3" t="s">
        <v>27</v>
      </c>
      <c r="E47" s="3" t="s">
        <v>27</v>
      </c>
      <c r="F47" s="3" t="s">
        <v>27</v>
      </c>
      <c r="G47" s="3" t="s">
        <v>27</v>
      </c>
      <c r="H47" s="83">
        <f>H46</f>
        <v>2270.4</v>
      </c>
      <c r="I47" s="83">
        <f>I46</f>
        <v>1582.9</v>
      </c>
      <c r="J47" s="83">
        <f>J46</f>
        <v>541.41999999999996</v>
      </c>
      <c r="K47" s="70">
        <f>K46</f>
        <v>57</v>
      </c>
      <c r="L47" s="4" t="s">
        <v>27</v>
      </c>
      <c r="M47" s="49">
        <f t="shared" ref="M47:R47" si="33">SUM(M46:M46)</f>
        <v>2967731</v>
      </c>
      <c r="N47" s="30">
        <f t="shared" si="33"/>
        <v>0</v>
      </c>
      <c r="O47" s="58">
        <f t="shared" si="33"/>
        <v>1788302.74</v>
      </c>
      <c r="P47" s="30">
        <f t="shared" si="33"/>
        <v>0</v>
      </c>
      <c r="Q47" s="30">
        <f t="shared" si="33"/>
        <v>1179428.26</v>
      </c>
      <c r="R47" s="30">
        <f t="shared" si="33"/>
        <v>0</v>
      </c>
      <c r="S47" s="4" t="s">
        <v>27</v>
      </c>
      <c r="T47" s="4" t="s">
        <v>27</v>
      </c>
      <c r="U47" s="3" t="s">
        <v>27</v>
      </c>
    </row>
    <row r="48" spans="1:21" ht="18" customHeight="1" x14ac:dyDescent="0.3">
      <c r="A48" s="6" t="s">
        <v>80</v>
      </c>
      <c r="B48" s="29" t="s">
        <v>92</v>
      </c>
      <c r="C48" s="21" t="s">
        <v>46</v>
      </c>
      <c r="D48" s="21">
        <v>1981</v>
      </c>
      <c r="E48" s="21">
        <v>2013</v>
      </c>
      <c r="F48" s="37" t="s">
        <v>55</v>
      </c>
      <c r="G48" s="21">
        <v>4</v>
      </c>
      <c r="H48" s="82">
        <v>4695.1000000000004</v>
      </c>
      <c r="I48" s="7">
        <v>3259.9</v>
      </c>
      <c r="J48" s="7">
        <v>1122.6600000000001</v>
      </c>
      <c r="K48" s="68">
        <v>166</v>
      </c>
      <c r="L48" s="62" t="s">
        <v>62</v>
      </c>
      <c r="M48" s="47">
        <v>2085279</v>
      </c>
      <c r="N48" s="7"/>
      <c r="O48" s="7">
        <v>1256552.6099999999</v>
      </c>
      <c r="P48" s="7"/>
      <c r="Q48" s="7">
        <v>828726.39</v>
      </c>
      <c r="R48" s="7"/>
      <c r="S48" s="7">
        <f>M48/I48</f>
        <v>639.67575692505898</v>
      </c>
      <c r="T48" s="7">
        <v>505.46</v>
      </c>
      <c r="U48" s="37" t="s">
        <v>68</v>
      </c>
    </row>
    <row r="49" spans="1:21" ht="18" customHeight="1" x14ac:dyDescent="0.3">
      <c r="A49" s="6"/>
      <c r="B49" s="29" t="s">
        <v>92</v>
      </c>
      <c r="C49" s="21" t="s">
        <v>46</v>
      </c>
      <c r="D49" s="21">
        <v>1981</v>
      </c>
      <c r="E49" s="21">
        <v>2013</v>
      </c>
      <c r="F49" s="37" t="s">
        <v>55</v>
      </c>
      <c r="G49" s="21">
        <v>4</v>
      </c>
      <c r="H49" s="82">
        <v>4695.1000000000004</v>
      </c>
      <c r="I49" s="7">
        <v>3259.9</v>
      </c>
      <c r="J49" s="7">
        <v>1122.6600000000001</v>
      </c>
      <c r="K49" s="68">
        <v>166</v>
      </c>
      <c r="L49" s="62" t="s">
        <v>51</v>
      </c>
      <c r="M49" s="47">
        <v>1113115</v>
      </c>
      <c r="N49" s="7"/>
      <c r="O49" s="7">
        <v>670743.61</v>
      </c>
      <c r="P49" s="7"/>
      <c r="Q49" s="7">
        <v>442371.39</v>
      </c>
      <c r="R49" s="7"/>
      <c r="S49" s="7">
        <f>M49/I49</f>
        <v>341.4567931531642</v>
      </c>
      <c r="T49" s="7">
        <v>351.99</v>
      </c>
      <c r="U49" s="37" t="s">
        <v>68</v>
      </c>
    </row>
    <row r="50" spans="1:21" ht="18" customHeight="1" x14ac:dyDescent="0.3">
      <c r="A50" s="6"/>
      <c r="B50" s="23" t="s">
        <v>29</v>
      </c>
      <c r="C50" s="3" t="s">
        <v>27</v>
      </c>
      <c r="D50" s="3" t="s">
        <v>27</v>
      </c>
      <c r="E50" s="3" t="s">
        <v>27</v>
      </c>
      <c r="F50" s="3" t="s">
        <v>27</v>
      </c>
      <c r="G50" s="3" t="s">
        <v>27</v>
      </c>
      <c r="H50" s="30">
        <f>H49</f>
        <v>4695.1000000000004</v>
      </c>
      <c r="I50" s="30">
        <f t="shared" ref="I50:K50" si="34">I49</f>
        <v>3259.9</v>
      </c>
      <c r="J50" s="30">
        <f t="shared" si="34"/>
        <v>1122.6600000000001</v>
      </c>
      <c r="K50" s="71">
        <f t="shared" si="34"/>
        <v>166</v>
      </c>
      <c r="L50" s="20" t="s">
        <v>27</v>
      </c>
      <c r="M50" s="46">
        <f t="shared" ref="M50:R50" si="35">SUM(M48:M49)</f>
        <v>3198394</v>
      </c>
      <c r="N50" s="46">
        <f t="shared" si="35"/>
        <v>0</v>
      </c>
      <c r="O50" s="46">
        <f t="shared" si="35"/>
        <v>1927296.2199999997</v>
      </c>
      <c r="P50" s="46">
        <f t="shared" si="35"/>
        <v>0</v>
      </c>
      <c r="Q50" s="46">
        <f t="shared" si="35"/>
        <v>1271097.78</v>
      </c>
      <c r="R50" s="46">
        <f t="shared" si="35"/>
        <v>0</v>
      </c>
      <c r="S50" s="4" t="s">
        <v>27</v>
      </c>
      <c r="T50" s="4" t="s">
        <v>27</v>
      </c>
      <c r="U50" s="3" t="s">
        <v>27</v>
      </c>
    </row>
    <row r="51" spans="1:21" ht="18" customHeight="1" x14ac:dyDescent="0.3">
      <c r="A51" s="59" t="s">
        <v>81</v>
      </c>
      <c r="B51" s="29" t="s">
        <v>87</v>
      </c>
      <c r="C51" s="21" t="s">
        <v>46</v>
      </c>
      <c r="D51" s="65">
        <v>1974</v>
      </c>
      <c r="E51" s="65"/>
      <c r="F51" s="37" t="s">
        <v>47</v>
      </c>
      <c r="G51" s="21">
        <v>3</v>
      </c>
      <c r="H51" s="7">
        <v>1743.8</v>
      </c>
      <c r="I51" s="7">
        <v>1115</v>
      </c>
      <c r="J51" s="7">
        <v>509.04</v>
      </c>
      <c r="K51" s="68">
        <v>63</v>
      </c>
      <c r="L51" s="62" t="s">
        <v>62</v>
      </c>
      <c r="M51" s="47">
        <v>1469989</v>
      </c>
      <c r="N51" s="41"/>
      <c r="O51" s="42">
        <v>851013.17</v>
      </c>
      <c r="P51" s="54">
        <v>57712.36</v>
      </c>
      <c r="Q51" s="57">
        <v>561263.47</v>
      </c>
      <c r="R51" s="41"/>
      <c r="S51" s="7">
        <f>M51/I51</f>
        <v>1318.3757847533632</v>
      </c>
      <c r="T51" s="42">
        <v>842.98</v>
      </c>
      <c r="U51" s="37" t="s">
        <v>68</v>
      </c>
    </row>
    <row r="52" spans="1:21" ht="21.75" customHeight="1" x14ac:dyDescent="0.3">
      <c r="A52" s="59"/>
      <c r="B52" s="23" t="s">
        <v>29</v>
      </c>
      <c r="C52" s="3" t="s">
        <v>27</v>
      </c>
      <c r="D52" s="3" t="s">
        <v>27</v>
      </c>
      <c r="E52" s="3" t="s">
        <v>27</v>
      </c>
      <c r="F52" s="3" t="s">
        <v>27</v>
      </c>
      <c r="G52" s="3" t="s">
        <v>27</v>
      </c>
      <c r="H52" s="52">
        <f>H51</f>
        <v>1743.8</v>
      </c>
      <c r="I52" s="52">
        <f t="shared" ref="I52:K52" si="36">I51</f>
        <v>1115</v>
      </c>
      <c r="J52" s="52">
        <f t="shared" si="36"/>
        <v>509.04</v>
      </c>
      <c r="K52" s="72">
        <f t="shared" si="36"/>
        <v>63</v>
      </c>
      <c r="L52" s="4" t="s">
        <v>27</v>
      </c>
      <c r="M52" s="49">
        <f>M51</f>
        <v>1469989</v>
      </c>
      <c r="N52" s="30">
        <f t="shared" ref="N52:R52" si="37">N51</f>
        <v>0</v>
      </c>
      <c r="O52" s="58">
        <f t="shared" si="37"/>
        <v>851013.17</v>
      </c>
      <c r="P52" s="30">
        <f t="shared" si="37"/>
        <v>57712.36</v>
      </c>
      <c r="Q52" s="30">
        <f t="shared" si="37"/>
        <v>561263.47</v>
      </c>
      <c r="R52" s="30">
        <f t="shared" si="37"/>
        <v>0</v>
      </c>
      <c r="S52" s="4" t="s">
        <v>27</v>
      </c>
      <c r="T52" s="4" t="s">
        <v>27</v>
      </c>
      <c r="U52" s="3" t="s">
        <v>27</v>
      </c>
    </row>
    <row r="53" spans="1:21" ht="18.75" customHeight="1" x14ac:dyDescent="0.3">
      <c r="A53" s="59" t="s">
        <v>82</v>
      </c>
      <c r="B53" s="29" t="s">
        <v>93</v>
      </c>
      <c r="C53" s="21" t="s">
        <v>46</v>
      </c>
      <c r="D53" s="21">
        <v>1970</v>
      </c>
      <c r="E53" s="21">
        <v>2015</v>
      </c>
      <c r="F53" s="37" t="s">
        <v>54</v>
      </c>
      <c r="G53" s="21">
        <v>2</v>
      </c>
      <c r="H53" s="7">
        <v>693</v>
      </c>
      <c r="I53" s="7">
        <v>637.9</v>
      </c>
      <c r="J53" s="7">
        <v>430.92</v>
      </c>
      <c r="K53" s="68">
        <v>41</v>
      </c>
      <c r="L53" s="62" t="s">
        <v>52</v>
      </c>
      <c r="M53" s="47">
        <v>244728</v>
      </c>
      <c r="N53" s="4"/>
      <c r="O53" s="7">
        <v>147468.81</v>
      </c>
      <c r="P53" s="4"/>
      <c r="Q53" s="7">
        <v>97259.19</v>
      </c>
      <c r="R53" s="4"/>
      <c r="S53" s="7">
        <f>M53/I53</f>
        <v>383.64633955165385</v>
      </c>
      <c r="T53" s="7">
        <v>85.16</v>
      </c>
      <c r="U53" s="37" t="s">
        <v>68</v>
      </c>
    </row>
    <row r="54" spans="1:21" ht="25.2" customHeight="1" x14ac:dyDescent="0.3">
      <c r="A54" s="59"/>
      <c r="B54" s="23" t="s">
        <v>29</v>
      </c>
      <c r="C54" s="3" t="s">
        <v>27</v>
      </c>
      <c r="D54" s="3" t="s">
        <v>27</v>
      </c>
      <c r="E54" s="3" t="s">
        <v>27</v>
      </c>
      <c r="F54" s="3" t="s">
        <v>27</v>
      </c>
      <c r="G54" s="3" t="s">
        <v>27</v>
      </c>
      <c r="H54" s="4">
        <f>H53</f>
        <v>693</v>
      </c>
      <c r="I54" s="4">
        <f t="shared" ref="I54:K54" si="38">I53</f>
        <v>637.9</v>
      </c>
      <c r="J54" s="4">
        <f t="shared" si="38"/>
        <v>430.92</v>
      </c>
      <c r="K54" s="55">
        <f t="shared" si="38"/>
        <v>41</v>
      </c>
      <c r="L54" s="20" t="s">
        <v>27</v>
      </c>
      <c r="M54" s="46">
        <f>SUM(M53)</f>
        <v>244728</v>
      </c>
      <c r="N54" s="4">
        <f t="shared" ref="N54:R54" si="39">SUM(N53)</f>
        <v>0</v>
      </c>
      <c r="O54" s="4">
        <f t="shared" si="39"/>
        <v>147468.81</v>
      </c>
      <c r="P54" s="4">
        <f t="shared" si="39"/>
        <v>0</v>
      </c>
      <c r="Q54" s="4">
        <f t="shared" si="39"/>
        <v>97259.19</v>
      </c>
      <c r="R54" s="4">
        <f t="shared" si="39"/>
        <v>0</v>
      </c>
      <c r="S54" s="4" t="s">
        <v>27</v>
      </c>
      <c r="T54" s="4" t="s">
        <v>27</v>
      </c>
      <c r="U54" s="3" t="s">
        <v>27</v>
      </c>
    </row>
  </sheetData>
  <mergeCells count="24">
    <mergeCell ref="A10:B10"/>
    <mergeCell ref="A11:U11"/>
    <mergeCell ref="I2:U2"/>
    <mergeCell ref="I3:U3"/>
    <mergeCell ref="A4:U4"/>
    <mergeCell ref="M6:M7"/>
    <mergeCell ref="L5:L7"/>
    <mergeCell ref="J5:J7"/>
    <mergeCell ref="A5:A8"/>
    <mergeCell ref="B5:B8"/>
    <mergeCell ref="F5:F8"/>
    <mergeCell ref="G5:G8"/>
    <mergeCell ref="H5:H7"/>
    <mergeCell ref="N6:R6"/>
    <mergeCell ref="S5:S7"/>
    <mergeCell ref="T5:T7"/>
    <mergeCell ref="U5:U8"/>
    <mergeCell ref="M5:R5"/>
    <mergeCell ref="P1:U1"/>
    <mergeCell ref="I5:I7"/>
    <mergeCell ref="C5:C8"/>
    <mergeCell ref="D5:D8"/>
    <mergeCell ref="E5:E8"/>
    <mergeCell ref="K5:K7"/>
  </mergeCells>
  <pageMargins left="0.59055118110236227" right="0.59055118110236227" top="0.59055118110236227" bottom="0.59055118110236227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80" zoomScaleNormal="80" workbookViewId="0">
      <selection activeCell="A3" sqref="A3:N3"/>
    </sheetView>
  </sheetViews>
  <sheetFormatPr defaultRowHeight="14.4" x14ac:dyDescent="0.3"/>
  <cols>
    <col min="1" max="1" width="4.109375" customWidth="1"/>
    <col min="2" max="2" width="17.6640625" customWidth="1"/>
    <col min="3" max="3" width="12.33203125" customWidth="1"/>
    <col min="4" max="4" width="19.109375" customWidth="1"/>
    <col min="5" max="5" width="8" bestFit="1" customWidth="1"/>
    <col min="6" max="7" width="7.88671875" customWidth="1"/>
    <col min="8" max="8" width="6.6640625" customWidth="1"/>
    <col min="9" max="9" width="7" customWidth="1"/>
    <col min="10" max="10" width="8" bestFit="1" customWidth="1"/>
    <col min="11" max="11" width="8.5546875" bestFit="1" customWidth="1"/>
    <col min="12" max="12" width="9.109375" bestFit="1" customWidth="1"/>
    <col min="13" max="13" width="13.6640625" customWidth="1"/>
    <col min="14" max="14" width="14.44140625" customWidth="1"/>
    <col min="257" max="257" width="4.109375" customWidth="1"/>
    <col min="258" max="258" width="17.6640625" customWidth="1"/>
    <col min="259" max="259" width="9.33203125" customWidth="1"/>
    <col min="260" max="260" width="19.5546875" customWidth="1"/>
    <col min="261" max="261" width="8" bestFit="1" customWidth="1"/>
    <col min="262" max="262" width="8.5546875" bestFit="1" customWidth="1"/>
    <col min="263" max="264" width="9.109375" bestFit="1" customWidth="1"/>
    <col min="265" max="265" width="7" customWidth="1"/>
    <col min="266" max="266" width="8" bestFit="1" customWidth="1"/>
    <col min="267" max="267" width="8.5546875" bestFit="1" customWidth="1"/>
    <col min="268" max="268" width="9.109375" bestFit="1" customWidth="1"/>
    <col min="269" max="270" width="11.88671875" customWidth="1"/>
    <col min="513" max="513" width="4.109375" customWidth="1"/>
    <col min="514" max="514" width="17.6640625" customWidth="1"/>
    <col min="515" max="515" width="9.33203125" customWidth="1"/>
    <col min="516" max="516" width="19.5546875" customWidth="1"/>
    <col min="517" max="517" width="8" bestFit="1" customWidth="1"/>
    <col min="518" max="518" width="8.5546875" bestFit="1" customWidth="1"/>
    <col min="519" max="520" width="9.109375" bestFit="1" customWidth="1"/>
    <col min="521" max="521" width="7" customWidth="1"/>
    <col min="522" max="522" width="8" bestFit="1" customWidth="1"/>
    <col min="523" max="523" width="8.5546875" bestFit="1" customWidth="1"/>
    <col min="524" max="524" width="9.109375" bestFit="1" customWidth="1"/>
    <col min="525" max="526" width="11.88671875" customWidth="1"/>
    <col min="769" max="769" width="4.109375" customWidth="1"/>
    <col min="770" max="770" width="17.6640625" customWidth="1"/>
    <col min="771" max="771" width="9.33203125" customWidth="1"/>
    <col min="772" max="772" width="19.5546875" customWidth="1"/>
    <col min="773" max="773" width="8" bestFit="1" customWidth="1"/>
    <col min="774" max="774" width="8.5546875" bestFit="1" customWidth="1"/>
    <col min="775" max="776" width="9.109375" bestFit="1" customWidth="1"/>
    <col min="777" max="777" width="7" customWidth="1"/>
    <col min="778" max="778" width="8" bestFit="1" customWidth="1"/>
    <col min="779" max="779" width="8.5546875" bestFit="1" customWidth="1"/>
    <col min="780" max="780" width="9.109375" bestFit="1" customWidth="1"/>
    <col min="781" max="782" width="11.88671875" customWidth="1"/>
    <col min="1025" max="1025" width="4.109375" customWidth="1"/>
    <col min="1026" max="1026" width="17.6640625" customWidth="1"/>
    <col min="1027" max="1027" width="9.33203125" customWidth="1"/>
    <col min="1028" max="1028" width="19.5546875" customWidth="1"/>
    <col min="1029" max="1029" width="8" bestFit="1" customWidth="1"/>
    <col min="1030" max="1030" width="8.5546875" bestFit="1" customWidth="1"/>
    <col min="1031" max="1032" width="9.109375" bestFit="1" customWidth="1"/>
    <col min="1033" max="1033" width="7" customWidth="1"/>
    <col min="1034" max="1034" width="8" bestFit="1" customWidth="1"/>
    <col min="1035" max="1035" width="8.5546875" bestFit="1" customWidth="1"/>
    <col min="1036" max="1036" width="9.109375" bestFit="1" customWidth="1"/>
    <col min="1037" max="1038" width="11.88671875" customWidth="1"/>
    <col min="1281" max="1281" width="4.109375" customWidth="1"/>
    <col min="1282" max="1282" width="17.6640625" customWidth="1"/>
    <col min="1283" max="1283" width="9.33203125" customWidth="1"/>
    <col min="1284" max="1284" width="19.5546875" customWidth="1"/>
    <col min="1285" max="1285" width="8" bestFit="1" customWidth="1"/>
    <col min="1286" max="1286" width="8.5546875" bestFit="1" customWidth="1"/>
    <col min="1287" max="1288" width="9.109375" bestFit="1" customWidth="1"/>
    <col min="1289" max="1289" width="7" customWidth="1"/>
    <col min="1290" max="1290" width="8" bestFit="1" customWidth="1"/>
    <col min="1291" max="1291" width="8.5546875" bestFit="1" customWidth="1"/>
    <col min="1292" max="1292" width="9.109375" bestFit="1" customWidth="1"/>
    <col min="1293" max="1294" width="11.88671875" customWidth="1"/>
    <col min="1537" max="1537" width="4.109375" customWidth="1"/>
    <col min="1538" max="1538" width="17.6640625" customWidth="1"/>
    <col min="1539" max="1539" width="9.33203125" customWidth="1"/>
    <col min="1540" max="1540" width="19.5546875" customWidth="1"/>
    <col min="1541" max="1541" width="8" bestFit="1" customWidth="1"/>
    <col min="1542" max="1542" width="8.5546875" bestFit="1" customWidth="1"/>
    <col min="1543" max="1544" width="9.109375" bestFit="1" customWidth="1"/>
    <col min="1545" max="1545" width="7" customWidth="1"/>
    <col min="1546" max="1546" width="8" bestFit="1" customWidth="1"/>
    <col min="1547" max="1547" width="8.5546875" bestFit="1" customWidth="1"/>
    <col min="1548" max="1548" width="9.109375" bestFit="1" customWidth="1"/>
    <col min="1549" max="1550" width="11.88671875" customWidth="1"/>
    <col min="1793" max="1793" width="4.109375" customWidth="1"/>
    <col min="1794" max="1794" width="17.6640625" customWidth="1"/>
    <col min="1795" max="1795" width="9.33203125" customWidth="1"/>
    <col min="1796" max="1796" width="19.5546875" customWidth="1"/>
    <col min="1797" max="1797" width="8" bestFit="1" customWidth="1"/>
    <col min="1798" max="1798" width="8.5546875" bestFit="1" customWidth="1"/>
    <col min="1799" max="1800" width="9.109375" bestFit="1" customWidth="1"/>
    <col min="1801" max="1801" width="7" customWidth="1"/>
    <col min="1802" max="1802" width="8" bestFit="1" customWidth="1"/>
    <col min="1803" max="1803" width="8.5546875" bestFit="1" customWidth="1"/>
    <col min="1804" max="1804" width="9.109375" bestFit="1" customWidth="1"/>
    <col min="1805" max="1806" width="11.88671875" customWidth="1"/>
    <col min="2049" max="2049" width="4.109375" customWidth="1"/>
    <col min="2050" max="2050" width="17.6640625" customWidth="1"/>
    <col min="2051" max="2051" width="9.33203125" customWidth="1"/>
    <col min="2052" max="2052" width="19.5546875" customWidth="1"/>
    <col min="2053" max="2053" width="8" bestFit="1" customWidth="1"/>
    <col min="2054" max="2054" width="8.5546875" bestFit="1" customWidth="1"/>
    <col min="2055" max="2056" width="9.109375" bestFit="1" customWidth="1"/>
    <col min="2057" max="2057" width="7" customWidth="1"/>
    <col min="2058" max="2058" width="8" bestFit="1" customWidth="1"/>
    <col min="2059" max="2059" width="8.5546875" bestFit="1" customWidth="1"/>
    <col min="2060" max="2060" width="9.109375" bestFit="1" customWidth="1"/>
    <col min="2061" max="2062" width="11.88671875" customWidth="1"/>
    <col min="2305" max="2305" width="4.109375" customWidth="1"/>
    <col min="2306" max="2306" width="17.6640625" customWidth="1"/>
    <col min="2307" max="2307" width="9.33203125" customWidth="1"/>
    <col min="2308" max="2308" width="19.5546875" customWidth="1"/>
    <col min="2309" max="2309" width="8" bestFit="1" customWidth="1"/>
    <col min="2310" max="2310" width="8.5546875" bestFit="1" customWidth="1"/>
    <col min="2311" max="2312" width="9.109375" bestFit="1" customWidth="1"/>
    <col min="2313" max="2313" width="7" customWidth="1"/>
    <col min="2314" max="2314" width="8" bestFit="1" customWidth="1"/>
    <col min="2315" max="2315" width="8.5546875" bestFit="1" customWidth="1"/>
    <col min="2316" max="2316" width="9.109375" bestFit="1" customWidth="1"/>
    <col min="2317" max="2318" width="11.88671875" customWidth="1"/>
    <col min="2561" max="2561" width="4.109375" customWidth="1"/>
    <col min="2562" max="2562" width="17.6640625" customWidth="1"/>
    <col min="2563" max="2563" width="9.33203125" customWidth="1"/>
    <col min="2564" max="2564" width="19.5546875" customWidth="1"/>
    <col min="2565" max="2565" width="8" bestFit="1" customWidth="1"/>
    <col min="2566" max="2566" width="8.5546875" bestFit="1" customWidth="1"/>
    <col min="2567" max="2568" width="9.109375" bestFit="1" customWidth="1"/>
    <col min="2569" max="2569" width="7" customWidth="1"/>
    <col min="2570" max="2570" width="8" bestFit="1" customWidth="1"/>
    <col min="2571" max="2571" width="8.5546875" bestFit="1" customWidth="1"/>
    <col min="2572" max="2572" width="9.109375" bestFit="1" customWidth="1"/>
    <col min="2573" max="2574" width="11.88671875" customWidth="1"/>
    <col min="2817" max="2817" width="4.109375" customWidth="1"/>
    <col min="2818" max="2818" width="17.6640625" customWidth="1"/>
    <col min="2819" max="2819" width="9.33203125" customWidth="1"/>
    <col min="2820" max="2820" width="19.5546875" customWidth="1"/>
    <col min="2821" max="2821" width="8" bestFit="1" customWidth="1"/>
    <col min="2822" max="2822" width="8.5546875" bestFit="1" customWidth="1"/>
    <col min="2823" max="2824" width="9.109375" bestFit="1" customWidth="1"/>
    <col min="2825" max="2825" width="7" customWidth="1"/>
    <col min="2826" max="2826" width="8" bestFit="1" customWidth="1"/>
    <col min="2827" max="2827" width="8.5546875" bestFit="1" customWidth="1"/>
    <col min="2828" max="2828" width="9.109375" bestFit="1" customWidth="1"/>
    <col min="2829" max="2830" width="11.88671875" customWidth="1"/>
    <col min="3073" max="3073" width="4.109375" customWidth="1"/>
    <col min="3074" max="3074" width="17.6640625" customWidth="1"/>
    <col min="3075" max="3075" width="9.33203125" customWidth="1"/>
    <col min="3076" max="3076" width="19.5546875" customWidth="1"/>
    <col min="3077" max="3077" width="8" bestFit="1" customWidth="1"/>
    <col min="3078" max="3078" width="8.5546875" bestFit="1" customWidth="1"/>
    <col min="3079" max="3080" width="9.109375" bestFit="1" customWidth="1"/>
    <col min="3081" max="3081" width="7" customWidth="1"/>
    <col min="3082" max="3082" width="8" bestFit="1" customWidth="1"/>
    <col min="3083" max="3083" width="8.5546875" bestFit="1" customWidth="1"/>
    <col min="3084" max="3084" width="9.109375" bestFit="1" customWidth="1"/>
    <col min="3085" max="3086" width="11.88671875" customWidth="1"/>
    <col min="3329" max="3329" width="4.109375" customWidth="1"/>
    <col min="3330" max="3330" width="17.6640625" customWidth="1"/>
    <col min="3331" max="3331" width="9.33203125" customWidth="1"/>
    <col min="3332" max="3332" width="19.5546875" customWidth="1"/>
    <col min="3333" max="3333" width="8" bestFit="1" customWidth="1"/>
    <col min="3334" max="3334" width="8.5546875" bestFit="1" customWidth="1"/>
    <col min="3335" max="3336" width="9.109375" bestFit="1" customWidth="1"/>
    <col min="3337" max="3337" width="7" customWidth="1"/>
    <col min="3338" max="3338" width="8" bestFit="1" customWidth="1"/>
    <col min="3339" max="3339" width="8.5546875" bestFit="1" customWidth="1"/>
    <col min="3340" max="3340" width="9.109375" bestFit="1" customWidth="1"/>
    <col min="3341" max="3342" width="11.88671875" customWidth="1"/>
    <col min="3585" max="3585" width="4.109375" customWidth="1"/>
    <col min="3586" max="3586" width="17.6640625" customWidth="1"/>
    <col min="3587" max="3587" width="9.33203125" customWidth="1"/>
    <col min="3588" max="3588" width="19.5546875" customWidth="1"/>
    <col min="3589" max="3589" width="8" bestFit="1" customWidth="1"/>
    <col min="3590" max="3590" width="8.5546875" bestFit="1" customWidth="1"/>
    <col min="3591" max="3592" width="9.109375" bestFit="1" customWidth="1"/>
    <col min="3593" max="3593" width="7" customWidth="1"/>
    <col min="3594" max="3594" width="8" bestFit="1" customWidth="1"/>
    <col min="3595" max="3595" width="8.5546875" bestFit="1" customWidth="1"/>
    <col min="3596" max="3596" width="9.109375" bestFit="1" customWidth="1"/>
    <col min="3597" max="3598" width="11.88671875" customWidth="1"/>
    <col min="3841" max="3841" width="4.109375" customWidth="1"/>
    <col min="3842" max="3842" width="17.6640625" customWidth="1"/>
    <col min="3843" max="3843" width="9.33203125" customWidth="1"/>
    <col min="3844" max="3844" width="19.5546875" customWidth="1"/>
    <col min="3845" max="3845" width="8" bestFit="1" customWidth="1"/>
    <col min="3846" max="3846" width="8.5546875" bestFit="1" customWidth="1"/>
    <col min="3847" max="3848" width="9.109375" bestFit="1" customWidth="1"/>
    <col min="3849" max="3849" width="7" customWidth="1"/>
    <col min="3850" max="3850" width="8" bestFit="1" customWidth="1"/>
    <col min="3851" max="3851" width="8.5546875" bestFit="1" customWidth="1"/>
    <col min="3852" max="3852" width="9.109375" bestFit="1" customWidth="1"/>
    <col min="3853" max="3854" width="11.88671875" customWidth="1"/>
    <col min="4097" max="4097" width="4.109375" customWidth="1"/>
    <col min="4098" max="4098" width="17.6640625" customWidth="1"/>
    <col min="4099" max="4099" width="9.33203125" customWidth="1"/>
    <col min="4100" max="4100" width="19.5546875" customWidth="1"/>
    <col min="4101" max="4101" width="8" bestFit="1" customWidth="1"/>
    <col min="4102" max="4102" width="8.5546875" bestFit="1" customWidth="1"/>
    <col min="4103" max="4104" width="9.109375" bestFit="1" customWidth="1"/>
    <col min="4105" max="4105" width="7" customWidth="1"/>
    <col min="4106" max="4106" width="8" bestFit="1" customWidth="1"/>
    <col min="4107" max="4107" width="8.5546875" bestFit="1" customWidth="1"/>
    <col min="4108" max="4108" width="9.109375" bestFit="1" customWidth="1"/>
    <col min="4109" max="4110" width="11.88671875" customWidth="1"/>
    <col min="4353" max="4353" width="4.109375" customWidth="1"/>
    <col min="4354" max="4354" width="17.6640625" customWidth="1"/>
    <col min="4355" max="4355" width="9.33203125" customWidth="1"/>
    <col min="4356" max="4356" width="19.5546875" customWidth="1"/>
    <col min="4357" max="4357" width="8" bestFit="1" customWidth="1"/>
    <col min="4358" max="4358" width="8.5546875" bestFit="1" customWidth="1"/>
    <col min="4359" max="4360" width="9.109375" bestFit="1" customWidth="1"/>
    <col min="4361" max="4361" width="7" customWidth="1"/>
    <col min="4362" max="4362" width="8" bestFit="1" customWidth="1"/>
    <col min="4363" max="4363" width="8.5546875" bestFit="1" customWidth="1"/>
    <col min="4364" max="4364" width="9.109375" bestFit="1" customWidth="1"/>
    <col min="4365" max="4366" width="11.88671875" customWidth="1"/>
    <col min="4609" max="4609" width="4.109375" customWidth="1"/>
    <col min="4610" max="4610" width="17.6640625" customWidth="1"/>
    <col min="4611" max="4611" width="9.33203125" customWidth="1"/>
    <col min="4612" max="4612" width="19.5546875" customWidth="1"/>
    <col min="4613" max="4613" width="8" bestFit="1" customWidth="1"/>
    <col min="4614" max="4614" width="8.5546875" bestFit="1" customWidth="1"/>
    <col min="4615" max="4616" width="9.109375" bestFit="1" customWidth="1"/>
    <col min="4617" max="4617" width="7" customWidth="1"/>
    <col min="4618" max="4618" width="8" bestFit="1" customWidth="1"/>
    <col min="4619" max="4619" width="8.5546875" bestFit="1" customWidth="1"/>
    <col min="4620" max="4620" width="9.109375" bestFit="1" customWidth="1"/>
    <col min="4621" max="4622" width="11.88671875" customWidth="1"/>
    <col min="4865" max="4865" width="4.109375" customWidth="1"/>
    <col min="4866" max="4866" width="17.6640625" customWidth="1"/>
    <col min="4867" max="4867" width="9.33203125" customWidth="1"/>
    <col min="4868" max="4868" width="19.5546875" customWidth="1"/>
    <col min="4869" max="4869" width="8" bestFit="1" customWidth="1"/>
    <col min="4870" max="4870" width="8.5546875" bestFit="1" customWidth="1"/>
    <col min="4871" max="4872" width="9.109375" bestFit="1" customWidth="1"/>
    <col min="4873" max="4873" width="7" customWidth="1"/>
    <col min="4874" max="4874" width="8" bestFit="1" customWidth="1"/>
    <col min="4875" max="4875" width="8.5546875" bestFit="1" customWidth="1"/>
    <col min="4876" max="4876" width="9.109375" bestFit="1" customWidth="1"/>
    <col min="4877" max="4878" width="11.88671875" customWidth="1"/>
    <col min="5121" max="5121" width="4.109375" customWidth="1"/>
    <col min="5122" max="5122" width="17.6640625" customWidth="1"/>
    <col min="5123" max="5123" width="9.33203125" customWidth="1"/>
    <col min="5124" max="5124" width="19.5546875" customWidth="1"/>
    <col min="5125" max="5125" width="8" bestFit="1" customWidth="1"/>
    <col min="5126" max="5126" width="8.5546875" bestFit="1" customWidth="1"/>
    <col min="5127" max="5128" width="9.109375" bestFit="1" customWidth="1"/>
    <col min="5129" max="5129" width="7" customWidth="1"/>
    <col min="5130" max="5130" width="8" bestFit="1" customWidth="1"/>
    <col min="5131" max="5131" width="8.5546875" bestFit="1" customWidth="1"/>
    <col min="5132" max="5132" width="9.109375" bestFit="1" customWidth="1"/>
    <col min="5133" max="5134" width="11.88671875" customWidth="1"/>
    <col min="5377" max="5377" width="4.109375" customWidth="1"/>
    <col min="5378" max="5378" width="17.6640625" customWidth="1"/>
    <col min="5379" max="5379" width="9.33203125" customWidth="1"/>
    <col min="5380" max="5380" width="19.5546875" customWidth="1"/>
    <col min="5381" max="5381" width="8" bestFit="1" customWidth="1"/>
    <col min="5382" max="5382" width="8.5546875" bestFit="1" customWidth="1"/>
    <col min="5383" max="5384" width="9.109375" bestFit="1" customWidth="1"/>
    <col min="5385" max="5385" width="7" customWidth="1"/>
    <col min="5386" max="5386" width="8" bestFit="1" customWidth="1"/>
    <col min="5387" max="5387" width="8.5546875" bestFit="1" customWidth="1"/>
    <col min="5388" max="5388" width="9.109375" bestFit="1" customWidth="1"/>
    <col min="5389" max="5390" width="11.88671875" customWidth="1"/>
    <col min="5633" max="5633" width="4.109375" customWidth="1"/>
    <col min="5634" max="5634" width="17.6640625" customWidth="1"/>
    <col min="5635" max="5635" width="9.33203125" customWidth="1"/>
    <col min="5636" max="5636" width="19.5546875" customWidth="1"/>
    <col min="5637" max="5637" width="8" bestFit="1" customWidth="1"/>
    <col min="5638" max="5638" width="8.5546875" bestFit="1" customWidth="1"/>
    <col min="5639" max="5640" width="9.109375" bestFit="1" customWidth="1"/>
    <col min="5641" max="5641" width="7" customWidth="1"/>
    <col min="5642" max="5642" width="8" bestFit="1" customWidth="1"/>
    <col min="5643" max="5643" width="8.5546875" bestFit="1" customWidth="1"/>
    <col min="5644" max="5644" width="9.109375" bestFit="1" customWidth="1"/>
    <col min="5645" max="5646" width="11.88671875" customWidth="1"/>
    <col min="5889" max="5889" width="4.109375" customWidth="1"/>
    <col min="5890" max="5890" width="17.6640625" customWidth="1"/>
    <col min="5891" max="5891" width="9.33203125" customWidth="1"/>
    <col min="5892" max="5892" width="19.5546875" customWidth="1"/>
    <col min="5893" max="5893" width="8" bestFit="1" customWidth="1"/>
    <col min="5894" max="5894" width="8.5546875" bestFit="1" customWidth="1"/>
    <col min="5895" max="5896" width="9.109375" bestFit="1" customWidth="1"/>
    <col min="5897" max="5897" width="7" customWidth="1"/>
    <col min="5898" max="5898" width="8" bestFit="1" customWidth="1"/>
    <col min="5899" max="5899" width="8.5546875" bestFit="1" customWidth="1"/>
    <col min="5900" max="5900" width="9.109375" bestFit="1" customWidth="1"/>
    <col min="5901" max="5902" width="11.88671875" customWidth="1"/>
    <col min="6145" max="6145" width="4.109375" customWidth="1"/>
    <col min="6146" max="6146" width="17.6640625" customWidth="1"/>
    <col min="6147" max="6147" width="9.33203125" customWidth="1"/>
    <col min="6148" max="6148" width="19.5546875" customWidth="1"/>
    <col min="6149" max="6149" width="8" bestFit="1" customWidth="1"/>
    <col min="6150" max="6150" width="8.5546875" bestFit="1" customWidth="1"/>
    <col min="6151" max="6152" width="9.109375" bestFit="1" customWidth="1"/>
    <col min="6153" max="6153" width="7" customWidth="1"/>
    <col min="6154" max="6154" width="8" bestFit="1" customWidth="1"/>
    <col min="6155" max="6155" width="8.5546875" bestFit="1" customWidth="1"/>
    <col min="6156" max="6156" width="9.109375" bestFit="1" customWidth="1"/>
    <col min="6157" max="6158" width="11.88671875" customWidth="1"/>
    <col min="6401" max="6401" width="4.109375" customWidth="1"/>
    <col min="6402" max="6402" width="17.6640625" customWidth="1"/>
    <col min="6403" max="6403" width="9.33203125" customWidth="1"/>
    <col min="6404" max="6404" width="19.5546875" customWidth="1"/>
    <col min="6405" max="6405" width="8" bestFit="1" customWidth="1"/>
    <col min="6406" max="6406" width="8.5546875" bestFit="1" customWidth="1"/>
    <col min="6407" max="6408" width="9.109375" bestFit="1" customWidth="1"/>
    <col min="6409" max="6409" width="7" customWidth="1"/>
    <col min="6410" max="6410" width="8" bestFit="1" customWidth="1"/>
    <col min="6411" max="6411" width="8.5546875" bestFit="1" customWidth="1"/>
    <col min="6412" max="6412" width="9.109375" bestFit="1" customWidth="1"/>
    <col min="6413" max="6414" width="11.88671875" customWidth="1"/>
    <col min="6657" max="6657" width="4.109375" customWidth="1"/>
    <col min="6658" max="6658" width="17.6640625" customWidth="1"/>
    <col min="6659" max="6659" width="9.33203125" customWidth="1"/>
    <col min="6660" max="6660" width="19.5546875" customWidth="1"/>
    <col min="6661" max="6661" width="8" bestFit="1" customWidth="1"/>
    <col min="6662" max="6662" width="8.5546875" bestFit="1" customWidth="1"/>
    <col min="6663" max="6664" width="9.109375" bestFit="1" customWidth="1"/>
    <col min="6665" max="6665" width="7" customWidth="1"/>
    <col min="6666" max="6666" width="8" bestFit="1" customWidth="1"/>
    <col min="6667" max="6667" width="8.5546875" bestFit="1" customWidth="1"/>
    <col min="6668" max="6668" width="9.109375" bestFit="1" customWidth="1"/>
    <col min="6669" max="6670" width="11.88671875" customWidth="1"/>
    <col min="6913" max="6913" width="4.109375" customWidth="1"/>
    <col min="6914" max="6914" width="17.6640625" customWidth="1"/>
    <col min="6915" max="6915" width="9.33203125" customWidth="1"/>
    <col min="6916" max="6916" width="19.5546875" customWidth="1"/>
    <col min="6917" max="6917" width="8" bestFit="1" customWidth="1"/>
    <col min="6918" max="6918" width="8.5546875" bestFit="1" customWidth="1"/>
    <col min="6919" max="6920" width="9.109375" bestFit="1" customWidth="1"/>
    <col min="6921" max="6921" width="7" customWidth="1"/>
    <col min="6922" max="6922" width="8" bestFit="1" customWidth="1"/>
    <col min="6923" max="6923" width="8.5546875" bestFit="1" customWidth="1"/>
    <col min="6924" max="6924" width="9.109375" bestFit="1" customWidth="1"/>
    <col min="6925" max="6926" width="11.88671875" customWidth="1"/>
    <col min="7169" max="7169" width="4.109375" customWidth="1"/>
    <col min="7170" max="7170" width="17.6640625" customWidth="1"/>
    <col min="7171" max="7171" width="9.33203125" customWidth="1"/>
    <col min="7172" max="7172" width="19.5546875" customWidth="1"/>
    <col min="7173" max="7173" width="8" bestFit="1" customWidth="1"/>
    <col min="7174" max="7174" width="8.5546875" bestFit="1" customWidth="1"/>
    <col min="7175" max="7176" width="9.109375" bestFit="1" customWidth="1"/>
    <col min="7177" max="7177" width="7" customWidth="1"/>
    <col min="7178" max="7178" width="8" bestFit="1" customWidth="1"/>
    <col min="7179" max="7179" width="8.5546875" bestFit="1" customWidth="1"/>
    <col min="7180" max="7180" width="9.109375" bestFit="1" customWidth="1"/>
    <col min="7181" max="7182" width="11.88671875" customWidth="1"/>
    <col min="7425" max="7425" width="4.109375" customWidth="1"/>
    <col min="7426" max="7426" width="17.6640625" customWidth="1"/>
    <col min="7427" max="7427" width="9.33203125" customWidth="1"/>
    <col min="7428" max="7428" width="19.5546875" customWidth="1"/>
    <col min="7429" max="7429" width="8" bestFit="1" customWidth="1"/>
    <col min="7430" max="7430" width="8.5546875" bestFit="1" customWidth="1"/>
    <col min="7431" max="7432" width="9.109375" bestFit="1" customWidth="1"/>
    <col min="7433" max="7433" width="7" customWidth="1"/>
    <col min="7434" max="7434" width="8" bestFit="1" customWidth="1"/>
    <col min="7435" max="7435" width="8.5546875" bestFit="1" customWidth="1"/>
    <col min="7436" max="7436" width="9.109375" bestFit="1" customWidth="1"/>
    <col min="7437" max="7438" width="11.88671875" customWidth="1"/>
    <col min="7681" max="7681" width="4.109375" customWidth="1"/>
    <col min="7682" max="7682" width="17.6640625" customWidth="1"/>
    <col min="7683" max="7683" width="9.33203125" customWidth="1"/>
    <col min="7684" max="7684" width="19.5546875" customWidth="1"/>
    <col min="7685" max="7685" width="8" bestFit="1" customWidth="1"/>
    <col min="7686" max="7686" width="8.5546875" bestFit="1" customWidth="1"/>
    <col min="7687" max="7688" width="9.109375" bestFit="1" customWidth="1"/>
    <col min="7689" max="7689" width="7" customWidth="1"/>
    <col min="7690" max="7690" width="8" bestFit="1" customWidth="1"/>
    <col min="7691" max="7691" width="8.5546875" bestFit="1" customWidth="1"/>
    <col min="7692" max="7692" width="9.109375" bestFit="1" customWidth="1"/>
    <col min="7693" max="7694" width="11.88671875" customWidth="1"/>
    <col min="7937" max="7937" width="4.109375" customWidth="1"/>
    <col min="7938" max="7938" width="17.6640625" customWidth="1"/>
    <col min="7939" max="7939" width="9.33203125" customWidth="1"/>
    <col min="7940" max="7940" width="19.5546875" customWidth="1"/>
    <col min="7941" max="7941" width="8" bestFit="1" customWidth="1"/>
    <col min="7942" max="7942" width="8.5546875" bestFit="1" customWidth="1"/>
    <col min="7943" max="7944" width="9.109375" bestFit="1" customWidth="1"/>
    <col min="7945" max="7945" width="7" customWidth="1"/>
    <col min="7946" max="7946" width="8" bestFit="1" customWidth="1"/>
    <col min="7947" max="7947" width="8.5546875" bestFit="1" customWidth="1"/>
    <col min="7948" max="7948" width="9.109375" bestFit="1" customWidth="1"/>
    <col min="7949" max="7950" width="11.88671875" customWidth="1"/>
    <col min="8193" max="8193" width="4.109375" customWidth="1"/>
    <col min="8194" max="8194" width="17.6640625" customWidth="1"/>
    <col min="8195" max="8195" width="9.33203125" customWidth="1"/>
    <col min="8196" max="8196" width="19.5546875" customWidth="1"/>
    <col min="8197" max="8197" width="8" bestFit="1" customWidth="1"/>
    <col min="8198" max="8198" width="8.5546875" bestFit="1" customWidth="1"/>
    <col min="8199" max="8200" width="9.109375" bestFit="1" customWidth="1"/>
    <col min="8201" max="8201" width="7" customWidth="1"/>
    <col min="8202" max="8202" width="8" bestFit="1" customWidth="1"/>
    <col min="8203" max="8203" width="8.5546875" bestFit="1" customWidth="1"/>
    <col min="8204" max="8204" width="9.109375" bestFit="1" customWidth="1"/>
    <col min="8205" max="8206" width="11.88671875" customWidth="1"/>
    <col min="8449" max="8449" width="4.109375" customWidth="1"/>
    <col min="8450" max="8450" width="17.6640625" customWidth="1"/>
    <col min="8451" max="8451" width="9.33203125" customWidth="1"/>
    <col min="8452" max="8452" width="19.5546875" customWidth="1"/>
    <col min="8453" max="8453" width="8" bestFit="1" customWidth="1"/>
    <col min="8454" max="8454" width="8.5546875" bestFit="1" customWidth="1"/>
    <col min="8455" max="8456" width="9.109375" bestFit="1" customWidth="1"/>
    <col min="8457" max="8457" width="7" customWidth="1"/>
    <col min="8458" max="8458" width="8" bestFit="1" customWidth="1"/>
    <col min="8459" max="8459" width="8.5546875" bestFit="1" customWidth="1"/>
    <col min="8460" max="8460" width="9.109375" bestFit="1" customWidth="1"/>
    <col min="8461" max="8462" width="11.88671875" customWidth="1"/>
    <col min="8705" max="8705" width="4.109375" customWidth="1"/>
    <col min="8706" max="8706" width="17.6640625" customWidth="1"/>
    <col min="8707" max="8707" width="9.33203125" customWidth="1"/>
    <col min="8708" max="8708" width="19.5546875" customWidth="1"/>
    <col min="8709" max="8709" width="8" bestFit="1" customWidth="1"/>
    <col min="8710" max="8710" width="8.5546875" bestFit="1" customWidth="1"/>
    <col min="8711" max="8712" width="9.109375" bestFit="1" customWidth="1"/>
    <col min="8713" max="8713" width="7" customWidth="1"/>
    <col min="8714" max="8714" width="8" bestFit="1" customWidth="1"/>
    <col min="8715" max="8715" width="8.5546875" bestFit="1" customWidth="1"/>
    <col min="8716" max="8716" width="9.109375" bestFit="1" customWidth="1"/>
    <col min="8717" max="8718" width="11.88671875" customWidth="1"/>
    <col min="8961" max="8961" width="4.109375" customWidth="1"/>
    <col min="8962" max="8962" width="17.6640625" customWidth="1"/>
    <col min="8963" max="8963" width="9.33203125" customWidth="1"/>
    <col min="8964" max="8964" width="19.5546875" customWidth="1"/>
    <col min="8965" max="8965" width="8" bestFit="1" customWidth="1"/>
    <col min="8966" max="8966" width="8.5546875" bestFit="1" customWidth="1"/>
    <col min="8967" max="8968" width="9.109375" bestFit="1" customWidth="1"/>
    <col min="8969" max="8969" width="7" customWidth="1"/>
    <col min="8970" max="8970" width="8" bestFit="1" customWidth="1"/>
    <col min="8971" max="8971" width="8.5546875" bestFit="1" customWidth="1"/>
    <col min="8972" max="8972" width="9.109375" bestFit="1" customWidth="1"/>
    <col min="8973" max="8974" width="11.88671875" customWidth="1"/>
    <col min="9217" max="9217" width="4.109375" customWidth="1"/>
    <col min="9218" max="9218" width="17.6640625" customWidth="1"/>
    <col min="9219" max="9219" width="9.33203125" customWidth="1"/>
    <col min="9220" max="9220" width="19.5546875" customWidth="1"/>
    <col min="9221" max="9221" width="8" bestFit="1" customWidth="1"/>
    <col min="9222" max="9222" width="8.5546875" bestFit="1" customWidth="1"/>
    <col min="9223" max="9224" width="9.109375" bestFit="1" customWidth="1"/>
    <col min="9225" max="9225" width="7" customWidth="1"/>
    <col min="9226" max="9226" width="8" bestFit="1" customWidth="1"/>
    <col min="9227" max="9227" width="8.5546875" bestFit="1" customWidth="1"/>
    <col min="9228" max="9228" width="9.109375" bestFit="1" customWidth="1"/>
    <col min="9229" max="9230" width="11.88671875" customWidth="1"/>
    <col min="9473" max="9473" width="4.109375" customWidth="1"/>
    <col min="9474" max="9474" width="17.6640625" customWidth="1"/>
    <col min="9475" max="9475" width="9.33203125" customWidth="1"/>
    <col min="9476" max="9476" width="19.5546875" customWidth="1"/>
    <col min="9477" max="9477" width="8" bestFit="1" customWidth="1"/>
    <col min="9478" max="9478" width="8.5546875" bestFit="1" customWidth="1"/>
    <col min="9479" max="9480" width="9.109375" bestFit="1" customWidth="1"/>
    <col min="9481" max="9481" width="7" customWidth="1"/>
    <col min="9482" max="9482" width="8" bestFit="1" customWidth="1"/>
    <col min="9483" max="9483" width="8.5546875" bestFit="1" customWidth="1"/>
    <col min="9484" max="9484" width="9.109375" bestFit="1" customWidth="1"/>
    <col min="9485" max="9486" width="11.88671875" customWidth="1"/>
    <col min="9729" max="9729" width="4.109375" customWidth="1"/>
    <col min="9730" max="9730" width="17.6640625" customWidth="1"/>
    <col min="9731" max="9731" width="9.33203125" customWidth="1"/>
    <col min="9732" max="9732" width="19.5546875" customWidth="1"/>
    <col min="9733" max="9733" width="8" bestFit="1" customWidth="1"/>
    <col min="9734" max="9734" width="8.5546875" bestFit="1" customWidth="1"/>
    <col min="9735" max="9736" width="9.109375" bestFit="1" customWidth="1"/>
    <col min="9737" max="9737" width="7" customWidth="1"/>
    <col min="9738" max="9738" width="8" bestFit="1" customWidth="1"/>
    <col min="9739" max="9739" width="8.5546875" bestFit="1" customWidth="1"/>
    <col min="9740" max="9740" width="9.109375" bestFit="1" customWidth="1"/>
    <col min="9741" max="9742" width="11.88671875" customWidth="1"/>
    <col min="9985" max="9985" width="4.109375" customWidth="1"/>
    <col min="9986" max="9986" width="17.6640625" customWidth="1"/>
    <col min="9987" max="9987" width="9.33203125" customWidth="1"/>
    <col min="9988" max="9988" width="19.5546875" customWidth="1"/>
    <col min="9989" max="9989" width="8" bestFit="1" customWidth="1"/>
    <col min="9990" max="9990" width="8.5546875" bestFit="1" customWidth="1"/>
    <col min="9991" max="9992" width="9.109375" bestFit="1" customWidth="1"/>
    <col min="9993" max="9993" width="7" customWidth="1"/>
    <col min="9994" max="9994" width="8" bestFit="1" customWidth="1"/>
    <col min="9995" max="9995" width="8.5546875" bestFit="1" customWidth="1"/>
    <col min="9996" max="9996" width="9.109375" bestFit="1" customWidth="1"/>
    <col min="9997" max="9998" width="11.88671875" customWidth="1"/>
    <col min="10241" max="10241" width="4.109375" customWidth="1"/>
    <col min="10242" max="10242" width="17.6640625" customWidth="1"/>
    <col min="10243" max="10243" width="9.33203125" customWidth="1"/>
    <col min="10244" max="10244" width="19.5546875" customWidth="1"/>
    <col min="10245" max="10245" width="8" bestFit="1" customWidth="1"/>
    <col min="10246" max="10246" width="8.5546875" bestFit="1" customWidth="1"/>
    <col min="10247" max="10248" width="9.109375" bestFit="1" customWidth="1"/>
    <col min="10249" max="10249" width="7" customWidth="1"/>
    <col min="10250" max="10250" width="8" bestFit="1" customWidth="1"/>
    <col min="10251" max="10251" width="8.5546875" bestFit="1" customWidth="1"/>
    <col min="10252" max="10252" width="9.109375" bestFit="1" customWidth="1"/>
    <col min="10253" max="10254" width="11.88671875" customWidth="1"/>
    <col min="10497" max="10497" width="4.109375" customWidth="1"/>
    <col min="10498" max="10498" width="17.6640625" customWidth="1"/>
    <col min="10499" max="10499" width="9.33203125" customWidth="1"/>
    <col min="10500" max="10500" width="19.5546875" customWidth="1"/>
    <col min="10501" max="10501" width="8" bestFit="1" customWidth="1"/>
    <col min="10502" max="10502" width="8.5546875" bestFit="1" customWidth="1"/>
    <col min="10503" max="10504" width="9.109375" bestFit="1" customWidth="1"/>
    <col min="10505" max="10505" width="7" customWidth="1"/>
    <col min="10506" max="10506" width="8" bestFit="1" customWidth="1"/>
    <col min="10507" max="10507" width="8.5546875" bestFit="1" customWidth="1"/>
    <col min="10508" max="10508" width="9.109375" bestFit="1" customWidth="1"/>
    <col min="10509" max="10510" width="11.88671875" customWidth="1"/>
    <col min="10753" max="10753" width="4.109375" customWidth="1"/>
    <col min="10754" max="10754" width="17.6640625" customWidth="1"/>
    <col min="10755" max="10755" width="9.33203125" customWidth="1"/>
    <col min="10756" max="10756" width="19.5546875" customWidth="1"/>
    <col min="10757" max="10757" width="8" bestFit="1" customWidth="1"/>
    <col min="10758" max="10758" width="8.5546875" bestFit="1" customWidth="1"/>
    <col min="10759" max="10760" width="9.109375" bestFit="1" customWidth="1"/>
    <col min="10761" max="10761" width="7" customWidth="1"/>
    <col min="10762" max="10762" width="8" bestFit="1" customWidth="1"/>
    <col min="10763" max="10763" width="8.5546875" bestFit="1" customWidth="1"/>
    <col min="10764" max="10764" width="9.109375" bestFit="1" customWidth="1"/>
    <col min="10765" max="10766" width="11.88671875" customWidth="1"/>
    <col min="11009" max="11009" width="4.109375" customWidth="1"/>
    <col min="11010" max="11010" width="17.6640625" customWidth="1"/>
    <col min="11011" max="11011" width="9.33203125" customWidth="1"/>
    <col min="11012" max="11012" width="19.5546875" customWidth="1"/>
    <col min="11013" max="11013" width="8" bestFit="1" customWidth="1"/>
    <col min="11014" max="11014" width="8.5546875" bestFit="1" customWidth="1"/>
    <col min="11015" max="11016" width="9.109375" bestFit="1" customWidth="1"/>
    <col min="11017" max="11017" width="7" customWidth="1"/>
    <col min="11018" max="11018" width="8" bestFit="1" customWidth="1"/>
    <col min="11019" max="11019" width="8.5546875" bestFit="1" customWidth="1"/>
    <col min="11020" max="11020" width="9.109375" bestFit="1" customWidth="1"/>
    <col min="11021" max="11022" width="11.88671875" customWidth="1"/>
    <col min="11265" max="11265" width="4.109375" customWidth="1"/>
    <col min="11266" max="11266" width="17.6640625" customWidth="1"/>
    <col min="11267" max="11267" width="9.33203125" customWidth="1"/>
    <col min="11268" max="11268" width="19.5546875" customWidth="1"/>
    <col min="11269" max="11269" width="8" bestFit="1" customWidth="1"/>
    <col min="11270" max="11270" width="8.5546875" bestFit="1" customWidth="1"/>
    <col min="11271" max="11272" width="9.109375" bestFit="1" customWidth="1"/>
    <col min="11273" max="11273" width="7" customWidth="1"/>
    <col min="11274" max="11274" width="8" bestFit="1" customWidth="1"/>
    <col min="11275" max="11275" width="8.5546875" bestFit="1" customWidth="1"/>
    <col min="11276" max="11276" width="9.109375" bestFit="1" customWidth="1"/>
    <col min="11277" max="11278" width="11.88671875" customWidth="1"/>
    <col min="11521" max="11521" width="4.109375" customWidth="1"/>
    <col min="11522" max="11522" width="17.6640625" customWidth="1"/>
    <col min="11523" max="11523" width="9.33203125" customWidth="1"/>
    <col min="11524" max="11524" width="19.5546875" customWidth="1"/>
    <col min="11525" max="11525" width="8" bestFit="1" customWidth="1"/>
    <col min="11526" max="11526" width="8.5546875" bestFit="1" customWidth="1"/>
    <col min="11527" max="11528" width="9.109375" bestFit="1" customWidth="1"/>
    <col min="11529" max="11529" width="7" customWidth="1"/>
    <col min="11530" max="11530" width="8" bestFit="1" customWidth="1"/>
    <col min="11531" max="11531" width="8.5546875" bestFit="1" customWidth="1"/>
    <col min="11532" max="11532" width="9.109375" bestFit="1" customWidth="1"/>
    <col min="11533" max="11534" width="11.88671875" customWidth="1"/>
    <col min="11777" max="11777" width="4.109375" customWidth="1"/>
    <col min="11778" max="11778" width="17.6640625" customWidth="1"/>
    <col min="11779" max="11779" width="9.33203125" customWidth="1"/>
    <col min="11780" max="11780" width="19.5546875" customWidth="1"/>
    <col min="11781" max="11781" width="8" bestFit="1" customWidth="1"/>
    <col min="11782" max="11782" width="8.5546875" bestFit="1" customWidth="1"/>
    <col min="11783" max="11784" width="9.109375" bestFit="1" customWidth="1"/>
    <col min="11785" max="11785" width="7" customWidth="1"/>
    <col min="11786" max="11786" width="8" bestFit="1" customWidth="1"/>
    <col min="11787" max="11787" width="8.5546875" bestFit="1" customWidth="1"/>
    <col min="11788" max="11788" width="9.109375" bestFit="1" customWidth="1"/>
    <col min="11789" max="11790" width="11.88671875" customWidth="1"/>
    <col min="12033" max="12033" width="4.109375" customWidth="1"/>
    <col min="12034" max="12034" width="17.6640625" customWidth="1"/>
    <col min="12035" max="12035" width="9.33203125" customWidth="1"/>
    <col min="12036" max="12036" width="19.5546875" customWidth="1"/>
    <col min="12037" max="12037" width="8" bestFit="1" customWidth="1"/>
    <col min="12038" max="12038" width="8.5546875" bestFit="1" customWidth="1"/>
    <col min="12039" max="12040" width="9.109375" bestFit="1" customWidth="1"/>
    <col min="12041" max="12041" width="7" customWidth="1"/>
    <col min="12042" max="12042" width="8" bestFit="1" customWidth="1"/>
    <col min="12043" max="12043" width="8.5546875" bestFit="1" customWidth="1"/>
    <col min="12044" max="12044" width="9.109375" bestFit="1" customWidth="1"/>
    <col min="12045" max="12046" width="11.88671875" customWidth="1"/>
    <col min="12289" max="12289" width="4.109375" customWidth="1"/>
    <col min="12290" max="12290" width="17.6640625" customWidth="1"/>
    <col min="12291" max="12291" width="9.33203125" customWidth="1"/>
    <col min="12292" max="12292" width="19.5546875" customWidth="1"/>
    <col min="12293" max="12293" width="8" bestFit="1" customWidth="1"/>
    <col min="12294" max="12294" width="8.5546875" bestFit="1" customWidth="1"/>
    <col min="12295" max="12296" width="9.109375" bestFit="1" customWidth="1"/>
    <col min="12297" max="12297" width="7" customWidth="1"/>
    <col min="12298" max="12298" width="8" bestFit="1" customWidth="1"/>
    <col min="12299" max="12299" width="8.5546875" bestFit="1" customWidth="1"/>
    <col min="12300" max="12300" width="9.109375" bestFit="1" customWidth="1"/>
    <col min="12301" max="12302" width="11.88671875" customWidth="1"/>
    <col min="12545" max="12545" width="4.109375" customWidth="1"/>
    <col min="12546" max="12546" width="17.6640625" customWidth="1"/>
    <col min="12547" max="12547" width="9.33203125" customWidth="1"/>
    <col min="12548" max="12548" width="19.5546875" customWidth="1"/>
    <col min="12549" max="12549" width="8" bestFit="1" customWidth="1"/>
    <col min="12550" max="12550" width="8.5546875" bestFit="1" customWidth="1"/>
    <col min="12551" max="12552" width="9.109375" bestFit="1" customWidth="1"/>
    <col min="12553" max="12553" width="7" customWidth="1"/>
    <col min="12554" max="12554" width="8" bestFit="1" customWidth="1"/>
    <col min="12555" max="12555" width="8.5546875" bestFit="1" customWidth="1"/>
    <col min="12556" max="12556" width="9.109375" bestFit="1" customWidth="1"/>
    <col min="12557" max="12558" width="11.88671875" customWidth="1"/>
    <col min="12801" max="12801" width="4.109375" customWidth="1"/>
    <col min="12802" max="12802" width="17.6640625" customWidth="1"/>
    <col min="12803" max="12803" width="9.33203125" customWidth="1"/>
    <col min="12804" max="12804" width="19.5546875" customWidth="1"/>
    <col min="12805" max="12805" width="8" bestFit="1" customWidth="1"/>
    <col min="12806" max="12806" width="8.5546875" bestFit="1" customWidth="1"/>
    <col min="12807" max="12808" width="9.109375" bestFit="1" customWidth="1"/>
    <col min="12809" max="12809" width="7" customWidth="1"/>
    <col min="12810" max="12810" width="8" bestFit="1" customWidth="1"/>
    <col min="12811" max="12811" width="8.5546875" bestFit="1" customWidth="1"/>
    <col min="12812" max="12812" width="9.109375" bestFit="1" customWidth="1"/>
    <col min="12813" max="12814" width="11.88671875" customWidth="1"/>
    <col min="13057" max="13057" width="4.109375" customWidth="1"/>
    <col min="13058" max="13058" width="17.6640625" customWidth="1"/>
    <col min="13059" max="13059" width="9.33203125" customWidth="1"/>
    <col min="13060" max="13060" width="19.5546875" customWidth="1"/>
    <col min="13061" max="13061" width="8" bestFit="1" customWidth="1"/>
    <col min="13062" max="13062" width="8.5546875" bestFit="1" customWidth="1"/>
    <col min="13063" max="13064" width="9.109375" bestFit="1" customWidth="1"/>
    <col min="13065" max="13065" width="7" customWidth="1"/>
    <col min="13066" max="13066" width="8" bestFit="1" customWidth="1"/>
    <col min="13067" max="13067" width="8.5546875" bestFit="1" customWidth="1"/>
    <col min="13068" max="13068" width="9.109375" bestFit="1" customWidth="1"/>
    <col min="13069" max="13070" width="11.88671875" customWidth="1"/>
    <col min="13313" max="13313" width="4.109375" customWidth="1"/>
    <col min="13314" max="13314" width="17.6640625" customWidth="1"/>
    <col min="13315" max="13315" width="9.33203125" customWidth="1"/>
    <col min="13316" max="13316" width="19.5546875" customWidth="1"/>
    <col min="13317" max="13317" width="8" bestFit="1" customWidth="1"/>
    <col min="13318" max="13318" width="8.5546875" bestFit="1" customWidth="1"/>
    <col min="13319" max="13320" width="9.109375" bestFit="1" customWidth="1"/>
    <col min="13321" max="13321" width="7" customWidth="1"/>
    <col min="13322" max="13322" width="8" bestFit="1" customWidth="1"/>
    <col min="13323" max="13323" width="8.5546875" bestFit="1" customWidth="1"/>
    <col min="13324" max="13324" width="9.109375" bestFit="1" customWidth="1"/>
    <col min="13325" max="13326" width="11.88671875" customWidth="1"/>
    <col min="13569" max="13569" width="4.109375" customWidth="1"/>
    <col min="13570" max="13570" width="17.6640625" customWidth="1"/>
    <col min="13571" max="13571" width="9.33203125" customWidth="1"/>
    <col min="13572" max="13572" width="19.5546875" customWidth="1"/>
    <col min="13573" max="13573" width="8" bestFit="1" customWidth="1"/>
    <col min="13574" max="13574" width="8.5546875" bestFit="1" customWidth="1"/>
    <col min="13575" max="13576" width="9.109375" bestFit="1" customWidth="1"/>
    <col min="13577" max="13577" width="7" customWidth="1"/>
    <col min="13578" max="13578" width="8" bestFit="1" customWidth="1"/>
    <col min="13579" max="13579" width="8.5546875" bestFit="1" customWidth="1"/>
    <col min="13580" max="13580" width="9.109375" bestFit="1" customWidth="1"/>
    <col min="13581" max="13582" width="11.88671875" customWidth="1"/>
    <col min="13825" max="13825" width="4.109375" customWidth="1"/>
    <col min="13826" max="13826" width="17.6640625" customWidth="1"/>
    <col min="13827" max="13827" width="9.33203125" customWidth="1"/>
    <col min="13828" max="13828" width="19.5546875" customWidth="1"/>
    <col min="13829" max="13829" width="8" bestFit="1" customWidth="1"/>
    <col min="13830" max="13830" width="8.5546875" bestFit="1" customWidth="1"/>
    <col min="13831" max="13832" width="9.109375" bestFit="1" customWidth="1"/>
    <col min="13833" max="13833" width="7" customWidth="1"/>
    <col min="13834" max="13834" width="8" bestFit="1" customWidth="1"/>
    <col min="13835" max="13835" width="8.5546875" bestFit="1" customWidth="1"/>
    <col min="13836" max="13836" width="9.109375" bestFit="1" customWidth="1"/>
    <col min="13837" max="13838" width="11.88671875" customWidth="1"/>
    <col min="14081" max="14081" width="4.109375" customWidth="1"/>
    <col min="14082" max="14082" width="17.6640625" customWidth="1"/>
    <col min="14083" max="14083" width="9.33203125" customWidth="1"/>
    <col min="14084" max="14084" width="19.5546875" customWidth="1"/>
    <col min="14085" max="14085" width="8" bestFit="1" customWidth="1"/>
    <col min="14086" max="14086" width="8.5546875" bestFit="1" customWidth="1"/>
    <col min="14087" max="14088" width="9.109375" bestFit="1" customWidth="1"/>
    <col min="14089" max="14089" width="7" customWidth="1"/>
    <col min="14090" max="14090" width="8" bestFit="1" customWidth="1"/>
    <col min="14091" max="14091" width="8.5546875" bestFit="1" customWidth="1"/>
    <col min="14092" max="14092" width="9.109375" bestFit="1" customWidth="1"/>
    <col min="14093" max="14094" width="11.88671875" customWidth="1"/>
    <col min="14337" max="14337" width="4.109375" customWidth="1"/>
    <col min="14338" max="14338" width="17.6640625" customWidth="1"/>
    <col min="14339" max="14339" width="9.33203125" customWidth="1"/>
    <col min="14340" max="14340" width="19.5546875" customWidth="1"/>
    <col min="14341" max="14341" width="8" bestFit="1" customWidth="1"/>
    <col min="14342" max="14342" width="8.5546875" bestFit="1" customWidth="1"/>
    <col min="14343" max="14344" width="9.109375" bestFit="1" customWidth="1"/>
    <col min="14345" max="14345" width="7" customWidth="1"/>
    <col min="14346" max="14346" width="8" bestFit="1" customWidth="1"/>
    <col min="14347" max="14347" width="8.5546875" bestFit="1" customWidth="1"/>
    <col min="14348" max="14348" width="9.109375" bestFit="1" customWidth="1"/>
    <col min="14349" max="14350" width="11.88671875" customWidth="1"/>
    <col min="14593" max="14593" width="4.109375" customWidth="1"/>
    <col min="14594" max="14594" width="17.6640625" customWidth="1"/>
    <col min="14595" max="14595" width="9.33203125" customWidth="1"/>
    <col min="14596" max="14596" width="19.5546875" customWidth="1"/>
    <col min="14597" max="14597" width="8" bestFit="1" customWidth="1"/>
    <col min="14598" max="14598" width="8.5546875" bestFit="1" customWidth="1"/>
    <col min="14599" max="14600" width="9.109375" bestFit="1" customWidth="1"/>
    <col min="14601" max="14601" width="7" customWidth="1"/>
    <col min="14602" max="14602" width="8" bestFit="1" customWidth="1"/>
    <col min="14603" max="14603" width="8.5546875" bestFit="1" customWidth="1"/>
    <col min="14604" max="14604" width="9.109375" bestFit="1" customWidth="1"/>
    <col min="14605" max="14606" width="11.88671875" customWidth="1"/>
    <col min="14849" max="14849" width="4.109375" customWidth="1"/>
    <col min="14850" max="14850" width="17.6640625" customWidth="1"/>
    <col min="14851" max="14851" width="9.33203125" customWidth="1"/>
    <col min="14852" max="14852" width="19.5546875" customWidth="1"/>
    <col min="14853" max="14853" width="8" bestFit="1" customWidth="1"/>
    <col min="14854" max="14854" width="8.5546875" bestFit="1" customWidth="1"/>
    <col min="14855" max="14856" width="9.109375" bestFit="1" customWidth="1"/>
    <col min="14857" max="14857" width="7" customWidth="1"/>
    <col min="14858" max="14858" width="8" bestFit="1" customWidth="1"/>
    <col min="14859" max="14859" width="8.5546875" bestFit="1" customWidth="1"/>
    <col min="14860" max="14860" width="9.109375" bestFit="1" customWidth="1"/>
    <col min="14861" max="14862" width="11.88671875" customWidth="1"/>
    <col min="15105" max="15105" width="4.109375" customWidth="1"/>
    <col min="15106" max="15106" width="17.6640625" customWidth="1"/>
    <col min="15107" max="15107" width="9.33203125" customWidth="1"/>
    <col min="15108" max="15108" width="19.5546875" customWidth="1"/>
    <col min="15109" max="15109" width="8" bestFit="1" customWidth="1"/>
    <col min="15110" max="15110" width="8.5546875" bestFit="1" customWidth="1"/>
    <col min="15111" max="15112" width="9.109375" bestFit="1" customWidth="1"/>
    <col min="15113" max="15113" width="7" customWidth="1"/>
    <col min="15114" max="15114" width="8" bestFit="1" customWidth="1"/>
    <col min="15115" max="15115" width="8.5546875" bestFit="1" customWidth="1"/>
    <col min="15116" max="15116" width="9.109375" bestFit="1" customWidth="1"/>
    <col min="15117" max="15118" width="11.88671875" customWidth="1"/>
    <col min="15361" max="15361" width="4.109375" customWidth="1"/>
    <col min="15362" max="15362" width="17.6640625" customWidth="1"/>
    <col min="15363" max="15363" width="9.33203125" customWidth="1"/>
    <col min="15364" max="15364" width="19.5546875" customWidth="1"/>
    <col min="15365" max="15365" width="8" bestFit="1" customWidth="1"/>
    <col min="15366" max="15366" width="8.5546875" bestFit="1" customWidth="1"/>
    <col min="15367" max="15368" width="9.109375" bestFit="1" customWidth="1"/>
    <col min="15369" max="15369" width="7" customWidth="1"/>
    <col min="15370" max="15370" width="8" bestFit="1" customWidth="1"/>
    <col min="15371" max="15371" width="8.5546875" bestFit="1" customWidth="1"/>
    <col min="15372" max="15372" width="9.109375" bestFit="1" customWidth="1"/>
    <col min="15373" max="15374" width="11.88671875" customWidth="1"/>
    <col min="15617" max="15617" width="4.109375" customWidth="1"/>
    <col min="15618" max="15618" width="17.6640625" customWidth="1"/>
    <col min="15619" max="15619" width="9.33203125" customWidth="1"/>
    <col min="15620" max="15620" width="19.5546875" customWidth="1"/>
    <col min="15621" max="15621" width="8" bestFit="1" customWidth="1"/>
    <col min="15622" max="15622" width="8.5546875" bestFit="1" customWidth="1"/>
    <col min="15623" max="15624" width="9.109375" bestFit="1" customWidth="1"/>
    <col min="15625" max="15625" width="7" customWidth="1"/>
    <col min="15626" max="15626" width="8" bestFit="1" customWidth="1"/>
    <col min="15627" max="15627" width="8.5546875" bestFit="1" customWidth="1"/>
    <col min="15628" max="15628" width="9.109375" bestFit="1" customWidth="1"/>
    <col min="15629" max="15630" width="11.88671875" customWidth="1"/>
    <col min="15873" max="15873" width="4.109375" customWidth="1"/>
    <col min="15874" max="15874" width="17.6640625" customWidth="1"/>
    <col min="15875" max="15875" width="9.33203125" customWidth="1"/>
    <col min="15876" max="15876" width="19.5546875" customWidth="1"/>
    <col min="15877" max="15877" width="8" bestFit="1" customWidth="1"/>
    <col min="15878" max="15878" width="8.5546875" bestFit="1" customWidth="1"/>
    <col min="15879" max="15880" width="9.109375" bestFit="1" customWidth="1"/>
    <col min="15881" max="15881" width="7" customWidth="1"/>
    <col min="15882" max="15882" width="8" bestFit="1" customWidth="1"/>
    <col min="15883" max="15883" width="8.5546875" bestFit="1" customWidth="1"/>
    <col min="15884" max="15884" width="9.109375" bestFit="1" customWidth="1"/>
    <col min="15885" max="15886" width="11.88671875" customWidth="1"/>
    <col min="16129" max="16129" width="4.109375" customWidth="1"/>
    <col min="16130" max="16130" width="17.6640625" customWidth="1"/>
    <col min="16131" max="16131" width="9.33203125" customWidth="1"/>
    <col min="16132" max="16132" width="19.5546875" customWidth="1"/>
    <col min="16133" max="16133" width="8" bestFit="1" customWidth="1"/>
    <col min="16134" max="16134" width="8.5546875" bestFit="1" customWidth="1"/>
    <col min="16135" max="16136" width="9.109375" bestFit="1" customWidth="1"/>
    <col min="16137" max="16137" width="7" customWidth="1"/>
    <col min="16138" max="16138" width="8" bestFit="1" customWidth="1"/>
    <col min="16139" max="16139" width="8.5546875" bestFit="1" customWidth="1"/>
    <col min="16140" max="16140" width="9.109375" bestFit="1" customWidth="1"/>
    <col min="16141" max="16142" width="11.88671875" customWidth="1"/>
  </cols>
  <sheetData>
    <row r="1" spans="1:15" ht="33" customHeight="1" x14ac:dyDescent="0.3">
      <c r="A1" s="11"/>
      <c r="F1" s="113" t="s">
        <v>31</v>
      </c>
      <c r="G1" s="113"/>
      <c r="H1" s="113"/>
      <c r="I1" s="113"/>
      <c r="J1" s="113"/>
      <c r="K1" s="113"/>
      <c r="L1" s="113"/>
      <c r="M1" s="113"/>
      <c r="N1" s="113"/>
    </row>
    <row r="2" spans="1:15" ht="16.5" customHeight="1" x14ac:dyDescent="0.3">
      <c r="A2" s="11"/>
      <c r="F2" s="114"/>
      <c r="G2" s="114"/>
      <c r="H2" s="114"/>
      <c r="I2" s="114"/>
      <c r="J2" s="114"/>
      <c r="K2" s="114"/>
      <c r="L2" s="114"/>
      <c r="M2" s="114"/>
      <c r="N2" s="114"/>
    </row>
    <row r="3" spans="1:15" ht="61.5" customHeight="1" x14ac:dyDescent="0.3">
      <c r="A3" s="115" t="s">
        <v>98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ht="18" customHeight="1" x14ac:dyDescent="0.3">
      <c r="A4" s="33"/>
      <c r="B4" s="33"/>
      <c r="C4" s="33"/>
      <c r="D4" s="121"/>
      <c r="E4" s="121"/>
      <c r="F4" s="121"/>
      <c r="G4" s="121"/>
      <c r="H4" s="121"/>
      <c r="I4" s="33"/>
      <c r="J4" s="33"/>
      <c r="K4" s="33"/>
      <c r="L4" s="33"/>
      <c r="M4" s="33"/>
      <c r="N4" s="33"/>
    </row>
    <row r="5" spans="1:15" s="1" customFormat="1" ht="18" customHeight="1" x14ac:dyDescent="0.3">
      <c r="A5" s="116" t="s">
        <v>0</v>
      </c>
      <c r="B5" s="119" t="s">
        <v>32</v>
      </c>
      <c r="C5" s="120" t="s">
        <v>7</v>
      </c>
      <c r="D5" s="120" t="s">
        <v>33</v>
      </c>
      <c r="E5" s="119" t="s">
        <v>34</v>
      </c>
      <c r="F5" s="119"/>
      <c r="G5" s="119"/>
      <c r="H5" s="119"/>
      <c r="I5" s="119"/>
      <c r="J5" s="119" t="s">
        <v>35</v>
      </c>
      <c r="K5" s="119"/>
      <c r="L5" s="119"/>
      <c r="M5" s="119"/>
      <c r="N5" s="119"/>
    </row>
    <row r="6" spans="1:15" s="1" customFormat="1" ht="64.2" customHeight="1" x14ac:dyDescent="0.3">
      <c r="A6" s="117"/>
      <c r="B6" s="119"/>
      <c r="C6" s="120"/>
      <c r="D6" s="120"/>
      <c r="E6" s="34" t="s">
        <v>36</v>
      </c>
      <c r="F6" s="34" t="s">
        <v>37</v>
      </c>
      <c r="G6" s="34" t="s">
        <v>38</v>
      </c>
      <c r="H6" s="34" t="s">
        <v>39</v>
      </c>
      <c r="I6" s="34" t="s">
        <v>40</v>
      </c>
      <c r="J6" s="34" t="s">
        <v>36</v>
      </c>
      <c r="K6" s="34" t="s">
        <v>41</v>
      </c>
      <c r="L6" s="34" t="s">
        <v>42</v>
      </c>
      <c r="M6" s="34" t="s">
        <v>39</v>
      </c>
      <c r="N6" s="34" t="s">
        <v>40</v>
      </c>
    </row>
    <row r="7" spans="1:15" s="1" customFormat="1" x14ac:dyDescent="0.3">
      <c r="A7" s="118"/>
      <c r="B7" s="119"/>
      <c r="C7" s="35" t="s">
        <v>43</v>
      </c>
      <c r="D7" s="10" t="s">
        <v>24</v>
      </c>
      <c r="E7" s="10" t="s">
        <v>44</v>
      </c>
      <c r="F7" s="10" t="s">
        <v>44</v>
      </c>
      <c r="G7" s="10" t="s">
        <v>44</v>
      </c>
      <c r="H7" s="10" t="s">
        <v>44</v>
      </c>
      <c r="I7" s="10" t="s">
        <v>44</v>
      </c>
      <c r="J7" s="10" t="s">
        <v>25</v>
      </c>
      <c r="K7" s="10" t="s">
        <v>25</v>
      </c>
      <c r="L7" s="10" t="s">
        <v>25</v>
      </c>
      <c r="M7" s="10" t="s">
        <v>25</v>
      </c>
      <c r="N7" s="10" t="s">
        <v>25</v>
      </c>
    </row>
    <row r="8" spans="1:15" s="1" customFormat="1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</row>
    <row r="9" spans="1:15" s="81" customFormat="1" x14ac:dyDescent="0.3">
      <c r="A9" s="78"/>
      <c r="B9" s="78" t="s">
        <v>45</v>
      </c>
      <c r="C9" s="79">
        <f>SUM(C10:C12)</f>
        <v>23828.199999999997</v>
      </c>
      <c r="D9" s="80">
        <f>SUM(D10:D12)</f>
        <v>832</v>
      </c>
      <c r="E9" s="78"/>
      <c r="F9" s="78"/>
      <c r="G9" s="78"/>
      <c r="H9" s="78">
        <f>SUM(H10:H12)</f>
        <v>14</v>
      </c>
      <c r="I9" s="78">
        <f>SUM(I10:I12)</f>
        <v>14</v>
      </c>
      <c r="J9" s="78"/>
      <c r="K9" s="78"/>
      <c r="L9" s="78"/>
      <c r="M9" s="79">
        <f>SUM(M10:M12)</f>
        <v>25457935</v>
      </c>
      <c r="N9" s="79">
        <f>SUM(N10:N12)</f>
        <v>25457935</v>
      </c>
    </row>
    <row r="10" spans="1:15" s="14" customFormat="1" x14ac:dyDescent="0.3">
      <c r="A10" s="10">
        <v>1</v>
      </c>
      <c r="B10" s="34" t="s">
        <v>50</v>
      </c>
      <c r="C10" s="7">
        <f>'Прил 1'!H12</f>
        <v>6591.6</v>
      </c>
      <c r="D10" s="12">
        <f>'Прил 1'!K12</f>
        <v>218</v>
      </c>
      <c r="E10" s="10"/>
      <c r="F10" s="10"/>
      <c r="G10" s="10"/>
      <c r="H10" s="10">
        <v>4</v>
      </c>
      <c r="I10" s="10">
        <v>4</v>
      </c>
      <c r="J10" s="10"/>
      <c r="K10" s="10"/>
      <c r="L10" s="10"/>
      <c r="M10" s="13">
        <f>'Прил 1'!M12</f>
        <v>9990332</v>
      </c>
      <c r="N10" s="13">
        <f>M10</f>
        <v>9990332</v>
      </c>
    </row>
    <row r="11" spans="1:15" s="14" customFormat="1" x14ac:dyDescent="0.3">
      <c r="A11" s="10">
        <v>2</v>
      </c>
      <c r="B11" s="34" t="s">
        <v>63</v>
      </c>
      <c r="C11" s="7">
        <f>'Прил 1'!H30</f>
        <v>7834.2999999999993</v>
      </c>
      <c r="D11" s="12">
        <f>'Прил 1'!K30</f>
        <v>287</v>
      </c>
      <c r="E11" s="10"/>
      <c r="F11" s="10"/>
      <c r="G11" s="10"/>
      <c r="H11" s="10">
        <v>6</v>
      </c>
      <c r="I11" s="10">
        <v>6</v>
      </c>
      <c r="J11" s="10"/>
      <c r="K11" s="10"/>
      <c r="L11" s="10"/>
      <c r="M11" s="13">
        <f>'Прил 1'!M30</f>
        <v>7586761</v>
      </c>
      <c r="N11" s="13">
        <f t="shared" ref="N11:N12" si="0">M11</f>
        <v>7586761</v>
      </c>
    </row>
    <row r="12" spans="1:15" s="14" customFormat="1" x14ac:dyDescent="0.3">
      <c r="A12" s="10">
        <v>3</v>
      </c>
      <c r="B12" s="34" t="s">
        <v>64</v>
      </c>
      <c r="C12" s="15">
        <f>'Прил 1'!H45</f>
        <v>9402.2999999999993</v>
      </c>
      <c r="D12" s="12">
        <f>'Прил 1'!K45</f>
        <v>327</v>
      </c>
      <c r="E12" s="10"/>
      <c r="F12" s="10"/>
      <c r="G12" s="10"/>
      <c r="H12" s="10">
        <v>4</v>
      </c>
      <c r="I12" s="10">
        <v>4</v>
      </c>
      <c r="J12" s="10"/>
      <c r="K12" s="10"/>
      <c r="L12" s="10"/>
      <c r="M12" s="13">
        <f>'Прил 1'!M45</f>
        <v>7880842</v>
      </c>
      <c r="N12" s="13">
        <f t="shared" si="0"/>
        <v>7880842</v>
      </c>
      <c r="O12" s="36"/>
    </row>
    <row r="18" spans="1:1" x14ac:dyDescent="0.3">
      <c r="A18" s="16"/>
    </row>
  </sheetData>
  <mergeCells count="10">
    <mergeCell ref="F1:N1"/>
    <mergeCell ref="F2:N2"/>
    <mergeCell ref="A3:N3"/>
    <mergeCell ref="A5:A7"/>
    <mergeCell ref="B5:B7"/>
    <mergeCell ref="C5:C6"/>
    <mergeCell ref="D5:D6"/>
    <mergeCell ref="E5:I5"/>
    <mergeCell ref="J5:N5"/>
    <mergeCell ref="D4:H4"/>
  </mergeCells>
  <pageMargins left="0.59055118110236227" right="0.59055118110236227" top="1.1811023622047245" bottom="0.78740157480314965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</vt:lpstr>
      <vt:lpstr>Прил 2</vt:lpstr>
      <vt:lpstr>'Прил 1'!Область_печати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2020-07-29T02:34:12Z</dcterms:modified>
  <cp:category/>
  <cp:contentStatus/>
</cp:coreProperties>
</file>