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90" windowHeight="6090" tabRatio="909" activeTab="7"/>
  </bookViews>
  <sheets>
    <sheet name="приложение 7.1" sheetId="1" r:id="rId1"/>
    <sheet name="приложение 7.2" sheetId="2" r:id="rId2"/>
    <sheet name="приложение 8" sheetId="3" r:id="rId3"/>
    <sheet name="приложение 9" sheetId="4" state="hidden" r:id="rId4"/>
    <sheet name="приложение 10" sheetId="5" state="hidden" r:id="rId5"/>
    <sheet name="приложение 11.1" sheetId="6" state="hidden" r:id="rId6"/>
    <sheet name="приложение 11.2" sheetId="7" state="hidden" r:id="rId7"/>
    <sheet name="приложение 12" sheetId="8" r:id="rId8"/>
  </sheets>
  <definedNames>
    <definedName name="_xlnm.Print_Area" localSheetId="2">'приложение 8'!$A$1:$M$48</definedName>
  </definedNames>
  <calcPr fullCalcOnLoad="1"/>
</workbook>
</file>

<file path=xl/sharedStrings.xml><?xml version="1.0" encoding="utf-8"?>
<sst xmlns="http://schemas.openxmlformats.org/spreadsheetml/2006/main" count="683" uniqueCount="417">
  <si>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</si>
  <si>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</si>
  <si>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</si>
  <si>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</si>
  <si>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</si>
  <si>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</si>
  <si>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</si>
  <si>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</si>
  <si>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</si>
  <si>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</si>
  <si>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</si>
  <si>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</si>
  <si>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</si>
  <si>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</si>
  <si>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</si>
  <si>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</si>
  <si>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</si>
  <si>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</si>
  <si>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</si>
  <si>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</si>
  <si>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</si>
  <si>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</si>
  <si>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</si>
  <si>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</si>
  <si>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</si>
  <si>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</si>
  <si>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</si>
  <si>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</si>
  <si>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</si>
  <si>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</si>
  <si>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</si>
  <si>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</si>
  <si>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</si>
  <si>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</si>
  <si>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</si>
  <si>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</si>
  <si>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</si>
  <si>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</si>
  <si>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</si>
  <si>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</si>
  <si>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</si>
  <si>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</si>
  <si>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</si>
  <si>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</si>
  <si>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</si>
  <si>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</si>
  <si>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</si>
  <si>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</si>
  <si>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</si>
  <si>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</si>
  <si>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</si>
  <si>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</si>
  <si>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</si>
  <si>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</si>
  <si>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</si>
  <si>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</si>
  <si>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</si>
  <si>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</si>
  <si>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</si>
  <si>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</si>
  <si>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в том числе</t>
  </si>
  <si>
    <t>4.4.</t>
  </si>
  <si>
    <t>4.5.</t>
  </si>
  <si>
    <t>4.6.</t>
  </si>
  <si>
    <t>5.3.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</si>
  <si>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</si>
  <si>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</si>
  <si>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</si>
  <si>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</si>
  <si>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</si>
  <si>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</si>
  <si>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</si>
  <si>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</si>
  <si>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</si>
  <si>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</si>
  <si>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</si>
  <si>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</si>
  <si>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</si>
  <si>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</si>
  <si>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</si>
  <si>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</si>
  <si>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</si>
  <si>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</si>
  <si>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</si>
  <si>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</si>
  <si>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</si>
  <si>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</si>
  <si>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</si>
  <si>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</si>
  <si>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</si>
  <si>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</si>
  <si>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</si>
  <si>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</si>
  <si>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</si>
  <si>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</si>
  <si>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</si>
  <si>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</si>
  <si>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</si>
  <si>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</si>
  <si>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</si>
  <si>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</si>
  <si>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</si>
  <si>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</si>
  <si>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</si>
  <si>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</si>
  <si>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</si>
  <si>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</si>
  <si>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</si>
  <si>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</si>
  <si>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</si>
  <si>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</si>
  <si>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</si>
  <si>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</si>
  <si>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</si>
  <si>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</si>
  <si>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</si>
  <si>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</si>
  <si>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</si>
  <si>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</si>
  <si>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</si>
  <si>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</si>
  <si>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</si>
  <si>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</si>
  <si>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</si>
  <si>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</si>
  <si>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</si>
  <si>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</si>
  <si>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</si>
  <si>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</si>
  <si>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</si>
  <si>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</si>
  <si>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</si>
  <si>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</si>
  <si>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</si>
  <si>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</si>
  <si>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</si>
  <si>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</si>
  <si>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</si>
  <si>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</si>
  <si>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</si>
  <si>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</si>
  <si>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</si>
  <si>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</si>
  <si>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</si>
  <si>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</si>
  <si>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</si>
  <si>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</si>
  <si>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</si>
  <si>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</si>
  <si>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</si>
  <si>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</si>
  <si>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</si>
  <si>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</si>
  <si>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</si>
  <si>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</si>
  <si>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</si>
  <si>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</si>
  <si>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</si>
  <si>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</si>
  <si>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</si>
  <si>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</si>
  <si>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</si>
  <si>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</si>
  <si>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</si>
  <si>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</si>
  <si>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</si>
  <si>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</si>
  <si>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</si>
  <si>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</si>
  <si>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</si>
  <si>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</si>
  <si>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</si>
  <si>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</si>
  <si>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</si>
  <si>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</si>
  <si>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</si>
  <si>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</si>
  <si>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</si>
  <si>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</si>
  <si>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</si>
  <si>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</si>
  <si>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</si>
  <si>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</si>
  <si>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</si>
  <si>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</si>
  <si>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</si>
  <si>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</si>
  <si>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</si>
  <si>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</si>
  <si>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</si>
  <si>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</si>
  <si>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</si>
  <si>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</si>
  <si>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</si>
  <si>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</si>
  <si>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</si>
  <si>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</si>
  <si>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</si>
  <si>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</si>
  <si>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</si>
  <si>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</si>
  <si>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</si>
  <si>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</si>
  <si>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</si>
  <si>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</si>
  <si>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</si>
  <si>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</si>
  <si>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</si>
  <si>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</si>
  <si>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</si>
  <si>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</si>
  <si>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</si>
  <si>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</si>
  <si>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</si>
  <si>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</si>
  <si>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</si>
  <si>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</si>
  <si>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</si>
  <si>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</si>
  <si>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</si>
  <si>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</si>
  <si>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</si>
  <si>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</si>
  <si>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</si>
  <si>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</si>
  <si>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</si>
  <si>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</si>
  <si>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</si>
  <si>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</si>
  <si>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</si>
  <si>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</si>
  <si>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</si>
  <si>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</si>
  <si>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</si>
  <si>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</si>
  <si>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</si>
  <si>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</si>
  <si>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</si>
  <si>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</si>
  <si>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</si>
  <si>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</si>
  <si>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</si>
  <si>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</si>
  <si>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</si>
  <si>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</si>
  <si>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</si>
  <si>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</si>
  <si>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</si>
  <si>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</si>
  <si>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</si>
  <si>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</si>
  <si>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</si>
  <si>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</si>
  <si>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</si>
  <si>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</si>
  <si>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</si>
  <si>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</si>
  <si>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</si>
  <si>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</si>
  <si>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</si>
  <si>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</si>
  <si>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</si>
  <si>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</si>
  <si>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</si>
  <si>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</si>
  <si>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</si>
  <si>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</si>
  <si>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</si>
  <si>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</si>
  <si>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</si>
  <si>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</si>
  <si>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</si>
  <si>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</si>
  <si>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</si>
  <si>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</si>
  <si>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</si>
  <si>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</si>
  <si>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</si>
  <si>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</si>
  <si>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</si>
  <si>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</si>
  <si>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</si>
  <si>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</si>
  <si>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</si>
  <si>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</si>
  <si>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</si>
  <si>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</si>
  <si>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</si>
  <si>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</si>
  <si>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</si>
  <si>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</si>
  <si>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</si>
  <si>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</si>
  <si>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</si>
  <si>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</si>
  <si>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</si>
  <si>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</si>
  <si>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</si>
  <si>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</si>
  <si>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</si>
  <si>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</si>
  <si>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</si>
  <si>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</si>
  <si>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</si>
  <si>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</si>
  <si>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</si>
  <si>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</si>
  <si>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</si>
  <si>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</si>
  <si>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</si>
  <si>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</si>
  <si>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</si>
  <si>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</si>
  <si>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</si>
  <si>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</si>
  <si>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</si>
  <si>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</si>
  <si>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</si>
  <si>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</si>
  <si>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</si>
  <si>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</si>
  <si>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</si>
  <si>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</si>
  <si>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</si>
  <si>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</si>
  <si>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</si>
  <si>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</si>
  <si>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</si>
  <si>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</si>
  <si>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</si>
  <si>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</si>
  <si>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</si>
  <si>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</si>
  <si>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</si>
  <si>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</si>
  <si>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</si>
  <si>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</si>
  <si>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</si>
  <si>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</si>
  <si>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</si>
  <si>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</si>
  <si>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</si>
  <si>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</si>
  <si>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</si>
  <si>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</si>
  <si>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</si>
  <si>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</si>
  <si>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</si>
  <si>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</si>
  <si>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</si>
  <si>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</si>
  <si>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</si>
  <si>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</si>
  <si>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</si>
  <si>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</si>
  <si>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</si>
  <si>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</si>
  <si>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</si>
  <si>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</si>
  <si>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11.2</t>
  </si>
  <si>
    <t>Приложение  № 11.1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</si>
  <si>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</si>
  <si>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</si>
  <si>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</si>
  <si>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</si>
  <si>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</si>
  <si>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</si>
  <si>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</si>
  <si>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</si>
  <si>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</si>
  <si>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</si>
  <si>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</si>
  <si>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</si>
  <si>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</si>
  <si>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</si>
  <si>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</si>
  <si>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</si>
  <si>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тыс. руб.</t>
  </si>
  <si>
    <t>Расчет исходя из средней дебиторской задолжности</t>
  </si>
  <si>
    <t>2015 г.</t>
  </si>
  <si>
    <r>
      <t>от «2</t>
    </r>
    <r>
      <rPr>
        <u val="single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» </t>
    </r>
    <r>
      <rPr>
        <u val="single"/>
        <sz val="12"/>
        <rFont val="Times New Roman"/>
        <family val="1"/>
      </rPr>
      <t>марта</t>
    </r>
    <r>
      <rPr>
        <sz val="12"/>
        <rFont val="Times New Roman"/>
        <family val="1"/>
      </rPr>
      <t xml:space="preserve"> 2010 г. №114</t>
    </r>
  </si>
  <si>
    <t>___________________(подпись)</t>
  </si>
  <si>
    <t>___________(подпись)</t>
  </si>
  <si>
    <t>В.А. Братчук</t>
  </si>
  <si>
    <t>Объект 3</t>
  </si>
  <si>
    <t xml:space="preserve">На конец 2016 года / За 2016 год </t>
  </si>
  <si>
    <t xml:space="preserve">    на 2015 г. </t>
  </si>
  <si>
    <t xml:space="preserve">    на период 2016-2018 гг.</t>
  </si>
  <si>
    <t>Рост цен на приобретаемую продукцию</t>
  </si>
  <si>
    <t>Замена одного разъединителя РВЗ-10 кВ</t>
  </si>
  <si>
    <t>Замена шестьнадцати выключателей нагрузки ВНП-6кВ</t>
  </si>
  <si>
    <t>Ремонт здания трансформаторной подстанции № 111-10</t>
  </si>
  <si>
    <t>Ремонт здания трансформаторной подстанции № 111-12</t>
  </si>
  <si>
    <t>Ремонт здания трансформаторной подстанции № 111-13</t>
  </si>
  <si>
    <t>Ремонт здания трансформаторной подстанции № 111-17</t>
  </si>
  <si>
    <t>Ремонт здания трансформаторной подстанции № 111-19</t>
  </si>
  <si>
    <t>Ремонт здания трансформаторной подстанции № 111-22</t>
  </si>
  <si>
    <t>Ремонт здания трансформаторной подстанции № 111-23</t>
  </si>
  <si>
    <t>Финансовые показатели за отчетный период [4 квартал 2016 года/ 2016 год]</t>
  </si>
  <si>
    <t>17773/17773</t>
  </si>
  <si>
    <t>567/567</t>
  </si>
  <si>
    <t>6186/6186</t>
  </si>
  <si>
    <t>6004/6004</t>
  </si>
  <si>
    <t>5516/5516</t>
  </si>
  <si>
    <t>17773/8366</t>
  </si>
  <si>
    <t>567/-1299</t>
  </si>
  <si>
    <t>6186/3349</t>
  </si>
  <si>
    <t>6004/2432</t>
  </si>
  <si>
    <t>5516/2647</t>
  </si>
  <si>
    <t>785/0</t>
  </si>
  <si>
    <t>785/685</t>
  </si>
  <si>
    <t>4731/1862</t>
  </si>
  <si>
    <t>2847/1407</t>
  </si>
  <si>
    <t>4731/4731</t>
  </si>
  <si>
    <t>2847/2847</t>
  </si>
  <si>
    <t>948/404</t>
  </si>
  <si>
    <t>948/948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</si>
</sst>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###0.0#####"/>
    <numFmt numFmtId="173" formatCode="_-* #,##0;\(#,##0\);_-* &quot;-&quot;??;_-@"/>
    <numFmt numFmtId="174" formatCode="_(* #,##0_);_(* \(#,##0\);_(* &quot;-&quot;_);_(@_)"/>
    <numFmt numFmtId="175" formatCode="#,##0.0"/>
    <numFmt numFmtId="176" formatCode="#,##0.000"/>
    <numFmt numFmtId="177" formatCode="0.0%"/>
    <numFmt numFmtId="178" formatCode="_(* #,##0.00_);_(* \(#,##0.00\);_(* &quot;-&quot;_);_(@_)"/>
    <numFmt numFmtId="179" formatCode="0.000"/>
    <numFmt numFmtId="180" formatCode="0.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000000"/>
    <numFmt numFmtId="187" formatCode="0.0000000000"/>
    <numFmt numFmtId="188" formatCode="_-* #,##0.000_р_._-;\-* #,##0.000_р_._-;_-* &quot;-&quot;???_р_._-;_-@_-"/>
    <numFmt numFmtId="189" formatCode="0.000%"/>
    <numFmt numFmtId="190" formatCode="_(* #,##0.0_);_(* \(#,##0.0\);_(* &quot;-&quot;_);_(@_)"/>
    <numFmt numFmtId="191" formatCode="0.00000000000"/>
    <numFmt numFmtId="192" formatCode="_(* #,##0.000_);_(* \(#,##0.000\);_(* &quot;-&quot;_);_(@_)"/>
    <numFmt numFmtId="193" formatCode="#,##0.00_р_.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##,###,###,###,##0.00"/>
    <numFmt numFmtId="209" formatCode="_-* #,##0.00_р_._-;\-* #,##0.00_р_._-;_-* &quot;-&quot;_р_._-;_-@_-"/>
    <numFmt numFmtId="210" formatCode="[$-FC19]d\ mmmm\ yyyy\ &quot;г.&quot;"/>
  </numFmts>
  <fonts count="3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.6"/>
      <color indexed="12"/>
      <name val="Times New Roman"/>
      <family val="1"/>
    </font>
    <font>
      <u val="single"/>
      <sz val="9.6"/>
      <color indexed="36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Border="1" applyAlignment="1">
      <alignment vertical="top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2" fontId="22" fillId="0" borderId="0" xfId="0" applyNumberFormat="1" applyFont="1" applyAlignment="1">
      <alignment horizontal="right" vertical="top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2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horizontal="right"/>
    </xf>
    <xf numFmtId="0" fontId="24" fillId="0" borderId="31" xfId="0" applyFont="1" applyFill="1" applyBorder="1" applyAlignment="1">
      <alignment horizontal="justify"/>
    </xf>
    <xf numFmtId="0" fontId="23" fillId="0" borderId="31" xfId="0" applyFont="1" applyFill="1" applyBorder="1" applyAlignment="1">
      <alignment horizontal="justify"/>
    </xf>
    <xf numFmtId="0" fontId="23" fillId="0" borderId="32" xfId="0" applyFont="1" applyFill="1" applyBorder="1" applyAlignment="1">
      <alignment horizontal="justify"/>
    </xf>
    <xf numFmtId="0" fontId="24" fillId="0" borderId="31" xfId="0" applyFont="1" applyFill="1" applyBorder="1" applyAlignment="1">
      <alignment vertical="top" wrapText="1"/>
    </xf>
    <xf numFmtId="0" fontId="24" fillId="0" borderId="33" xfId="0" applyFont="1" applyFill="1" applyBorder="1" applyAlignment="1">
      <alignment vertical="top" wrapText="1"/>
    </xf>
    <xf numFmtId="0" fontId="23" fillId="0" borderId="34" xfId="0" applyFont="1" applyFill="1" applyBorder="1" applyAlignment="1">
      <alignment horizontal="justify" vertical="top" wrapText="1"/>
    </xf>
    <xf numFmtId="0" fontId="24" fillId="0" borderId="32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horizontal="justify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1" xfId="0" applyFont="1" applyFill="1" applyBorder="1" applyAlignment="1" quotePrefix="1">
      <alignment vertical="top" wrapText="1"/>
    </xf>
    <xf numFmtId="0" fontId="23" fillId="0" borderId="32" xfId="0" applyFont="1" applyFill="1" applyBorder="1" applyAlignment="1">
      <alignment horizontal="justify" vertical="top" wrapText="1"/>
    </xf>
    <xf numFmtId="0" fontId="23" fillId="0" borderId="35" xfId="0" applyFont="1" applyFill="1" applyBorder="1" applyAlignment="1">
      <alignment vertical="top" wrapText="1"/>
    </xf>
    <xf numFmtId="0" fontId="23" fillId="0" borderId="33" xfId="0" applyFont="1" applyFill="1" applyBorder="1" applyAlignment="1" quotePrefix="1">
      <alignment vertical="top" wrapText="1"/>
    </xf>
    <xf numFmtId="0" fontId="23" fillId="0" borderId="33" xfId="0" applyFont="1" applyFill="1" applyBorder="1" applyAlignment="1">
      <alignment vertical="top" wrapText="1"/>
    </xf>
    <xf numFmtId="0" fontId="24" fillId="0" borderId="33" xfId="0" applyFont="1" applyFill="1" applyBorder="1" applyAlignment="1">
      <alignment horizontal="justify" vertical="top" wrapText="1"/>
    </xf>
    <xf numFmtId="0" fontId="24" fillId="0" borderId="31" xfId="0" applyFont="1" applyFill="1" applyBorder="1" applyAlignment="1">
      <alignment horizontal="justify" vertical="top" wrapText="1"/>
    </xf>
    <xf numFmtId="0" fontId="23" fillId="0" borderId="36" xfId="0" applyFont="1" applyFill="1" applyBorder="1" applyAlignment="1" quotePrefix="1">
      <alignment horizontal="justify" vertical="top" wrapText="1"/>
    </xf>
    <xf numFmtId="0" fontId="23" fillId="0" borderId="25" xfId="0" applyFont="1" applyFill="1" applyBorder="1" applyAlignment="1">
      <alignment horizontal="justify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justify" vertical="top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1" fontId="24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0" fillId="0" borderId="37" xfId="0" applyNumberFormat="1" applyFont="1" applyBorder="1" applyAlignment="1">
      <alignment horizontal="center" vertical="top" wrapText="1"/>
    </xf>
    <xf numFmtId="0" fontId="0" fillId="0" borderId="38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5" fillId="0" borderId="0" xfId="0" applyFont="1" applyAlignment="1">
      <alignment/>
    </xf>
    <xf numFmtId="0" fontId="2" fillId="0" borderId="0" xfId="54" applyFont="1">
      <alignment/>
      <protection/>
    </xf>
    <xf numFmtId="173" fontId="2" fillId="0" borderId="39" xfId="54" applyNumberFormat="1" applyFont="1" applyBorder="1" applyAlignment="1">
      <alignment horizontal="center" vertical="center" wrapText="1"/>
      <protection/>
    </xf>
    <xf numFmtId="173" fontId="2" fillId="0" borderId="11" xfId="54" applyNumberFormat="1" applyFont="1" applyBorder="1" applyAlignment="1">
      <alignment horizontal="center" wrapText="1"/>
      <protection/>
    </xf>
    <xf numFmtId="173" fontId="0" fillId="0" borderId="11" xfId="54" applyNumberFormat="1" applyFont="1" applyBorder="1" applyAlignment="1">
      <alignment wrapText="1"/>
      <protection/>
    </xf>
    <xf numFmtId="173" fontId="0" fillId="0" borderId="11" xfId="54" applyNumberFormat="1" applyFont="1" applyBorder="1" applyAlignment="1">
      <alignment horizontal="left" wrapText="1" indent="1"/>
      <protection/>
    </xf>
    <xf numFmtId="173" fontId="21" fillId="0" borderId="11" xfId="54" applyNumberFormat="1" applyFont="1" applyBorder="1" applyAlignment="1">
      <alignment horizontal="left" wrapText="1" indent="2"/>
      <protection/>
    </xf>
    <xf numFmtId="173" fontId="0" fillId="0" borderId="11" xfId="54" applyNumberFormat="1" applyFont="1" applyBorder="1">
      <alignment/>
      <protection/>
    </xf>
    <xf numFmtId="173" fontId="0" fillId="0" borderId="11" xfId="54" applyNumberFormat="1" applyFont="1" applyBorder="1" applyAlignment="1">
      <alignment vertical="center"/>
      <protection/>
    </xf>
    <xf numFmtId="173" fontId="28" fillId="0" borderId="0" xfId="54" applyNumberFormat="1" applyFont="1" applyAlignment="1">
      <alignment wrapText="1"/>
      <protection/>
    </xf>
    <xf numFmtId="0" fontId="2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" fillId="0" borderId="0" xfId="54" applyFont="1" applyAlignment="1">
      <alignment horizontal="center"/>
      <protection/>
    </xf>
    <xf numFmtId="0" fontId="32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distributed"/>
    </xf>
    <xf numFmtId="0" fontId="31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distributed" wrapText="1"/>
    </xf>
    <xf numFmtId="195" fontId="2" fillId="0" borderId="11" xfId="0" applyNumberFormat="1" applyFont="1" applyFill="1" applyBorder="1" applyAlignment="1">
      <alignment horizontal="center" vertical="center" wrapText="1"/>
    </xf>
    <xf numFmtId="195" fontId="2" fillId="0" borderId="3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/>
    </xf>
    <xf numFmtId="185" fontId="0" fillId="0" borderId="18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 wrapText="1"/>
    </xf>
    <xf numFmtId="185" fontId="0" fillId="0" borderId="18" xfId="0" applyNumberFormat="1" applyFont="1" applyBorder="1" applyAlignment="1">
      <alignment/>
    </xf>
    <xf numFmtId="2" fontId="0" fillId="0" borderId="15" xfId="0" applyNumberFormat="1" applyFont="1" applyBorder="1" applyAlignment="1">
      <alignment vertical="top"/>
    </xf>
    <xf numFmtId="2" fontId="0" fillId="0" borderId="40" xfId="0" applyNumberFormat="1" applyFont="1" applyBorder="1" applyAlignment="1">
      <alignment vertical="top"/>
    </xf>
    <xf numFmtId="173" fontId="2" fillId="24" borderId="11" xfId="54" applyNumberFormat="1" applyFont="1" applyFill="1" applyBorder="1" applyAlignment="1">
      <alignment horizontal="center" vertical="center" wrapText="1"/>
      <protection/>
    </xf>
    <xf numFmtId="173" fontId="2" fillId="24" borderId="11" xfId="54" applyNumberFormat="1" applyFont="1" applyFill="1" applyBorder="1" applyAlignment="1">
      <alignment horizontal="center" wrapText="1"/>
      <protection/>
    </xf>
    <xf numFmtId="173" fontId="27" fillId="24" borderId="11" xfId="54" applyNumberFormat="1" applyFont="1" applyFill="1" applyBorder="1" applyAlignment="1">
      <alignment horizontal="center" wrapText="1"/>
      <protection/>
    </xf>
    <xf numFmtId="3" fontId="0" fillId="0" borderId="11" xfId="54" applyNumberFormat="1" applyFont="1" applyBorder="1" applyAlignment="1">
      <alignment horizontal="center" vertical="center" wrapText="1"/>
      <protection/>
    </xf>
    <xf numFmtId="49" fontId="0" fillId="0" borderId="11" xfId="54" applyNumberFormat="1" applyFont="1" applyBorder="1" applyAlignment="1">
      <alignment horizontal="center" vertical="center" wrapText="1"/>
      <protection/>
    </xf>
    <xf numFmtId="0" fontId="26" fillId="0" borderId="11" xfId="54" applyFont="1" applyBorder="1" applyAlignment="1">
      <alignment horizontal="center"/>
      <protection/>
    </xf>
    <xf numFmtId="194" fontId="2" fillId="0" borderId="39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39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left" vertical="center" wrapText="1"/>
    </xf>
    <xf numFmtId="185" fontId="2" fillId="0" borderId="18" xfId="0" applyNumberFormat="1" applyFont="1" applyFill="1" applyBorder="1" applyAlignment="1">
      <alignment horizontal="center"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vertical="top"/>
    </xf>
    <xf numFmtId="49" fontId="0" fillId="24" borderId="11" xfId="54" applyNumberFormat="1" applyFont="1" applyFill="1" applyBorder="1" applyAlignment="1">
      <alignment horizontal="center" vertical="center" wrapText="1"/>
      <protection/>
    </xf>
    <xf numFmtId="194" fontId="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5" fontId="0" fillId="0" borderId="18" xfId="0" applyNumberFormat="1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left" vertical="center" wrapText="1"/>
    </xf>
    <xf numFmtId="0" fontId="0" fillId="0" borderId="30" xfId="0" applyFont="1" applyBorder="1" applyAlignment="1">
      <alignment wrapText="1"/>
    </xf>
    <xf numFmtId="2" fontId="22" fillId="0" borderId="0" xfId="0" applyNumberFormat="1" applyFont="1" applyAlignment="1">
      <alignment horizontal="right" wrapText="1"/>
    </xf>
    <xf numFmtId="0" fontId="0" fillId="0" borderId="41" xfId="0" applyFont="1" applyBorder="1" applyAlignment="1">
      <alignment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180" fontId="0" fillId="0" borderId="15" xfId="0" applyNumberFormat="1" applyFont="1" applyBorder="1" applyAlignment="1">
      <alignment vertical="top"/>
    </xf>
    <xf numFmtId="180" fontId="0" fillId="0" borderId="17" xfId="0" applyNumberFormat="1" applyFont="1" applyBorder="1" applyAlignment="1">
      <alignment vertical="top"/>
    </xf>
    <xf numFmtId="180" fontId="0" fillId="0" borderId="40" xfId="0" applyNumberFormat="1" applyFont="1" applyBorder="1" applyAlignment="1">
      <alignment vertical="top"/>
    </xf>
    <xf numFmtId="180" fontId="0" fillId="0" borderId="14" xfId="0" applyNumberFormat="1" applyFont="1" applyBorder="1" applyAlignment="1">
      <alignment vertical="top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30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left" vertical="center" wrapText="1"/>
    </xf>
    <xf numFmtId="179" fontId="2" fillId="0" borderId="39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3" fillId="0" borderId="32" xfId="0" applyFont="1" applyFill="1" applyBorder="1" applyAlignment="1">
      <alignment horizontal="left" vertical="top" wrapText="1"/>
    </xf>
    <xf numFmtId="0" fontId="23" fillId="0" borderId="35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wrapText="1"/>
    </xf>
    <xf numFmtId="2" fontId="22" fillId="0" borderId="0" xfId="0" applyNumberFormat="1" applyFont="1" applyFill="1" applyAlignment="1">
      <alignment horizontal="right" vertical="top" wrapText="1"/>
    </xf>
    <xf numFmtId="0" fontId="0" fillId="0" borderId="40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Fill="1" applyBorder="1" applyAlignment="1">
      <alignment horizontal="center" vertical="top" wrapText="1"/>
    </xf>
    <xf numFmtId="0" fontId="0" fillId="0" borderId="46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 horizontal="center"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52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28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173" fontId="29" fillId="0" borderId="0" xfId="54" applyNumberFormat="1" applyFont="1" applyAlignment="1">
      <alignment horizontal="left" wrapText="1"/>
      <protection/>
    </xf>
    <xf numFmtId="3" fontId="0" fillId="0" borderId="29" xfId="54" applyNumberFormat="1" applyFont="1" applyBorder="1" applyAlignment="1">
      <alignment horizontal="center" wrapText="1"/>
      <protection/>
    </xf>
    <xf numFmtId="3" fontId="0" fillId="0" borderId="47" xfId="54" applyNumberFormat="1" applyFont="1" applyBorder="1" applyAlignment="1">
      <alignment horizontal="center" wrapText="1"/>
      <protection/>
    </xf>
    <xf numFmtId="173" fontId="20" fillId="0" borderId="11" xfId="54" applyNumberFormat="1" applyFont="1" applyFill="1" applyBorder="1" applyAlignment="1">
      <alignment horizontal="center" wrapText="1"/>
      <protection/>
    </xf>
    <xf numFmtId="173" fontId="0" fillId="0" borderId="11" xfId="54" applyNumberFormat="1" applyFont="1" applyBorder="1" applyAlignment="1">
      <alignment horizontal="center" wrapText="1"/>
      <protection/>
    </xf>
    <xf numFmtId="3" fontId="0" fillId="0" borderId="11" xfId="54" applyNumberFormat="1" applyFont="1" applyBorder="1" applyAlignment="1">
      <alignment horizontal="center" wrapText="1"/>
      <protection/>
    </xf>
    <xf numFmtId="3" fontId="0" fillId="0" borderId="29" xfId="54" applyNumberFormat="1" applyFont="1" applyBorder="1" applyAlignment="1">
      <alignment horizontal="center" vertical="center" wrapText="1"/>
      <protection/>
    </xf>
    <xf numFmtId="3" fontId="0" fillId="0" borderId="47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/>
      <protection/>
    </xf>
    <xf numFmtId="1" fontId="0" fillId="0" borderId="29" xfId="54" applyNumberFormat="1" applyFont="1" applyBorder="1" applyAlignment="1">
      <alignment horizontal="center" vertical="center" wrapText="1"/>
      <protection/>
    </xf>
    <xf numFmtId="1" fontId="0" fillId="0" borderId="47" xfId="54" applyNumberFormat="1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8"/>
  <sheetViews>
    <sheetView view="pageBreakPreview" zoomScale="60" zoomScaleNormal="60" zoomScalePageLayoutView="0" workbookViewId="0" topLeftCell="A30">
      <selection activeCell="F35" sqref="F35"/>
    </sheetView>
  </sheetViews>
  <sheetFormatPr defaultColWidth="9.00390625" defaultRowHeight="15.75" outlineLevelRow="1"/>
  <cols>
    <col min="1" max="1" width="9.00390625" style="1" customWidth="1"/>
    <col min="2" max="2" width="37.25390625" style="1" bestFit="1" customWidth="1"/>
    <col min="3" max="3" width="13.375" style="1" customWidth="1"/>
    <col min="4" max="4" width="9.375" style="1" customWidth="1"/>
    <col min="5" max="5" width="8.625" style="1" customWidth="1"/>
    <col min="6" max="8" width="7.25390625" style="1" bestFit="1" customWidth="1"/>
    <col min="9" max="9" width="8.00390625" style="1" customWidth="1"/>
    <col min="10" max="10" width="7.625" style="1" customWidth="1"/>
    <col min="11" max="11" width="7.75390625" style="1" customWidth="1"/>
    <col min="12" max="12" width="7.375" style="1" customWidth="1"/>
    <col min="13" max="13" width="7.25390625" style="1" customWidth="1"/>
    <col min="14" max="14" width="9.875" style="85" customWidth="1"/>
    <col min="15" max="15" width="13.25390625" style="85" bestFit="1" customWidth="1"/>
    <col min="16" max="16" width="9.875" style="85" customWidth="1"/>
    <col min="17" max="17" width="13.25390625" style="85" customWidth="1"/>
    <col min="18" max="18" width="14.375" style="1" customWidth="1"/>
    <col min="19" max="19" width="12.25390625" style="1" customWidth="1"/>
    <col min="20" max="20" width="6.25390625" style="1" customWidth="1"/>
    <col min="21" max="22" width="14.375" style="1" customWidth="1"/>
    <col min="23" max="23" width="37.50390625" style="1" customWidth="1"/>
    <col min="24" max="16384" width="9.00390625" style="1" customWidth="1"/>
  </cols>
  <sheetData>
    <row r="2" ht="15.75">
      <c r="W2" s="4" t="s">
        <v>362</v>
      </c>
    </row>
    <row r="3" ht="15.75">
      <c r="W3" s="4" t="s">
        <v>172</v>
      </c>
    </row>
    <row r="4" ht="15.75">
      <c r="W4" s="4" t="s">
        <v>380</v>
      </c>
    </row>
    <row r="5" ht="15.75">
      <c r="W5" s="4"/>
    </row>
    <row r="6" spans="1:23" ht="30.75" customHeight="1">
      <c r="A6" s="220" t="s">
        <v>363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</row>
    <row r="7" ht="15.75">
      <c r="W7" s="4" t="s">
        <v>173</v>
      </c>
    </row>
    <row r="8" ht="15.75">
      <c r="W8" s="4" t="s">
        <v>174</v>
      </c>
    </row>
    <row r="9" ht="18" customHeight="1">
      <c r="W9" s="4" t="s">
        <v>383</v>
      </c>
    </row>
    <row r="10" ht="21.75" customHeight="1">
      <c r="W10" s="192" t="s">
        <v>381</v>
      </c>
    </row>
    <row r="11" spans="1:23" ht="21.75" customHeight="1">
      <c r="A11" s="15"/>
      <c r="W11" s="4" t="s">
        <v>176</v>
      </c>
    </row>
    <row r="12" spans="1:23" ht="15.75">
      <c r="A12" s="15"/>
      <c r="W12" s="4" t="s">
        <v>177</v>
      </c>
    </row>
    <row r="13" ht="16.5" thickBot="1"/>
    <row r="14" spans="1:23" ht="126" customHeight="1">
      <c r="A14" s="222" t="s">
        <v>15</v>
      </c>
      <c r="B14" s="216" t="s">
        <v>37</v>
      </c>
      <c r="C14" s="216" t="s">
        <v>334</v>
      </c>
      <c r="D14" s="216" t="s">
        <v>179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 t="s">
        <v>203</v>
      </c>
      <c r="O14" s="216"/>
      <c r="P14" s="210" t="s">
        <v>204</v>
      </c>
      <c r="Q14" s="211"/>
      <c r="R14" s="216" t="s">
        <v>335</v>
      </c>
      <c r="S14" s="216" t="s">
        <v>88</v>
      </c>
      <c r="T14" s="216"/>
      <c r="U14" s="216"/>
      <c r="V14" s="216"/>
      <c r="W14" s="214" t="s">
        <v>17</v>
      </c>
    </row>
    <row r="15" spans="1:23" ht="31.5" customHeight="1">
      <c r="A15" s="223"/>
      <c r="B15" s="217"/>
      <c r="C15" s="217"/>
      <c r="D15" s="217" t="s">
        <v>18</v>
      </c>
      <c r="E15" s="217"/>
      <c r="F15" s="217" t="s">
        <v>19</v>
      </c>
      <c r="G15" s="217"/>
      <c r="H15" s="217" t="s">
        <v>20</v>
      </c>
      <c r="I15" s="217"/>
      <c r="J15" s="217" t="s">
        <v>21</v>
      </c>
      <c r="K15" s="217"/>
      <c r="L15" s="217" t="s">
        <v>22</v>
      </c>
      <c r="M15" s="217"/>
      <c r="N15" s="217"/>
      <c r="O15" s="217"/>
      <c r="P15" s="212"/>
      <c r="Q15" s="213"/>
      <c r="R15" s="217"/>
      <c r="S15" s="217" t="s">
        <v>59</v>
      </c>
      <c r="T15" s="217" t="s">
        <v>82</v>
      </c>
      <c r="U15" s="217" t="s">
        <v>80</v>
      </c>
      <c r="V15" s="217"/>
      <c r="W15" s="215"/>
    </row>
    <row r="16" spans="1:23" ht="81.75" customHeight="1">
      <c r="A16" s="223"/>
      <c r="B16" s="217"/>
      <c r="C16" s="217"/>
      <c r="D16" s="14" t="s">
        <v>91</v>
      </c>
      <c r="E16" s="14" t="s">
        <v>92</v>
      </c>
      <c r="F16" s="14" t="s">
        <v>23</v>
      </c>
      <c r="G16" s="14" t="s">
        <v>24</v>
      </c>
      <c r="H16" s="14" t="s">
        <v>23</v>
      </c>
      <c r="I16" s="14" t="s">
        <v>24</v>
      </c>
      <c r="J16" s="14" t="s">
        <v>23</v>
      </c>
      <c r="K16" s="14" t="s">
        <v>24</v>
      </c>
      <c r="L16" s="14" t="s">
        <v>23</v>
      </c>
      <c r="M16" s="14" t="s">
        <v>24</v>
      </c>
      <c r="N16" s="14" t="s">
        <v>18</v>
      </c>
      <c r="O16" s="14" t="s">
        <v>200</v>
      </c>
      <c r="P16" s="14" t="s">
        <v>18</v>
      </c>
      <c r="Q16" s="14" t="s">
        <v>202</v>
      </c>
      <c r="R16" s="217"/>
      <c r="S16" s="217"/>
      <c r="T16" s="217"/>
      <c r="U16" s="14" t="s">
        <v>79</v>
      </c>
      <c r="V16" s="14" t="s">
        <v>81</v>
      </c>
      <c r="W16" s="215"/>
    </row>
    <row r="17" spans="1:23" ht="15.75">
      <c r="A17" s="26"/>
      <c r="B17" s="25" t="s">
        <v>38</v>
      </c>
      <c r="C17" s="25"/>
      <c r="D17" s="178">
        <f>D18+D39</f>
        <v>1.0319379599999998</v>
      </c>
      <c r="E17" s="25">
        <f aca="true" t="shared" si="0" ref="E17:M17">E18+E39</f>
        <v>1.09911164</v>
      </c>
      <c r="F17" s="188">
        <f t="shared" si="0"/>
        <v>0</v>
      </c>
      <c r="G17" s="188">
        <f t="shared" si="0"/>
        <v>0</v>
      </c>
      <c r="H17" s="188">
        <f t="shared" si="0"/>
        <v>0</v>
      </c>
      <c r="I17" s="178">
        <f>I18+I39</f>
        <v>1.09911164</v>
      </c>
      <c r="J17" s="178">
        <f t="shared" si="0"/>
        <v>0</v>
      </c>
      <c r="K17" s="164">
        <f t="shared" si="0"/>
        <v>0</v>
      </c>
      <c r="L17" s="164">
        <f>L18+L39</f>
        <v>1.0319379599999998</v>
      </c>
      <c r="M17" s="164">
        <f t="shared" si="0"/>
        <v>0</v>
      </c>
      <c r="N17" s="188">
        <f>O17</f>
        <v>1.09911164</v>
      </c>
      <c r="O17" s="188">
        <f>O18+O39</f>
        <v>1.09911164</v>
      </c>
      <c r="P17" s="188">
        <f>Q17</f>
        <v>1.09911164</v>
      </c>
      <c r="Q17" s="188">
        <f>Q18+Q39</f>
        <v>1.09911164</v>
      </c>
      <c r="R17" s="188">
        <v>0</v>
      </c>
      <c r="S17" s="6"/>
      <c r="T17" s="6"/>
      <c r="U17" s="6"/>
      <c r="V17" s="6"/>
      <c r="W17" s="7"/>
    </row>
    <row r="18" spans="1:23" ht="31.5">
      <c r="A18" s="26" t="s">
        <v>1</v>
      </c>
      <c r="B18" s="25" t="s">
        <v>87</v>
      </c>
      <c r="C18" s="25"/>
      <c r="D18" s="178">
        <f>D19+D27+D31+D35</f>
        <v>0.372889</v>
      </c>
      <c r="E18" s="188">
        <f aca="true" t="shared" si="1" ref="E18:M18">E19+E27+E31+E35</f>
        <v>1.09911164</v>
      </c>
      <c r="F18" s="188">
        <f t="shared" si="1"/>
        <v>0</v>
      </c>
      <c r="G18" s="188">
        <f t="shared" si="1"/>
        <v>0</v>
      </c>
      <c r="H18" s="188">
        <f t="shared" si="1"/>
        <v>0</v>
      </c>
      <c r="I18" s="178">
        <f t="shared" si="1"/>
        <v>1.09911164</v>
      </c>
      <c r="J18" s="178">
        <f t="shared" si="1"/>
        <v>0</v>
      </c>
      <c r="K18" s="164">
        <f t="shared" si="1"/>
        <v>0</v>
      </c>
      <c r="L18" s="164">
        <f t="shared" si="1"/>
        <v>0.372889</v>
      </c>
      <c r="M18" s="164">
        <f t="shared" si="1"/>
        <v>0</v>
      </c>
      <c r="N18" s="188">
        <f>O18</f>
        <v>1.09911164</v>
      </c>
      <c r="O18" s="188">
        <f>O19+O27+O31+O35</f>
        <v>1.09911164</v>
      </c>
      <c r="P18" s="188">
        <f>Q18</f>
        <v>1.09911164</v>
      </c>
      <c r="Q18" s="188">
        <f>Q19+Q27+Q31+Q35</f>
        <v>1.09911164</v>
      </c>
      <c r="R18" s="188">
        <v>0</v>
      </c>
      <c r="S18" s="6"/>
      <c r="T18" s="6"/>
      <c r="U18" s="6"/>
      <c r="V18" s="6"/>
      <c r="W18" s="7"/>
    </row>
    <row r="19" spans="1:23" ht="31.5">
      <c r="A19" s="53" t="s">
        <v>2</v>
      </c>
      <c r="B19" s="25" t="s">
        <v>84</v>
      </c>
      <c r="C19" s="25"/>
      <c r="D19" s="160">
        <f>D20+D21+D25</f>
        <v>0.372889</v>
      </c>
      <c r="E19" s="188">
        <f>E20+E21+E25</f>
        <v>1.09911164</v>
      </c>
      <c r="F19" s="188">
        <f>F20+F21+F25+F26</f>
        <v>0</v>
      </c>
      <c r="G19" s="188">
        <f aca="true" t="shared" si="2" ref="G19:O19">G20+G21+G25+G26</f>
        <v>0</v>
      </c>
      <c r="H19" s="188">
        <f t="shared" si="2"/>
        <v>0</v>
      </c>
      <c r="I19" s="178">
        <f t="shared" si="2"/>
        <v>1.09911164</v>
      </c>
      <c r="J19" s="188">
        <f t="shared" si="2"/>
        <v>0</v>
      </c>
      <c r="K19" s="164">
        <f t="shared" si="2"/>
        <v>0</v>
      </c>
      <c r="L19" s="164">
        <f t="shared" si="2"/>
        <v>0.372889</v>
      </c>
      <c r="M19" s="164">
        <f t="shared" si="2"/>
        <v>0</v>
      </c>
      <c r="N19" s="188">
        <f t="shared" si="2"/>
        <v>1.09911164</v>
      </c>
      <c r="O19" s="188">
        <f t="shared" si="2"/>
        <v>1.09911164</v>
      </c>
      <c r="P19" s="188">
        <f>P20+P21+P25+P26</f>
        <v>1.09911164</v>
      </c>
      <c r="Q19" s="188">
        <f>Q20+Q21+Q25+Q26</f>
        <v>1.09911164</v>
      </c>
      <c r="R19" s="188">
        <f>R20+R21+R25+R26</f>
        <v>0</v>
      </c>
      <c r="S19" s="6"/>
      <c r="T19" s="6"/>
      <c r="U19" s="6"/>
      <c r="V19" s="6"/>
      <c r="W19" s="7"/>
    </row>
    <row r="20" spans="1:23" ht="15.75">
      <c r="A20" s="17">
        <v>1</v>
      </c>
      <c r="B20" s="5" t="s">
        <v>389</v>
      </c>
      <c r="C20" s="5"/>
      <c r="D20" s="161">
        <f>F20+H20+J20+L20</f>
        <v>0.02</v>
      </c>
      <c r="E20" s="196">
        <f>G20+I20+K20+M20</f>
        <v>0.165822328</v>
      </c>
      <c r="F20" s="188">
        <v>0</v>
      </c>
      <c r="G20" s="188">
        <v>0</v>
      </c>
      <c r="H20" s="188">
        <v>0</v>
      </c>
      <c r="I20" s="178">
        <f>0.015+0.4933706/5+(0.26074104/5)*1</f>
        <v>0.165822328</v>
      </c>
      <c r="J20" s="179">
        <v>0</v>
      </c>
      <c r="K20" s="206">
        <v>0</v>
      </c>
      <c r="L20" s="207">
        <v>0.02</v>
      </c>
      <c r="M20" s="164">
        <v>0</v>
      </c>
      <c r="N20" s="162">
        <f>O20</f>
        <v>0.165822328</v>
      </c>
      <c r="O20" s="162">
        <f>'приложение 7.2'!R20</f>
        <v>0.165822328</v>
      </c>
      <c r="P20" s="162">
        <f>Q20</f>
        <v>0.165822328</v>
      </c>
      <c r="Q20" s="162">
        <f>'приложение 7.2'!R20</f>
        <v>0.165822328</v>
      </c>
      <c r="R20" s="188">
        <v>0</v>
      </c>
      <c r="S20" s="6"/>
      <c r="T20" s="6"/>
      <c r="U20" s="6"/>
      <c r="V20" s="6"/>
      <c r="W20" s="7"/>
    </row>
    <row r="21" spans="1:23" ht="37.5" customHeight="1">
      <c r="A21" s="17">
        <v>2</v>
      </c>
      <c r="B21" s="5" t="s">
        <v>390</v>
      </c>
      <c r="C21" s="5"/>
      <c r="D21" s="161">
        <f>F21+H21+J21+L21</f>
        <v>0.352889</v>
      </c>
      <c r="E21" s="196">
        <f>G21+I21+K21+M21</f>
        <v>0.933289312</v>
      </c>
      <c r="F21" s="188">
        <v>0</v>
      </c>
      <c r="G21" s="188">
        <v>0</v>
      </c>
      <c r="H21" s="188">
        <v>0</v>
      </c>
      <c r="I21" s="178">
        <f>0.8383706-0.4933706/5-0.015+(0.26074104/5)*4</f>
        <v>0.933289312</v>
      </c>
      <c r="J21" s="179">
        <v>0</v>
      </c>
      <c r="K21" s="206">
        <v>0</v>
      </c>
      <c r="L21" s="207">
        <v>0.352889</v>
      </c>
      <c r="M21" s="164">
        <v>0</v>
      </c>
      <c r="N21" s="162">
        <f>O21</f>
        <v>0.933289312</v>
      </c>
      <c r="O21" s="162">
        <f>'приложение 7.2'!R21</f>
        <v>0.933289312</v>
      </c>
      <c r="P21" s="162">
        <f>Q21</f>
        <v>0.933289312</v>
      </c>
      <c r="Q21" s="162">
        <f>'приложение 7.2'!R21</f>
        <v>0.933289312</v>
      </c>
      <c r="R21" s="188">
        <v>0</v>
      </c>
      <c r="S21" s="6"/>
      <c r="T21" s="6"/>
      <c r="U21" s="6"/>
      <c r="V21" s="6"/>
      <c r="W21" s="7"/>
    </row>
    <row r="22" spans="1:23" ht="15.75" hidden="1" outlineLevel="1">
      <c r="A22" s="17"/>
      <c r="B22" s="5"/>
      <c r="C22" s="5"/>
      <c r="D22" s="161"/>
      <c r="E22" s="196"/>
      <c r="F22" s="188"/>
      <c r="G22" s="188"/>
      <c r="H22" s="188"/>
      <c r="I22" s="188"/>
      <c r="J22" s="179"/>
      <c r="K22" s="195"/>
      <c r="L22" s="194"/>
      <c r="M22" s="162"/>
      <c r="N22" s="162"/>
      <c r="O22" s="162"/>
      <c r="P22" s="6"/>
      <c r="Q22" s="6"/>
      <c r="R22" s="188"/>
      <c r="S22" s="6"/>
      <c r="T22" s="6"/>
      <c r="U22" s="6"/>
      <c r="V22" s="6"/>
      <c r="W22" s="7"/>
    </row>
    <row r="23" spans="1:23" ht="15.75" hidden="1" outlineLevel="1">
      <c r="A23" s="17"/>
      <c r="B23" s="5"/>
      <c r="C23" s="5"/>
      <c r="D23" s="161"/>
      <c r="E23" s="196"/>
      <c r="F23" s="188"/>
      <c r="G23" s="188"/>
      <c r="H23" s="188"/>
      <c r="I23" s="188"/>
      <c r="J23" s="179"/>
      <c r="K23" s="195"/>
      <c r="L23" s="194"/>
      <c r="M23" s="162"/>
      <c r="N23" s="162"/>
      <c r="O23" s="162"/>
      <c r="P23" s="6"/>
      <c r="Q23" s="6"/>
      <c r="R23" s="188"/>
      <c r="S23" s="6"/>
      <c r="T23" s="6"/>
      <c r="U23" s="6"/>
      <c r="V23" s="6"/>
      <c r="W23" s="7"/>
    </row>
    <row r="24" spans="1:23" ht="15.75" hidden="1" outlineLevel="1">
      <c r="A24" s="17"/>
      <c r="B24" s="5"/>
      <c r="C24" s="5"/>
      <c r="D24" s="161"/>
      <c r="E24" s="196"/>
      <c r="F24" s="188"/>
      <c r="G24" s="188"/>
      <c r="H24" s="188"/>
      <c r="I24" s="188"/>
      <c r="J24" s="179"/>
      <c r="K24" s="195"/>
      <c r="L24" s="194"/>
      <c r="M24" s="162"/>
      <c r="N24" s="162"/>
      <c r="O24" s="162"/>
      <c r="P24" s="6"/>
      <c r="Q24" s="6"/>
      <c r="R24" s="188"/>
      <c r="S24" s="6"/>
      <c r="T24" s="6"/>
      <c r="U24" s="6"/>
      <c r="V24" s="6"/>
      <c r="W24" s="7"/>
    </row>
    <row r="25" spans="1:23" ht="15.75" hidden="1" outlineLevel="1">
      <c r="A25" s="17">
        <v>3</v>
      </c>
      <c r="B25" s="5" t="s">
        <v>384</v>
      </c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15.75" hidden="1" outlineLevel="1">
      <c r="A26" s="17" t="s">
        <v>40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ht="31.5" collapsed="1">
      <c r="A27" s="26" t="s">
        <v>3</v>
      </c>
      <c r="B27" s="25" t="s">
        <v>171</v>
      </c>
      <c r="C27" s="25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ht="15.75">
      <c r="A28" s="17">
        <v>1</v>
      </c>
      <c r="B28" s="5" t="s">
        <v>39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ht="15.75">
      <c r="A29" s="17">
        <v>2</v>
      </c>
      <c r="B29" s="5" t="s">
        <v>41</v>
      </c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15.75">
      <c r="A30" s="17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ht="31.5">
      <c r="A31" s="26" t="s">
        <v>14</v>
      </c>
      <c r="B31" s="25" t="s">
        <v>85</v>
      </c>
      <c r="C31" s="2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ht="15.75">
      <c r="A32" s="17">
        <v>1</v>
      </c>
      <c r="B32" s="5" t="s">
        <v>39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ht="15.75">
      <c r="A33" s="17">
        <v>2</v>
      </c>
      <c r="B33" s="5" t="s">
        <v>41</v>
      </c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ht="15.75">
      <c r="A34" s="17" t="s">
        <v>40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47.25">
      <c r="A35" s="26" t="s">
        <v>31</v>
      </c>
      <c r="B35" s="25" t="s">
        <v>86</v>
      </c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ht="15.75">
      <c r="A36" s="17">
        <v>1</v>
      </c>
      <c r="B36" s="5" t="s">
        <v>39</v>
      </c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ht="15.75">
      <c r="A37" s="17">
        <v>2</v>
      </c>
      <c r="B37" s="5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ht="15.75">
      <c r="A38" s="17" t="s">
        <v>40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ht="15.75">
      <c r="A39" s="26" t="s">
        <v>4</v>
      </c>
      <c r="B39" s="25" t="s">
        <v>51</v>
      </c>
      <c r="C39" s="25"/>
      <c r="D39" s="163">
        <f aca="true" t="shared" si="3" ref="D39:I39">D40+D44</f>
        <v>0.6590489599999998</v>
      </c>
      <c r="E39" s="25">
        <f t="shared" si="3"/>
        <v>0</v>
      </c>
      <c r="F39" s="25">
        <f t="shared" si="3"/>
        <v>0</v>
      </c>
      <c r="G39" s="25">
        <f t="shared" si="3"/>
        <v>0</v>
      </c>
      <c r="H39" s="25">
        <f t="shared" si="3"/>
        <v>0</v>
      </c>
      <c r="I39" s="25">
        <f t="shared" si="3"/>
        <v>0</v>
      </c>
      <c r="J39" s="25">
        <f>J40+J44</f>
        <v>0</v>
      </c>
      <c r="K39" s="188">
        <f>K40+K44</f>
        <v>0</v>
      </c>
      <c r="L39" s="25">
        <f>L40+L44</f>
        <v>0.6590489599999998</v>
      </c>
      <c r="M39" s="25">
        <f>M40+M44</f>
        <v>0</v>
      </c>
      <c r="N39" s="6"/>
      <c r="O39" s="188">
        <f>O40+O44</f>
        <v>0</v>
      </c>
      <c r="P39" s="6"/>
      <c r="Q39" s="6"/>
      <c r="R39" s="6"/>
      <c r="S39" s="6"/>
      <c r="T39" s="6"/>
      <c r="U39" s="6"/>
      <c r="V39" s="6"/>
      <c r="W39" s="7"/>
    </row>
    <row r="40" spans="1:23" ht="31.5">
      <c r="A40" s="53" t="s">
        <v>5</v>
      </c>
      <c r="B40" s="25" t="s">
        <v>84</v>
      </c>
      <c r="C40" s="25"/>
      <c r="D40" s="25"/>
      <c r="E40" s="25"/>
      <c r="F40" s="25"/>
      <c r="G40" s="25"/>
      <c r="H40" s="25"/>
      <c r="I40" s="25"/>
      <c r="J40" s="25"/>
      <c r="K40" s="25"/>
      <c r="L40" s="6"/>
      <c r="M40" s="6"/>
      <c r="N40" s="6"/>
      <c r="O40" s="205"/>
      <c r="P40" s="6"/>
      <c r="Q40" s="6"/>
      <c r="R40" s="6"/>
      <c r="S40" s="6"/>
      <c r="T40" s="6"/>
      <c r="U40" s="6"/>
      <c r="V40" s="6"/>
      <c r="W40" s="7"/>
    </row>
    <row r="41" spans="1:23" ht="15.75">
      <c r="A41" s="17">
        <v>1</v>
      </c>
      <c r="B41" s="5" t="s">
        <v>39</v>
      </c>
      <c r="C41" s="25"/>
      <c r="D41" s="25"/>
      <c r="E41" s="25"/>
      <c r="F41" s="25"/>
      <c r="G41" s="25"/>
      <c r="H41" s="25"/>
      <c r="I41" s="25"/>
      <c r="J41" s="25"/>
      <c r="K41" s="25"/>
      <c r="L41" s="6"/>
      <c r="M41" s="6"/>
      <c r="N41" s="6"/>
      <c r="O41" s="205"/>
      <c r="P41" s="6"/>
      <c r="Q41" s="6"/>
      <c r="R41" s="6"/>
      <c r="S41" s="6"/>
      <c r="T41" s="6"/>
      <c r="U41" s="6"/>
      <c r="V41" s="6"/>
      <c r="W41" s="7"/>
    </row>
    <row r="42" spans="1:23" ht="15.75">
      <c r="A42" s="17">
        <v>2</v>
      </c>
      <c r="B42" s="5" t="s">
        <v>41</v>
      </c>
      <c r="C42" s="25"/>
      <c r="D42" s="25"/>
      <c r="E42" s="25"/>
      <c r="F42" s="25"/>
      <c r="G42" s="25"/>
      <c r="H42" s="25"/>
      <c r="I42" s="25"/>
      <c r="J42" s="25"/>
      <c r="K42" s="25"/>
      <c r="L42" s="6"/>
      <c r="M42" s="6"/>
      <c r="N42" s="6"/>
      <c r="O42" s="205"/>
      <c r="P42" s="6"/>
      <c r="Q42" s="6"/>
      <c r="R42" s="6"/>
      <c r="S42" s="6"/>
      <c r="T42" s="6"/>
      <c r="U42" s="6"/>
      <c r="V42" s="6"/>
      <c r="W42" s="7"/>
    </row>
    <row r="43" spans="1:23" ht="15.75">
      <c r="A43" s="17" t="s">
        <v>40</v>
      </c>
      <c r="B43" s="5"/>
      <c r="C43" s="25"/>
      <c r="D43" s="25"/>
      <c r="E43" s="25"/>
      <c r="F43" s="25"/>
      <c r="G43" s="25"/>
      <c r="H43" s="25"/>
      <c r="I43" s="25"/>
      <c r="J43" s="25"/>
      <c r="K43" s="25"/>
      <c r="L43" s="6"/>
      <c r="M43" s="6"/>
      <c r="N43" s="6"/>
      <c r="O43" s="205"/>
      <c r="P43" s="6"/>
      <c r="Q43" s="6"/>
      <c r="R43" s="6"/>
      <c r="S43" s="6"/>
      <c r="T43" s="6"/>
      <c r="U43" s="6"/>
      <c r="V43" s="6"/>
      <c r="W43" s="7"/>
    </row>
    <row r="44" spans="1:23" ht="15.75">
      <c r="A44" s="53" t="s">
        <v>6</v>
      </c>
      <c r="B44" s="86" t="s">
        <v>178</v>
      </c>
      <c r="C44" s="162"/>
      <c r="D44" s="160">
        <f aca="true" t="shared" si="4" ref="D44:M44">SUM(D45:D51)</f>
        <v>0.6590489599999998</v>
      </c>
      <c r="E44" s="162">
        <f t="shared" si="4"/>
        <v>0</v>
      </c>
      <c r="F44" s="162">
        <f t="shared" si="4"/>
        <v>0</v>
      </c>
      <c r="G44" s="162">
        <f t="shared" si="4"/>
        <v>0</v>
      </c>
      <c r="H44" s="162">
        <f t="shared" si="4"/>
        <v>0</v>
      </c>
      <c r="I44" s="162">
        <f t="shared" si="4"/>
        <v>0</v>
      </c>
      <c r="J44" s="162">
        <f t="shared" si="4"/>
        <v>0</v>
      </c>
      <c r="K44" s="162">
        <f t="shared" si="4"/>
        <v>0</v>
      </c>
      <c r="L44" s="162">
        <f t="shared" si="4"/>
        <v>0.6590489599999998</v>
      </c>
      <c r="M44" s="162">
        <f t="shared" si="4"/>
        <v>0</v>
      </c>
      <c r="N44" s="6"/>
      <c r="O44" s="188">
        <v>0</v>
      </c>
      <c r="P44" s="6"/>
      <c r="Q44" s="6"/>
      <c r="R44" s="6"/>
      <c r="S44" s="6"/>
      <c r="T44" s="6"/>
      <c r="U44" s="6"/>
      <c r="V44" s="6"/>
      <c r="W44" s="7"/>
    </row>
    <row r="45" spans="1:23" ht="31.5">
      <c r="A45" s="17">
        <v>1</v>
      </c>
      <c r="B45" s="5" t="s">
        <v>391</v>
      </c>
      <c r="C45" s="25"/>
      <c r="D45" s="177">
        <f aca="true" t="shared" si="5" ref="D45:E51">F45+H45+J45+L45</f>
        <v>0.1213731617132043</v>
      </c>
      <c r="E45" s="177">
        <f t="shared" si="5"/>
        <v>0</v>
      </c>
      <c r="F45" s="194"/>
      <c r="G45" s="194"/>
      <c r="H45" s="194"/>
      <c r="I45" s="194"/>
      <c r="J45" s="177"/>
      <c r="K45" s="187"/>
      <c r="L45" s="194">
        <v>0.1213731617132043</v>
      </c>
      <c r="M45" s="162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31.5">
      <c r="A46" s="17">
        <v>2</v>
      </c>
      <c r="B46" s="5" t="s">
        <v>392</v>
      </c>
      <c r="C46" s="25"/>
      <c r="D46" s="177">
        <f t="shared" si="5"/>
        <v>0.15607248316377897</v>
      </c>
      <c r="E46" s="177">
        <f t="shared" si="5"/>
        <v>0</v>
      </c>
      <c r="F46" s="194"/>
      <c r="G46" s="194"/>
      <c r="H46" s="194"/>
      <c r="I46" s="194"/>
      <c r="J46" s="177"/>
      <c r="K46" s="187"/>
      <c r="L46" s="194">
        <v>0.15607248316377897</v>
      </c>
      <c r="M46" s="162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ht="31.5" outlineLevel="1">
      <c r="A47" s="17">
        <v>3</v>
      </c>
      <c r="B47" s="5" t="s">
        <v>393</v>
      </c>
      <c r="C47" s="25"/>
      <c r="D47" s="177">
        <f t="shared" si="5"/>
        <v>0.09040811776546889</v>
      </c>
      <c r="E47" s="177">
        <f t="shared" si="5"/>
        <v>0</v>
      </c>
      <c r="F47" s="194"/>
      <c r="G47" s="194"/>
      <c r="H47" s="194"/>
      <c r="I47" s="194"/>
      <c r="J47" s="177"/>
      <c r="K47" s="187"/>
      <c r="L47" s="194">
        <v>0.09040811776546889</v>
      </c>
      <c r="M47" s="162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ht="31.5" outlineLevel="1">
      <c r="A48" s="17">
        <v>4</v>
      </c>
      <c r="B48" s="5" t="s">
        <v>394</v>
      </c>
      <c r="C48" s="25"/>
      <c r="D48" s="177">
        <f t="shared" si="5"/>
        <v>0.13440888425486305</v>
      </c>
      <c r="E48" s="177">
        <f t="shared" si="5"/>
        <v>0</v>
      </c>
      <c r="F48" s="194"/>
      <c r="G48" s="194"/>
      <c r="H48" s="194"/>
      <c r="I48" s="194"/>
      <c r="J48" s="177"/>
      <c r="K48" s="187"/>
      <c r="L48" s="194">
        <v>0.13440888425486305</v>
      </c>
      <c r="M48" s="162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31.5" outlineLevel="1">
      <c r="A49" s="17">
        <v>5</v>
      </c>
      <c r="B49" s="5" t="s">
        <v>395</v>
      </c>
      <c r="C49" s="25"/>
      <c r="D49" s="177">
        <f t="shared" si="5"/>
        <v>0.03356744368735657</v>
      </c>
      <c r="E49" s="177">
        <f t="shared" si="5"/>
        <v>0</v>
      </c>
      <c r="F49" s="194"/>
      <c r="G49" s="194"/>
      <c r="H49" s="194"/>
      <c r="I49" s="194"/>
      <c r="J49" s="177"/>
      <c r="K49" s="187"/>
      <c r="L49" s="194">
        <v>0.03356744368735657</v>
      </c>
      <c r="M49" s="162"/>
      <c r="N49" s="6"/>
      <c r="O49" s="6"/>
      <c r="P49" s="6"/>
      <c r="Q49" s="6"/>
      <c r="R49" s="6"/>
      <c r="S49" s="6"/>
      <c r="T49" s="6"/>
      <c r="U49" s="6"/>
      <c r="V49" s="6"/>
      <c r="W49" s="7"/>
    </row>
    <row r="50" spans="1:23" ht="31.5" outlineLevel="1">
      <c r="A50" s="17">
        <v>6</v>
      </c>
      <c r="B50" s="5" t="s">
        <v>396</v>
      </c>
      <c r="C50" s="25"/>
      <c r="D50" s="177">
        <f t="shared" si="5"/>
        <v>0.10207195344052121</v>
      </c>
      <c r="E50" s="177">
        <f t="shared" si="5"/>
        <v>0</v>
      </c>
      <c r="F50" s="194"/>
      <c r="G50" s="194"/>
      <c r="H50" s="194"/>
      <c r="I50" s="194"/>
      <c r="J50" s="177"/>
      <c r="K50" s="187"/>
      <c r="L50" s="194">
        <v>0.10207195344052121</v>
      </c>
      <c r="M50" s="162"/>
      <c r="N50" s="6"/>
      <c r="O50" s="6"/>
      <c r="P50" s="6"/>
      <c r="Q50" s="6"/>
      <c r="R50" s="6"/>
      <c r="S50" s="6"/>
      <c r="T50" s="6"/>
      <c r="U50" s="6"/>
      <c r="V50" s="6"/>
      <c r="W50" s="7"/>
    </row>
    <row r="51" spans="1:23" ht="31.5">
      <c r="A51" s="17">
        <v>7</v>
      </c>
      <c r="B51" s="5" t="s">
        <v>397</v>
      </c>
      <c r="C51" s="25"/>
      <c r="D51" s="177">
        <f t="shared" si="5"/>
        <v>0.0211469159748068</v>
      </c>
      <c r="E51" s="177">
        <f t="shared" si="5"/>
        <v>0</v>
      </c>
      <c r="F51" s="194"/>
      <c r="G51" s="194"/>
      <c r="H51" s="194"/>
      <c r="I51" s="194"/>
      <c r="J51" s="177"/>
      <c r="K51" s="187"/>
      <c r="L51" s="194">
        <v>0.0211469159748068</v>
      </c>
      <c r="M51" s="162"/>
      <c r="N51" s="6"/>
      <c r="O51" s="6"/>
      <c r="P51" s="6"/>
      <c r="Q51" s="6"/>
      <c r="R51" s="6"/>
      <c r="S51" s="6"/>
      <c r="T51" s="6"/>
      <c r="U51" s="6"/>
      <c r="V51" s="6"/>
      <c r="W51" s="7"/>
    </row>
    <row r="52" spans="1:23" ht="15.75" customHeight="1">
      <c r="A52" s="208" t="s">
        <v>65</v>
      </c>
      <c r="B52" s="209"/>
      <c r="C52" s="5"/>
      <c r="D52" s="5"/>
      <c r="E52" s="5"/>
      <c r="F52" s="5"/>
      <c r="G52" s="5"/>
      <c r="H52" s="5"/>
      <c r="I52" s="5"/>
      <c r="J52" s="5"/>
      <c r="K52" s="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7"/>
    </row>
    <row r="53" spans="1:23" ht="31.5">
      <c r="A53" s="26"/>
      <c r="B53" s="25" t="s">
        <v>83</v>
      </c>
      <c r="C53" s="25"/>
      <c r="D53" s="5"/>
      <c r="E53" s="5"/>
      <c r="F53" s="5"/>
      <c r="G53" s="5"/>
      <c r="H53" s="5"/>
      <c r="I53" s="5"/>
      <c r="J53" s="5"/>
      <c r="K53" s="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7"/>
    </row>
    <row r="54" spans="1:23" ht="15.75">
      <c r="A54" s="17">
        <v>1</v>
      </c>
      <c r="B54" s="5" t="s">
        <v>39</v>
      </c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</row>
    <row r="55" spans="1:23" ht="15.75">
      <c r="A55" s="17">
        <v>2</v>
      </c>
      <c r="B55" s="5" t="s">
        <v>41</v>
      </c>
      <c r="C55" s="5"/>
      <c r="D55" s="5"/>
      <c r="E55" s="5"/>
      <c r="F55" s="5"/>
      <c r="G55" s="5"/>
      <c r="H55" s="5"/>
      <c r="I55" s="5"/>
      <c r="J55" s="5"/>
      <c r="K55" s="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</row>
    <row r="56" spans="1:23" ht="16.5" thickBot="1">
      <c r="A56" s="40" t="s">
        <v>40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/>
    </row>
    <row r="57" spans="1:23" ht="15.75">
      <c r="A57" s="38"/>
      <c r="B57" s="3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ht="15.75">
      <c r="A58" s="38"/>
      <c r="B58" s="39" t="s">
        <v>180</v>
      </c>
      <c r="C58" s="35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15.75" customHeight="1">
      <c r="A59" s="38"/>
      <c r="B59" s="219" t="s">
        <v>181</v>
      </c>
      <c r="C59" s="219"/>
      <c r="D59" s="219"/>
      <c r="E59" s="219"/>
      <c r="F59" s="219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5.75">
      <c r="A60" s="27"/>
      <c r="B60" s="1" t="s">
        <v>182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ht="15.75">
      <c r="A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ht="15.75" customHeight="1">
      <c r="A62" s="27"/>
      <c r="B62" s="218" t="s">
        <v>183</v>
      </c>
      <c r="C62" s="218"/>
      <c r="D62" s="218"/>
      <c r="E62" s="218"/>
      <c r="F62" s="218"/>
      <c r="G62" s="218"/>
      <c r="H62" s="218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1:23" ht="15.75">
      <c r="A63" s="27"/>
      <c r="B63" s="1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ht="15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ht="15.75">
      <c r="A65" s="13"/>
    </row>
    <row r="66" spans="1:9" ht="15.75">
      <c r="A66" s="19"/>
      <c r="C66" s="20"/>
      <c r="G66" s="21"/>
      <c r="H66" s="21"/>
      <c r="I66" s="21"/>
    </row>
    <row r="67" spans="4:23" ht="15.75">
      <c r="D67" s="23"/>
      <c r="G67" s="24"/>
      <c r="I67" s="22"/>
      <c r="J67" s="22"/>
      <c r="K67" s="22"/>
      <c r="M67" s="30"/>
      <c r="N67" s="91"/>
      <c r="O67" s="91"/>
      <c r="P67" s="91"/>
      <c r="Q67" s="91"/>
      <c r="R67" s="30"/>
      <c r="S67" s="30"/>
      <c r="T67" s="30"/>
      <c r="U67" s="30"/>
      <c r="V67" s="30"/>
      <c r="W67" s="30"/>
    </row>
    <row r="68" spans="1:9" ht="15.75">
      <c r="A68" s="16"/>
      <c r="D68" s="15"/>
      <c r="I68" s="15"/>
    </row>
  </sheetData>
  <sheetProtection/>
  <mergeCells count="21">
    <mergeCell ref="N14:O15"/>
    <mergeCell ref="J15:K15"/>
    <mergeCell ref="U15:V15"/>
    <mergeCell ref="L15:M15"/>
    <mergeCell ref="R14:R16"/>
    <mergeCell ref="S15:S16"/>
    <mergeCell ref="A6:W6"/>
    <mergeCell ref="A14:A16"/>
    <mergeCell ref="B14:B16"/>
    <mergeCell ref="C14:C16"/>
    <mergeCell ref="D14:M14"/>
    <mergeCell ref="A52:B52"/>
    <mergeCell ref="P14:Q15"/>
    <mergeCell ref="W14:W16"/>
    <mergeCell ref="S14:V14"/>
    <mergeCell ref="T15:T16"/>
    <mergeCell ref="B62:H62"/>
    <mergeCell ref="D15:E15"/>
    <mergeCell ref="F15:G15"/>
    <mergeCell ref="H15:I15"/>
    <mergeCell ref="B59:F59"/>
  </mergeCells>
  <printOptions/>
  <pageMargins left="0.5118110236220472" right="0.5118110236220472" top="0.15748031496062992" bottom="0.15748031496062992" header="0" footer="0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"/>
  <sheetViews>
    <sheetView view="pageBreakPreview" zoomScale="60" zoomScaleNormal="70" zoomScalePageLayoutView="0" workbookViewId="0" topLeftCell="C27">
      <selection activeCell="R45" sqref="R44:R45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7.125" style="1" customWidth="1"/>
    <col min="4" max="4" width="6.00390625" style="1" customWidth="1"/>
    <col min="5" max="5" width="8.00390625" style="16" customWidth="1"/>
    <col min="6" max="6" width="10.50390625" style="16" customWidth="1"/>
    <col min="7" max="7" width="7.50390625" style="16" customWidth="1"/>
    <col min="8" max="8" width="6.375" style="1" customWidth="1"/>
    <col min="9" max="9" width="6.50390625" style="1" customWidth="1"/>
    <col min="10" max="10" width="6.375" style="1" customWidth="1"/>
    <col min="11" max="11" width="10.25390625" style="1" customWidth="1"/>
    <col min="12" max="12" width="7.75390625" style="1" customWidth="1"/>
    <col min="13" max="16" width="6.50390625" style="1" customWidth="1"/>
    <col min="17" max="17" width="6.875" style="1" customWidth="1"/>
    <col min="18" max="18" width="9.00390625" style="1" customWidth="1"/>
    <col min="19" max="19" width="6.125" style="1" customWidth="1"/>
    <col min="20" max="20" width="7.50390625" style="1" customWidth="1"/>
    <col min="21" max="21" width="7.625" style="1" customWidth="1"/>
    <col min="22" max="22" width="7.75390625" style="1" customWidth="1"/>
    <col min="23" max="23" width="10.125" style="1" bestFit="1" customWidth="1"/>
    <col min="24" max="24" width="13.25390625" style="1" customWidth="1"/>
    <col min="25" max="25" width="10.25390625" style="1" bestFit="1" customWidth="1"/>
    <col min="26" max="26" width="8.75390625" style="1" bestFit="1" customWidth="1"/>
    <col min="27" max="27" width="7.75390625" style="1" customWidth="1"/>
    <col min="28" max="28" width="9.125" style="1" customWidth="1"/>
    <col min="29" max="29" width="9.875" style="1" customWidth="1"/>
    <col min="30" max="30" width="11.375" style="1" bestFit="1" customWidth="1"/>
    <col min="31" max="31" width="9.375" style="1" customWidth="1"/>
    <col min="32" max="32" width="9.00390625" style="1" customWidth="1"/>
    <col min="33" max="33" width="5.875" style="1" customWidth="1"/>
    <col min="34" max="34" width="7.125" style="1" customWidth="1"/>
    <col min="35" max="35" width="8.125" style="1" customWidth="1"/>
    <col min="36" max="36" width="10.25390625" style="1" customWidth="1"/>
    <col min="37" max="16384" width="9.00390625" style="1" customWidth="1"/>
  </cols>
  <sheetData>
    <row r="1" ht="15.75">
      <c r="AJ1" s="4" t="s">
        <v>361</v>
      </c>
    </row>
    <row r="2" ht="15.75">
      <c r="AJ2" s="4" t="s">
        <v>172</v>
      </c>
    </row>
    <row r="3" ht="15.75">
      <c r="AJ3" s="4" t="s">
        <v>380</v>
      </c>
    </row>
    <row r="4" ht="15.75">
      <c r="AI4" s="4"/>
    </row>
    <row r="6" spans="1:36" ht="33" customHeight="1">
      <c r="A6" s="220" t="s">
        <v>376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</row>
    <row r="7" spans="1:36" ht="15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</row>
    <row r="8" ht="19.5" customHeight="1">
      <c r="AJ8" s="4" t="s">
        <v>173</v>
      </c>
    </row>
    <row r="9" ht="19.5" customHeight="1">
      <c r="AJ9" s="4" t="s">
        <v>174</v>
      </c>
    </row>
    <row r="10" ht="19.5" customHeight="1">
      <c r="AJ10" s="4" t="s">
        <v>383</v>
      </c>
    </row>
    <row r="11" spans="34:36" ht="25.5" customHeight="1">
      <c r="AH11" s="193"/>
      <c r="AI11" s="193"/>
      <c r="AJ11" s="192" t="s">
        <v>175</v>
      </c>
    </row>
    <row r="12" ht="27" customHeight="1">
      <c r="AJ12" s="4" t="s">
        <v>176</v>
      </c>
    </row>
    <row r="13" ht="19.5" customHeight="1">
      <c r="AJ13" s="4" t="s">
        <v>177</v>
      </c>
    </row>
    <row r="14" ht="16.5" thickBot="1"/>
    <row r="15" spans="1:36" ht="22.5" customHeight="1">
      <c r="A15" s="228" t="s">
        <v>15</v>
      </c>
      <c r="B15" s="225" t="s">
        <v>336</v>
      </c>
      <c r="C15" s="225" t="s">
        <v>355</v>
      </c>
      <c r="D15" s="225"/>
      <c r="E15" s="225"/>
      <c r="F15" s="225"/>
      <c r="G15" s="225"/>
      <c r="H15" s="225" t="s">
        <v>356</v>
      </c>
      <c r="I15" s="225"/>
      <c r="J15" s="225"/>
      <c r="K15" s="225"/>
      <c r="L15" s="225"/>
      <c r="M15" s="225" t="s">
        <v>357</v>
      </c>
      <c r="N15" s="225"/>
      <c r="O15" s="225"/>
      <c r="P15" s="225"/>
      <c r="Q15" s="225"/>
      <c r="R15" s="225" t="s">
        <v>358</v>
      </c>
      <c r="S15" s="225"/>
      <c r="T15" s="225"/>
      <c r="U15" s="225"/>
      <c r="V15" s="225"/>
      <c r="W15" s="232" t="s">
        <v>337</v>
      </c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3"/>
    </row>
    <row r="16" spans="1:36" ht="27.75" customHeight="1">
      <c r="A16" s="229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 t="s">
        <v>370</v>
      </c>
      <c r="X16" s="226"/>
      <c r="Y16" s="226"/>
      <c r="Z16" s="226"/>
      <c r="AA16" s="224" t="s">
        <v>338</v>
      </c>
      <c r="AB16" s="224"/>
      <c r="AC16" s="224"/>
      <c r="AD16" s="224"/>
      <c r="AE16" s="224" t="s">
        <v>339</v>
      </c>
      <c r="AF16" s="224"/>
      <c r="AG16" s="224"/>
      <c r="AH16" s="224"/>
      <c r="AI16" s="224"/>
      <c r="AJ16" s="230" t="s">
        <v>372</v>
      </c>
    </row>
    <row r="17" spans="1:36" ht="79.5" customHeight="1">
      <c r="A17" s="26"/>
      <c r="B17" s="25" t="s">
        <v>38</v>
      </c>
      <c r="C17" s="6" t="s">
        <v>348</v>
      </c>
      <c r="D17" s="6" t="s">
        <v>349</v>
      </c>
      <c r="E17" s="6" t="s">
        <v>350</v>
      </c>
      <c r="F17" s="6" t="s">
        <v>351</v>
      </c>
      <c r="G17" s="6" t="s">
        <v>352</v>
      </c>
      <c r="H17" s="6" t="s">
        <v>348</v>
      </c>
      <c r="I17" s="6" t="s">
        <v>349</v>
      </c>
      <c r="J17" s="6" t="s">
        <v>350</v>
      </c>
      <c r="K17" s="6" t="s">
        <v>351</v>
      </c>
      <c r="L17" s="6" t="s">
        <v>352</v>
      </c>
      <c r="M17" s="6" t="s">
        <v>348</v>
      </c>
      <c r="N17" s="6" t="s">
        <v>349</v>
      </c>
      <c r="O17" s="6" t="s">
        <v>350</v>
      </c>
      <c r="P17" s="6" t="s">
        <v>351</v>
      </c>
      <c r="Q17" s="6" t="s">
        <v>352</v>
      </c>
      <c r="R17" s="6" t="s">
        <v>348</v>
      </c>
      <c r="S17" s="6" t="s">
        <v>349</v>
      </c>
      <c r="T17" s="6" t="s">
        <v>350</v>
      </c>
      <c r="U17" s="6" t="s">
        <v>351</v>
      </c>
      <c r="V17" s="6" t="s">
        <v>352</v>
      </c>
      <c r="W17" s="155" t="s">
        <v>340</v>
      </c>
      <c r="X17" s="159" t="s">
        <v>373</v>
      </c>
      <c r="Y17" s="6" t="s">
        <v>371</v>
      </c>
      <c r="Z17" s="6" t="s">
        <v>374</v>
      </c>
      <c r="AA17" s="156" t="s">
        <v>340</v>
      </c>
      <c r="AB17" s="157" t="s">
        <v>341</v>
      </c>
      <c r="AC17" s="157" t="s">
        <v>342</v>
      </c>
      <c r="AD17" s="157" t="s">
        <v>343</v>
      </c>
      <c r="AE17" s="156" t="s">
        <v>344</v>
      </c>
      <c r="AF17" s="157" t="s">
        <v>341</v>
      </c>
      <c r="AG17" s="158" t="s">
        <v>345</v>
      </c>
      <c r="AH17" s="158" t="s">
        <v>346</v>
      </c>
      <c r="AI17" s="157" t="s">
        <v>347</v>
      </c>
      <c r="AJ17" s="231"/>
    </row>
    <row r="18" spans="1:36" ht="31.5">
      <c r="A18" s="26">
        <v>1</v>
      </c>
      <c r="B18" s="25" t="s">
        <v>87</v>
      </c>
      <c r="C18" s="164">
        <f>C19+C35</f>
        <v>1.0319379599999998</v>
      </c>
      <c r="D18" s="164">
        <f>D19</f>
        <v>0</v>
      </c>
      <c r="E18" s="164">
        <f>E19</f>
        <v>0</v>
      </c>
      <c r="F18" s="164">
        <f>F19</f>
        <v>0</v>
      </c>
      <c r="G18" s="164">
        <f>G19</f>
        <v>0</v>
      </c>
      <c r="H18" s="164">
        <f>H19</f>
        <v>1.09911164</v>
      </c>
      <c r="I18" s="202"/>
      <c r="J18" s="202"/>
      <c r="K18" s="202"/>
      <c r="L18" s="164"/>
      <c r="M18" s="164">
        <f>M19+M35</f>
        <v>0.06717368000000024</v>
      </c>
      <c r="N18" s="202"/>
      <c r="O18" s="202"/>
      <c r="P18" s="202"/>
      <c r="Q18" s="202"/>
      <c r="R18" s="164">
        <f>R19</f>
        <v>1.09911164</v>
      </c>
      <c r="S18" s="202"/>
      <c r="T18" s="201"/>
      <c r="U18" s="202"/>
      <c r="V18" s="202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</row>
    <row r="19" spans="1:36" ht="31.5">
      <c r="A19" s="53" t="s">
        <v>2</v>
      </c>
      <c r="B19" s="25" t="s">
        <v>84</v>
      </c>
      <c r="C19" s="164">
        <f aca="true" t="shared" si="0" ref="C19:H19">C20+C21</f>
        <v>0.372889</v>
      </c>
      <c r="D19" s="164">
        <f t="shared" si="0"/>
        <v>0</v>
      </c>
      <c r="E19" s="164">
        <f t="shared" si="0"/>
        <v>0</v>
      </c>
      <c r="F19" s="164">
        <f t="shared" si="0"/>
        <v>0</v>
      </c>
      <c r="G19" s="164">
        <f t="shared" si="0"/>
        <v>0</v>
      </c>
      <c r="H19" s="164">
        <f t="shared" si="0"/>
        <v>1.09911164</v>
      </c>
      <c r="I19" s="202"/>
      <c r="J19" s="85"/>
      <c r="K19" s="202"/>
      <c r="L19" s="164"/>
      <c r="M19" s="164">
        <f>M20+M21</f>
        <v>0.72622264</v>
      </c>
      <c r="N19" s="202"/>
      <c r="O19" s="85"/>
      <c r="P19" s="202"/>
      <c r="Q19" s="202"/>
      <c r="R19" s="164">
        <f>R20+R21</f>
        <v>1.09911164</v>
      </c>
      <c r="S19" s="202"/>
      <c r="T19" s="85"/>
      <c r="U19" s="202"/>
      <c r="V19" s="202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1"/>
    </row>
    <row r="20" spans="1:36" ht="15.75">
      <c r="A20" s="17">
        <v>1</v>
      </c>
      <c r="B20" s="5" t="str">
        <f>'приложение 7.1'!B20</f>
        <v>Замена одного разъединителя РВЗ-10 кВ</v>
      </c>
      <c r="C20" s="164">
        <f>'приложение 7.1'!L20</f>
        <v>0.02</v>
      </c>
      <c r="D20" s="180"/>
      <c r="E20" s="180"/>
      <c r="F20" s="180"/>
      <c r="G20" s="180">
        <f>L20+Q20+V20</f>
        <v>0</v>
      </c>
      <c r="H20" s="201">
        <f>I20+J20+K20+L20</f>
        <v>0.165822328</v>
      </c>
      <c r="I20" s="202"/>
      <c r="J20" s="201">
        <f>0.26074104/5</f>
        <v>0.052148207999999995</v>
      </c>
      <c r="K20" s="201">
        <f>0.015+0.4933706/5</f>
        <v>0.11367412</v>
      </c>
      <c r="L20" s="202"/>
      <c r="M20" s="201">
        <f>H20-C20</f>
        <v>0.145822328</v>
      </c>
      <c r="N20" s="202"/>
      <c r="O20" s="201"/>
      <c r="P20" s="201"/>
      <c r="Q20" s="202"/>
      <c r="R20" s="201">
        <f>S20+T20+U20+V20</f>
        <v>0.165822328</v>
      </c>
      <c r="S20" s="202"/>
      <c r="T20" s="201">
        <f>0.26074104/5</f>
        <v>0.052148207999999995</v>
      </c>
      <c r="U20" s="201">
        <f>0.015+0.4933706/5</f>
        <v>0.11367412</v>
      </c>
      <c r="V20" s="202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1"/>
    </row>
    <row r="21" spans="1:36" ht="31.5">
      <c r="A21" s="17">
        <v>2</v>
      </c>
      <c r="B21" s="5" t="str">
        <f>'приложение 7.1'!B21</f>
        <v>Замена шестьнадцати выключателей нагрузки ВНП-6кВ</v>
      </c>
      <c r="C21" s="164">
        <f>'приложение 7.1'!L21</f>
        <v>0.352889</v>
      </c>
      <c r="D21" s="180"/>
      <c r="E21" s="180"/>
      <c r="F21" s="180"/>
      <c r="G21" s="180">
        <f>L21+Q21+V21</f>
        <v>0</v>
      </c>
      <c r="H21" s="201">
        <f>I21+J21+K21+L21</f>
        <v>0.933289312</v>
      </c>
      <c r="I21" s="202"/>
      <c r="J21" s="201">
        <f>(0.26074104/5)*4</f>
        <v>0.20859283199999998</v>
      </c>
      <c r="K21" s="201">
        <f>0.8383706-0.4933706/5-0.015</f>
        <v>0.72469648</v>
      </c>
      <c r="L21" s="202"/>
      <c r="M21" s="201">
        <f>H21-C21</f>
        <v>0.580400312</v>
      </c>
      <c r="N21" s="202"/>
      <c r="O21" s="201"/>
      <c r="P21" s="201"/>
      <c r="Q21" s="202"/>
      <c r="R21" s="201">
        <f>S21+T21+U21+V21</f>
        <v>0.933289312</v>
      </c>
      <c r="S21" s="202"/>
      <c r="T21" s="201">
        <f>(0.26074104/5)*4</f>
        <v>0.20859283199999998</v>
      </c>
      <c r="U21" s="201">
        <f>0.8383706-0.4933706/5-0.015</f>
        <v>0.72469648</v>
      </c>
      <c r="V21" s="202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</row>
    <row r="22" spans="1:36" ht="15.75">
      <c r="A22" s="17" t="s">
        <v>40</v>
      </c>
      <c r="B22" s="5" t="s">
        <v>40</v>
      </c>
      <c r="C22" s="182"/>
      <c r="D22" s="5"/>
      <c r="E22" s="5"/>
      <c r="F22" s="5"/>
      <c r="G22" s="5"/>
      <c r="H22" s="165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1"/>
    </row>
    <row r="23" spans="1:36" ht="31.5">
      <c r="A23" s="26" t="s">
        <v>3</v>
      </c>
      <c r="B23" s="25" t="s">
        <v>171</v>
      </c>
      <c r="C23" s="164"/>
      <c r="D23" s="5"/>
      <c r="E23" s="5"/>
      <c r="F23" s="5"/>
      <c r="G23" s="5"/>
      <c r="H23" s="165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1"/>
    </row>
    <row r="24" spans="1:36" ht="15.75">
      <c r="A24" s="17">
        <v>1</v>
      </c>
      <c r="B24" s="5" t="s">
        <v>39</v>
      </c>
      <c r="C24" s="182"/>
      <c r="D24" s="5"/>
      <c r="E24" s="5"/>
      <c r="F24" s="5"/>
      <c r="G24" s="5"/>
      <c r="H24" s="165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1"/>
    </row>
    <row r="25" spans="1:36" ht="15.75">
      <c r="A25" s="17">
        <v>2</v>
      </c>
      <c r="B25" s="5" t="s">
        <v>41</v>
      </c>
      <c r="C25" s="182"/>
      <c r="D25" s="5"/>
      <c r="E25" s="5"/>
      <c r="F25" s="5"/>
      <c r="G25" s="5"/>
      <c r="H25" s="165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1"/>
    </row>
    <row r="26" spans="1:36" ht="15.75">
      <c r="A26" s="17" t="s">
        <v>40</v>
      </c>
      <c r="B26" s="5"/>
      <c r="C26" s="182"/>
      <c r="D26" s="5"/>
      <c r="E26" s="5"/>
      <c r="F26" s="5"/>
      <c r="G26" s="5"/>
      <c r="H26" s="165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1"/>
    </row>
    <row r="27" spans="1:36" ht="31.5">
      <c r="A27" s="26" t="s">
        <v>14</v>
      </c>
      <c r="B27" s="25" t="s">
        <v>85</v>
      </c>
      <c r="C27" s="164"/>
      <c r="D27" s="5"/>
      <c r="E27" s="5"/>
      <c r="F27" s="5"/>
      <c r="G27" s="5"/>
      <c r="H27" s="165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1"/>
    </row>
    <row r="28" spans="1:36" ht="15.75">
      <c r="A28" s="17">
        <v>1</v>
      </c>
      <c r="B28" s="5" t="s">
        <v>39</v>
      </c>
      <c r="C28" s="182"/>
      <c r="D28" s="5"/>
      <c r="E28" s="5"/>
      <c r="F28" s="5"/>
      <c r="G28" s="5"/>
      <c r="H28" s="165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</row>
    <row r="29" spans="1:36" ht="15.75">
      <c r="A29" s="17">
        <v>2</v>
      </c>
      <c r="B29" s="5" t="s">
        <v>41</v>
      </c>
      <c r="C29" s="182"/>
      <c r="D29" s="5"/>
      <c r="E29" s="5"/>
      <c r="F29" s="5"/>
      <c r="G29" s="5"/>
      <c r="H29" s="165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1"/>
    </row>
    <row r="30" spans="1:36" ht="15.75">
      <c r="A30" s="17" t="s">
        <v>40</v>
      </c>
      <c r="B30" s="5"/>
      <c r="C30" s="182"/>
      <c r="D30" s="5"/>
      <c r="E30" s="5"/>
      <c r="F30" s="5"/>
      <c r="G30" s="5"/>
      <c r="H30" s="165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1"/>
    </row>
    <row r="31" spans="1:36" ht="47.25">
      <c r="A31" s="26" t="s">
        <v>31</v>
      </c>
      <c r="B31" s="25" t="s">
        <v>86</v>
      </c>
      <c r="C31" s="164"/>
      <c r="D31" s="5"/>
      <c r="E31" s="5"/>
      <c r="F31" s="5"/>
      <c r="G31" s="5"/>
      <c r="H31" s="165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1"/>
    </row>
    <row r="32" spans="1:36" ht="15.75">
      <c r="A32" s="17">
        <v>1</v>
      </c>
      <c r="B32" s="5" t="s">
        <v>39</v>
      </c>
      <c r="C32" s="182"/>
      <c r="D32" s="5"/>
      <c r="E32" s="5"/>
      <c r="F32" s="5"/>
      <c r="G32" s="5"/>
      <c r="H32" s="165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1"/>
    </row>
    <row r="33" spans="1:36" ht="15.75">
      <c r="A33" s="17">
        <v>2</v>
      </c>
      <c r="B33" s="5" t="s">
        <v>41</v>
      </c>
      <c r="C33" s="182"/>
      <c r="D33" s="5"/>
      <c r="E33" s="5"/>
      <c r="F33" s="5"/>
      <c r="G33" s="5"/>
      <c r="H33" s="165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1"/>
    </row>
    <row r="34" spans="1:36" ht="15.75">
      <c r="A34" s="17" t="s">
        <v>40</v>
      </c>
      <c r="B34" s="5"/>
      <c r="C34" s="182"/>
      <c r="D34" s="5"/>
      <c r="E34" s="5"/>
      <c r="F34" s="5"/>
      <c r="G34" s="5"/>
      <c r="H34" s="165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1"/>
    </row>
    <row r="35" spans="1:36" ht="15.75">
      <c r="A35" s="26" t="s">
        <v>4</v>
      </c>
      <c r="B35" s="25" t="s">
        <v>51</v>
      </c>
      <c r="C35" s="164">
        <f>C36+C40</f>
        <v>0.6590489599999998</v>
      </c>
      <c r="D35" s="25"/>
      <c r="E35" s="164">
        <f>E36+E40</f>
        <v>0</v>
      </c>
      <c r="F35" s="164">
        <f>F36+F40</f>
        <v>0</v>
      </c>
      <c r="G35" s="25"/>
      <c r="H35" s="164">
        <f>H36+H40</f>
        <v>0</v>
      </c>
      <c r="I35" s="80"/>
      <c r="J35" s="164">
        <f>J36+J40</f>
        <v>0</v>
      </c>
      <c r="K35" s="164">
        <f>K36+K40</f>
        <v>0</v>
      </c>
      <c r="L35" s="164">
        <f>L36+L40</f>
        <v>0</v>
      </c>
      <c r="M35" s="164">
        <f>M36+M40</f>
        <v>-0.6590489599999998</v>
      </c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1"/>
    </row>
    <row r="36" spans="1:36" ht="31.5">
      <c r="A36" s="53" t="s">
        <v>5</v>
      </c>
      <c r="B36" s="25" t="s">
        <v>84</v>
      </c>
      <c r="C36" s="164">
        <f>SUM(C37:C39)</f>
        <v>0</v>
      </c>
      <c r="D36" s="25"/>
      <c r="E36" s="164">
        <f>SUM(E37:E39)</f>
        <v>0</v>
      </c>
      <c r="F36" s="164">
        <f>SUM(F37:F39)</f>
        <v>0</v>
      </c>
      <c r="G36" s="25"/>
      <c r="H36" s="164">
        <f>SUM(H37:H39)</f>
        <v>0</v>
      </c>
      <c r="I36" s="80"/>
      <c r="J36" s="164">
        <f>SUM(J37:J39)</f>
        <v>0</v>
      </c>
      <c r="K36" s="164">
        <f>SUM(K37:K39)</f>
        <v>0</v>
      </c>
      <c r="L36" s="164">
        <f>SUM(L37:L39)</f>
        <v>0</v>
      </c>
      <c r="M36" s="164">
        <f>SUM(M37:M39)</f>
        <v>0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1"/>
    </row>
    <row r="37" spans="1:36" ht="15.75">
      <c r="A37" s="17">
        <v>1</v>
      </c>
      <c r="B37" s="5"/>
      <c r="C37" s="180">
        <f>D37+E37+F37+G37</f>
        <v>0</v>
      </c>
      <c r="D37" s="5"/>
      <c r="E37" s="201"/>
      <c r="F37" s="201"/>
      <c r="G37" s="5"/>
      <c r="H37" s="180">
        <f>I37+J37+K37+L37</f>
        <v>0</v>
      </c>
      <c r="I37" s="80"/>
      <c r="J37" s="201"/>
      <c r="K37" s="201"/>
      <c r="L37" s="201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</row>
    <row r="38" spans="1:36" ht="15.75">
      <c r="A38" s="17">
        <v>2</v>
      </c>
      <c r="B38" s="5"/>
      <c r="C38" s="180">
        <f>D38+E38+F38+G38</f>
        <v>0</v>
      </c>
      <c r="D38" s="5"/>
      <c r="E38" s="201"/>
      <c r="F38" s="180"/>
      <c r="G38" s="5"/>
      <c r="H38" s="180">
        <f>I38+J38+K38+L38</f>
        <v>0</v>
      </c>
      <c r="I38" s="80"/>
      <c r="J38" s="201"/>
      <c r="K38" s="201"/>
      <c r="L38" s="201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</row>
    <row r="39" spans="1:36" ht="15.75">
      <c r="A39" s="17">
        <v>3</v>
      </c>
      <c r="B39" s="5"/>
      <c r="C39" s="180">
        <f>D39+E39+F39+G39</f>
        <v>0</v>
      </c>
      <c r="D39" s="5"/>
      <c r="E39" s="201"/>
      <c r="F39" s="201"/>
      <c r="G39" s="5"/>
      <c r="H39" s="180">
        <f>I39+J39+K39+L39</f>
        <v>0</v>
      </c>
      <c r="I39" s="80"/>
      <c r="J39" s="201"/>
      <c r="K39" s="201"/>
      <c r="L39" s="201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1"/>
    </row>
    <row r="40" spans="1:36" ht="15.75">
      <c r="A40" s="53" t="s">
        <v>6</v>
      </c>
      <c r="B40" s="86" t="s">
        <v>178</v>
      </c>
      <c r="C40" s="86">
        <f>SUM(C41:C47)</f>
        <v>0.6590489599999998</v>
      </c>
      <c r="D40" s="5"/>
      <c r="E40" s="5"/>
      <c r="F40" s="5"/>
      <c r="G40" s="5"/>
      <c r="H40" s="206">
        <f>SUM(H41:H47)</f>
        <v>0</v>
      </c>
      <c r="I40" s="206">
        <f>SUM(I41:I47)</f>
        <v>0</v>
      </c>
      <c r="J40" s="80"/>
      <c r="K40" s="80"/>
      <c r="L40" s="206"/>
      <c r="M40" s="206">
        <f>SUM(M41:M47)</f>
        <v>-0.6590489599999998</v>
      </c>
      <c r="N40" s="206"/>
      <c r="O40" s="80"/>
      <c r="P40" s="80"/>
      <c r="Q40" s="80"/>
      <c r="R40" s="86">
        <f>SUM(R41:R47)</f>
        <v>0.6590489599999998</v>
      </c>
      <c r="S40" s="164"/>
      <c r="T40" s="86">
        <f>SUM(T41:T47)</f>
        <v>0.6590489599999998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1"/>
    </row>
    <row r="41" spans="1:36" ht="31.5">
      <c r="A41" s="17">
        <v>1</v>
      </c>
      <c r="B41" s="5" t="s">
        <v>391</v>
      </c>
      <c r="C41" s="86">
        <v>0.1213731617132043</v>
      </c>
      <c r="D41" s="5"/>
      <c r="E41" s="5"/>
      <c r="F41" s="5"/>
      <c r="G41" s="5"/>
      <c r="H41" s="80"/>
      <c r="I41" s="80"/>
      <c r="J41" s="80"/>
      <c r="K41" s="80"/>
      <c r="L41" s="80"/>
      <c r="M41" s="80">
        <f>H41-C41</f>
        <v>-0.1213731617132043</v>
      </c>
      <c r="N41" s="80"/>
      <c r="O41" s="80"/>
      <c r="P41" s="80"/>
      <c r="Q41" s="80"/>
      <c r="R41" s="201">
        <f aca="true" t="shared" si="1" ref="R41:R47">S41+T41+U41+V41</f>
        <v>0.1213731617132043</v>
      </c>
      <c r="S41" s="201"/>
      <c r="T41" s="5">
        <v>0.1213731617132043</v>
      </c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1"/>
    </row>
    <row r="42" spans="1:36" ht="31.5">
      <c r="A42" s="17">
        <v>2</v>
      </c>
      <c r="B42" s="5" t="s">
        <v>392</v>
      </c>
      <c r="C42" s="86">
        <v>0.15607248316377897</v>
      </c>
      <c r="D42" s="5"/>
      <c r="E42" s="5"/>
      <c r="F42" s="5"/>
      <c r="G42" s="5"/>
      <c r="H42" s="80"/>
      <c r="I42" s="80"/>
      <c r="J42" s="80"/>
      <c r="K42" s="80"/>
      <c r="L42" s="80"/>
      <c r="M42" s="80">
        <f aca="true" t="shared" si="2" ref="M42:M47">H42-C42</f>
        <v>-0.15607248316377897</v>
      </c>
      <c r="N42" s="80"/>
      <c r="O42" s="80"/>
      <c r="P42" s="80"/>
      <c r="Q42" s="80"/>
      <c r="R42" s="201">
        <f t="shared" si="1"/>
        <v>0.15607248316377897</v>
      </c>
      <c r="S42" s="201"/>
      <c r="T42" s="5">
        <v>0.15607248316377897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</row>
    <row r="43" spans="1:36" ht="31.5">
      <c r="A43" s="17">
        <v>3</v>
      </c>
      <c r="B43" s="5" t="s">
        <v>393</v>
      </c>
      <c r="C43" s="86">
        <v>0.09040811776546889</v>
      </c>
      <c r="D43" s="5"/>
      <c r="E43" s="5"/>
      <c r="F43" s="5"/>
      <c r="G43" s="5"/>
      <c r="H43" s="80"/>
      <c r="I43" s="80"/>
      <c r="J43" s="80"/>
      <c r="K43" s="80"/>
      <c r="L43" s="80"/>
      <c r="M43" s="80">
        <f t="shared" si="2"/>
        <v>-0.09040811776546889</v>
      </c>
      <c r="N43" s="80"/>
      <c r="O43" s="80"/>
      <c r="P43" s="80"/>
      <c r="Q43" s="80"/>
      <c r="R43" s="201">
        <f t="shared" si="1"/>
        <v>0.09040811776546889</v>
      </c>
      <c r="S43" s="201"/>
      <c r="T43" s="5">
        <v>0.09040811776546889</v>
      </c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</row>
    <row r="44" spans="1:36" ht="31.5">
      <c r="A44" s="17">
        <v>4</v>
      </c>
      <c r="B44" s="5" t="s">
        <v>394</v>
      </c>
      <c r="C44" s="86">
        <v>0.13440888425486305</v>
      </c>
      <c r="D44" s="5"/>
      <c r="E44" s="5"/>
      <c r="F44" s="5"/>
      <c r="G44" s="5"/>
      <c r="H44" s="80"/>
      <c r="I44" s="80"/>
      <c r="J44" s="80"/>
      <c r="K44" s="80"/>
      <c r="L44" s="80"/>
      <c r="M44" s="80">
        <f t="shared" si="2"/>
        <v>-0.13440888425486305</v>
      </c>
      <c r="N44" s="80"/>
      <c r="O44" s="80"/>
      <c r="P44" s="80"/>
      <c r="Q44" s="80"/>
      <c r="R44" s="201">
        <f t="shared" si="1"/>
        <v>0.13440888425486305</v>
      </c>
      <c r="S44" s="201"/>
      <c r="T44" s="5">
        <v>0.13440888425486305</v>
      </c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</row>
    <row r="45" spans="1:36" ht="31.5">
      <c r="A45" s="17">
        <v>5</v>
      </c>
      <c r="B45" s="5" t="s">
        <v>395</v>
      </c>
      <c r="C45" s="86">
        <v>0.03356744368735657</v>
      </c>
      <c r="D45" s="5"/>
      <c r="E45" s="5"/>
      <c r="F45" s="5"/>
      <c r="G45" s="5"/>
      <c r="H45" s="80"/>
      <c r="I45" s="80"/>
      <c r="J45" s="80"/>
      <c r="K45" s="80"/>
      <c r="L45" s="80"/>
      <c r="M45" s="80">
        <f t="shared" si="2"/>
        <v>-0.03356744368735657</v>
      </c>
      <c r="N45" s="80"/>
      <c r="O45" s="80"/>
      <c r="P45" s="80"/>
      <c r="Q45" s="80"/>
      <c r="R45" s="201">
        <f t="shared" si="1"/>
        <v>0.03356744368735657</v>
      </c>
      <c r="S45" s="201"/>
      <c r="T45" s="5">
        <v>0.03356744368735657</v>
      </c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1"/>
    </row>
    <row r="46" spans="1:36" ht="31.5">
      <c r="A46" s="17">
        <v>6</v>
      </c>
      <c r="B46" s="5" t="s">
        <v>396</v>
      </c>
      <c r="C46" s="86">
        <v>0.10207195344052121</v>
      </c>
      <c r="D46" s="5"/>
      <c r="E46" s="5"/>
      <c r="F46" s="5"/>
      <c r="G46" s="5"/>
      <c r="H46" s="80"/>
      <c r="I46" s="80"/>
      <c r="J46" s="80"/>
      <c r="K46" s="80"/>
      <c r="L46" s="80"/>
      <c r="M46" s="80">
        <f t="shared" si="2"/>
        <v>-0.10207195344052121</v>
      </c>
      <c r="N46" s="80"/>
      <c r="O46" s="80"/>
      <c r="P46" s="80"/>
      <c r="Q46" s="80"/>
      <c r="R46" s="201">
        <f t="shared" si="1"/>
        <v>0.10207195344052121</v>
      </c>
      <c r="S46" s="201"/>
      <c r="T46" s="5">
        <v>0.10207195344052121</v>
      </c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1"/>
    </row>
    <row r="47" spans="1:36" ht="31.5">
      <c r="A47" s="17">
        <v>7</v>
      </c>
      <c r="B47" s="5" t="s">
        <v>397</v>
      </c>
      <c r="C47" s="86">
        <v>0.0211469159748068</v>
      </c>
      <c r="D47" s="5"/>
      <c r="E47" s="5"/>
      <c r="F47" s="5"/>
      <c r="G47" s="5"/>
      <c r="H47" s="80"/>
      <c r="I47" s="80"/>
      <c r="J47" s="80"/>
      <c r="K47" s="80"/>
      <c r="L47" s="80"/>
      <c r="M47" s="80">
        <f t="shared" si="2"/>
        <v>-0.0211469159748068</v>
      </c>
      <c r="N47" s="80"/>
      <c r="O47" s="80"/>
      <c r="P47" s="80"/>
      <c r="Q47" s="80"/>
      <c r="R47" s="201">
        <f t="shared" si="1"/>
        <v>0.0211469159748068</v>
      </c>
      <c r="S47" s="201"/>
      <c r="T47" s="5">
        <v>0.0211469159748068</v>
      </c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1"/>
    </row>
    <row r="48" spans="1:36" ht="15.75">
      <c r="A48" s="17" t="s">
        <v>40</v>
      </c>
      <c r="B48" s="6"/>
      <c r="C48" s="6"/>
      <c r="D48" s="6"/>
      <c r="E48" s="6"/>
      <c r="F48" s="6"/>
      <c r="G48" s="6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1"/>
    </row>
    <row r="49" spans="1:36" ht="15.75" customHeight="1">
      <c r="A49" s="208" t="s">
        <v>65</v>
      </c>
      <c r="B49" s="209"/>
      <c r="C49" s="153"/>
      <c r="D49" s="5"/>
      <c r="E49" s="5"/>
      <c r="F49" s="5"/>
      <c r="G49" s="5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1"/>
    </row>
    <row r="50" spans="1:36" ht="31.5">
      <c r="A50" s="26"/>
      <c r="B50" s="25" t="s">
        <v>83</v>
      </c>
      <c r="C50" s="25"/>
      <c r="D50" s="5"/>
      <c r="E50" s="5"/>
      <c r="F50" s="5"/>
      <c r="G50" s="5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</row>
    <row r="51" spans="1:36" ht="15.75">
      <c r="A51" s="17">
        <v>1</v>
      </c>
      <c r="B51" s="5" t="s">
        <v>39</v>
      </c>
      <c r="C51" s="5"/>
      <c r="D51" s="5"/>
      <c r="E51" s="5"/>
      <c r="F51" s="5"/>
      <c r="G51" s="5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1"/>
    </row>
    <row r="52" spans="1:36" ht="15.75">
      <c r="A52" s="17">
        <v>2</v>
      </c>
      <c r="B52" s="5" t="s">
        <v>41</v>
      </c>
      <c r="C52" s="5"/>
      <c r="D52" s="5"/>
      <c r="E52" s="5"/>
      <c r="F52" s="5"/>
      <c r="G52" s="5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1"/>
    </row>
    <row r="53" spans="1:36" ht="16.5" thickBot="1">
      <c r="A53" s="40" t="s">
        <v>40</v>
      </c>
      <c r="B53" s="41"/>
      <c r="C53" s="41"/>
      <c r="D53" s="41"/>
      <c r="E53" s="41"/>
      <c r="F53" s="41"/>
      <c r="G53" s="41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</row>
    <row r="54" spans="1:7" ht="15.75">
      <c r="A54" s="27"/>
      <c r="B54" s="12"/>
      <c r="C54" s="12"/>
      <c r="D54" s="12"/>
      <c r="E54" s="34"/>
      <c r="F54" s="34"/>
      <c r="G54" s="34"/>
    </row>
    <row r="55" spans="1:21" ht="15.75">
      <c r="A55" s="19"/>
      <c r="B55" s="218" t="s">
        <v>353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</row>
    <row r="56" spans="1:21" ht="15.75">
      <c r="A56" s="19"/>
      <c r="B56" s="1" t="s">
        <v>354</v>
      </c>
      <c r="E56" s="1"/>
      <c r="F56" s="1"/>
      <c r="G56" s="1"/>
      <c r="S56" s="16"/>
      <c r="T56" s="16"/>
      <c r="U56" s="16"/>
    </row>
    <row r="57" spans="2:7" ht="15.75">
      <c r="B57" s="76"/>
      <c r="C57" s="76"/>
      <c r="D57" s="76"/>
      <c r="E57" s="76"/>
      <c r="F57" s="76"/>
      <c r="G57" s="76"/>
    </row>
    <row r="58" spans="1:11" ht="15.75" customHeight="1">
      <c r="A58" s="19"/>
      <c r="B58" s="227"/>
      <c r="C58" s="227"/>
      <c r="D58" s="227"/>
      <c r="E58" s="227"/>
      <c r="F58" s="227"/>
      <c r="G58" s="227"/>
      <c r="H58" s="227"/>
      <c r="I58" s="227"/>
      <c r="J58" s="227"/>
      <c r="K58" s="227"/>
    </row>
    <row r="59" spans="1:7" ht="15.75" customHeight="1">
      <c r="A59" s="19"/>
      <c r="B59" s="218"/>
      <c r="C59" s="218"/>
      <c r="D59" s="218"/>
      <c r="E59" s="218"/>
      <c r="F59" s="218"/>
      <c r="G59" s="218"/>
    </row>
    <row r="60" ht="15.75">
      <c r="A60" s="19"/>
    </row>
    <row r="61" ht="15.75">
      <c r="A61" s="19"/>
    </row>
    <row r="62" spans="5:7" ht="33.75" customHeight="1">
      <c r="E62" s="1"/>
      <c r="F62" s="1"/>
      <c r="G62" s="1"/>
    </row>
    <row r="63" ht="15.75">
      <c r="A63" s="16"/>
    </row>
  </sheetData>
  <sheetProtection/>
  <mergeCells count="16">
    <mergeCell ref="A6:AJ6"/>
    <mergeCell ref="B55:U55"/>
    <mergeCell ref="B58:K58"/>
    <mergeCell ref="A15:A16"/>
    <mergeCell ref="B15:B16"/>
    <mergeCell ref="AJ16:AJ17"/>
    <mergeCell ref="W15:AJ15"/>
    <mergeCell ref="W16:Z16"/>
    <mergeCell ref="C15:G16"/>
    <mergeCell ref="H15:L16"/>
    <mergeCell ref="B59:G59"/>
    <mergeCell ref="AA16:AD16"/>
    <mergeCell ref="AE16:AI16"/>
    <mergeCell ref="A49:B49"/>
    <mergeCell ref="M15:Q16"/>
    <mergeCell ref="R15:V16"/>
  </mergeCells>
  <printOptions/>
  <pageMargins left="0.7086614173228347" right="0.7086614173228347" top="0.5511811023622047" bottom="0.5511811023622047" header="0" footer="0"/>
  <pageSetup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3"/>
  <sheetViews>
    <sheetView view="pageBreakPreview" zoomScale="60" zoomScaleNormal="70" zoomScalePageLayoutView="0" workbookViewId="0" topLeftCell="A7">
      <selection activeCell="H43" sqref="H43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8.50390625" style="1" customWidth="1"/>
    <col min="6" max="8" width="8.375" style="1" customWidth="1"/>
    <col min="9" max="9" width="9.00390625" style="1" customWidth="1"/>
    <col min="10" max="10" width="8.125" style="1" bestFit="1" customWidth="1"/>
    <col min="11" max="11" width="9.125" style="1" customWidth="1"/>
    <col min="12" max="12" width="8.375" style="1" customWidth="1"/>
    <col min="13" max="13" width="39.625" style="1" customWidth="1"/>
    <col min="14" max="16384" width="9.00390625" style="1" customWidth="1"/>
  </cols>
  <sheetData>
    <row r="2" ht="15.75">
      <c r="M2" s="4" t="s">
        <v>185</v>
      </c>
    </row>
    <row r="3" ht="15.75">
      <c r="M3" s="4" t="s">
        <v>172</v>
      </c>
    </row>
    <row r="4" ht="15.75">
      <c r="M4" s="4" t="s">
        <v>380</v>
      </c>
    </row>
    <row r="5" ht="15.75">
      <c r="M5" s="4"/>
    </row>
    <row r="6" spans="1:15" ht="31.5" customHeight="1">
      <c r="A6" s="220" t="s">
        <v>364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34"/>
      <c r="O6" s="234"/>
    </row>
    <row r="7" spans="1:15" ht="15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8"/>
      <c r="O7" s="18"/>
    </row>
    <row r="8" ht="15.75">
      <c r="M8" s="4" t="s">
        <v>173</v>
      </c>
    </row>
    <row r="9" ht="15.75">
      <c r="M9" s="4" t="s">
        <v>174</v>
      </c>
    </row>
    <row r="10" ht="15.75">
      <c r="M10" s="4" t="s">
        <v>383</v>
      </c>
    </row>
    <row r="11" ht="15.75">
      <c r="M11" s="192" t="s">
        <v>381</v>
      </c>
    </row>
    <row r="12" ht="21" customHeight="1">
      <c r="M12" s="4" t="s">
        <v>176</v>
      </c>
    </row>
    <row r="13" ht="15.75">
      <c r="M13" s="4" t="s">
        <v>177</v>
      </c>
    </row>
    <row r="14" spans="1:15" ht="16.5" thickBot="1">
      <c r="A14" s="15"/>
      <c r="M14" s="4"/>
      <c r="N14" s="18"/>
      <c r="O14" s="18"/>
    </row>
    <row r="15" spans="1:13" ht="32.25" customHeight="1">
      <c r="A15" s="222" t="s">
        <v>15</v>
      </c>
      <c r="B15" s="216" t="s">
        <v>16</v>
      </c>
      <c r="C15" s="216" t="s">
        <v>179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4" t="s">
        <v>17</v>
      </c>
    </row>
    <row r="16" spans="1:13" ht="15.75">
      <c r="A16" s="223"/>
      <c r="B16" s="217"/>
      <c r="C16" s="217" t="s">
        <v>18</v>
      </c>
      <c r="D16" s="217"/>
      <c r="E16" s="217" t="s">
        <v>19</v>
      </c>
      <c r="F16" s="217"/>
      <c r="G16" s="217" t="s">
        <v>20</v>
      </c>
      <c r="H16" s="217"/>
      <c r="I16" s="217" t="s">
        <v>21</v>
      </c>
      <c r="J16" s="217"/>
      <c r="K16" s="217" t="s">
        <v>22</v>
      </c>
      <c r="L16" s="217"/>
      <c r="M16" s="230"/>
    </row>
    <row r="17" spans="1:13" ht="16.5" thickBot="1">
      <c r="A17" s="235"/>
      <c r="B17" s="236"/>
      <c r="C17" s="44" t="s">
        <v>76</v>
      </c>
      <c r="D17" s="44" t="s">
        <v>89</v>
      </c>
      <c r="E17" s="44" t="s">
        <v>23</v>
      </c>
      <c r="F17" s="44" t="s">
        <v>24</v>
      </c>
      <c r="G17" s="44" t="s">
        <v>23</v>
      </c>
      <c r="H17" s="44" t="s">
        <v>24</v>
      </c>
      <c r="I17" s="44" t="s">
        <v>23</v>
      </c>
      <c r="J17" s="44" t="s">
        <v>24</v>
      </c>
      <c r="K17" s="44" t="s">
        <v>23</v>
      </c>
      <c r="L17" s="44" t="s">
        <v>24</v>
      </c>
      <c r="M17" s="237"/>
    </row>
    <row r="18" spans="1:15" ht="15.75">
      <c r="A18" s="97">
        <v>1</v>
      </c>
      <c r="B18" s="95" t="s">
        <v>26</v>
      </c>
      <c r="C18" s="183">
        <f aca="true" t="shared" si="0" ref="C18:D20">E18+G18+I18+K18</f>
        <v>1.0319379599999998</v>
      </c>
      <c r="D18" s="183">
        <f t="shared" si="0"/>
        <v>1.09911164</v>
      </c>
      <c r="E18" s="166">
        <f aca="true" t="shared" si="1" ref="E18:L18">E19+E26+E30+E31+E33</f>
        <v>0</v>
      </c>
      <c r="F18" s="166">
        <f t="shared" si="1"/>
        <v>0</v>
      </c>
      <c r="G18" s="166">
        <f t="shared" si="1"/>
        <v>0</v>
      </c>
      <c r="H18" s="166">
        <f t="shared" si="1"/>
        <v>1.09911164</v>
      </c>
      <c r="I18" s="166">
        <f t="shared" si="1"/>
        <v>0</v>
      </c>
      <c r="J18" s="166">
        <f>J19+J26+J30+J31+J33+J34</f>
        <v>0</v>
      </c>
      <c r="K18" s="166">
        <f t="shared" si="1"/>
        <v>1.0319379599999998</v>
      </c>
      <c r="L18" s="166">
        <f t="shared" si="1"/>
        <v>0</v>
      </c>
      <c r="M18" s="203" t="s">
        <v>388</v>
      </c>
      <c r="N18" s="8"/>
      <c r="O18" s="8"/>
    </row>
    <row r="19" spans="1:13" ht="31.5">
      <c r="A19" s="84" t="s">
        <v>2</v>
      </c>
      <c r="B19" s="5" t="s">
        <v>27</v>
      </c>
      <c r="C19" s="183">
        <f t="shared" si="0"/>
        <v>0.8113169599999999</v>
      </c>
      <c r="D19" s="183">
        <f t="shared" si="0"/>
        <v>1.0110621800000001</v>
      </c>
      <c r="E19" s="167">
        <f aca="true" t="shared" si="2" ref="E19:L20">E20+E21+E22</f>
        <v>0</v>
      </c>
      <c r="F19" s="167">
        <f t="shared" si="2"/>
        <v>0</v>
      </c>
      <c r="G19" s="167">
        <f t="shared" si="2"/>
        <v>0</v>
      </c>
      <c r="H19" s="167">
        <f t="shared" si="2"/>
        <v>1.0110621800000001</v>
      </c>
      <c r="I19" s="167">
        <f t="shared" si="2"/>
        <v>0</v>
      </c>
      <c r="J19" s="167">
        <f>J20+J21+J22</f>
        <v>0</v>
      </c>
      <c r="K19" s="167">
        <f>K20+K21+K22</f>
        <v>0.8113169599999999</v>
      </c>
      <c r="L19" s="167">
        <f t="shared" si="2"/>
        <v>0</v>
      </c>
      <c r="M19" s="204" t="s">
        <v>388</v>
      </c>
    </row>
    <row r="20" spans="1:13" ht="31.5">
      <c r="A20" s="84" t="s">
        <v>28</v>
      </c>
      <c r="B20" s="5" t="s">
        <v>49</v>
      </c>
      <c r="C20" s="183">
        <f t="shared" si="0"/>
        <v>0.8113169599999999</v>
      </c>
      <c r="D20" s="183">
        <f>F20+H20+J20+L20</f>
        <v>1.0110621800000001</v>
      </c>
      <c r="E20" s="167">
        <f t="shared" si="2"/>
        <v>0</v>
      </c>
      <c r="F20" s="167">
        <f t="shared" si="2"/>
        <v>0</v>
      </c>
      <c r="G20" s="167">
        <f t="shared" si="2"/>
        <v>0</v>
      </c>
      <c r="H20" s="167">
        <f>'приложение 7.1'!I17-'приложение 8'!H26</f>
        <v>1.0110621800000001</v>
      </c>
      <c r="I20" s="181">
        <v>0</v>
      </c>
      <c r="J20" s="167">
        <v>0</v>
      </c>
      <c r="K20" s="181">
        <f>'приложение 7.1'!L17-K26</f>
        <v>0.8113169599999999</v>
      </c>
      <c r="L20" s="167">
        <v>0</v>
      </c>
      <c r="M20" s="204" t="s">
        <v>388</v>
      </c>
    </row>
    <row r="21" spans="1:13" ht="15.75">
      <c r="A21" s="84" t="s">
        <v>43</v>
      </c>
      <c r="B21" s="5" t="s">
        <v>50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11"/>
    </row>
    <row r="22" spans="1:13" ht="47.25">
      <c r="A22" s="84" t="s">
        <v>46</v>
      </c>
      <c r="B22" s="5" t="s">
        <v>68</v>
      </c>
      <c r="C22" s="25"/>
      <c r="D22" s="25"/>
      <c r="E22" s="25"/>
      <c r="F22" s="25"/>
      <c r="G22" s="25"/>
      <c r="H22" s="25"/>
      <c r="I22" s="25"/>
      <c r="J22" s="25"/>
      <c r="K22" s="6"/>
      <c r="L22" s="6"/>
      <c r="M22" s="11"/>
    </row>
    <row r="23" spans="1:13" ht="31.5">
      <c r="A23" s="84" t="s">
        <v>47</v>
      </c>
      <c r="B23" s="5" t="s">
        <v>69</v>
      </c>
      <c r="C23" s="25"/>
      <c r="D23" s="25"/>
      <c r="E23" s="25"/>
      <c r="F23" s="25"/>
      <c r="G23" s="25"/>
      <c r="H23" s="25"/>
      <c r="I23" s="25"/>
      <c r="J23" s="25"/>
      <c r="K23" s="6"/>
      <c r="L23" s="6"/>
      <c r="M23" s="11"/>
    </row>
    <row r="24" spans="1:13" ht="31.5">
      <c r="A24" s="84" t="s">
        <v>48</v>
      </c>
      <c r="B24" s="5" t="s">
        <v>70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1"/>
    </row>
    <row r="25" spans="1:13" ht="15.75">
      <c r="A25" s="84" t="s">
        <v>205</v>
      </c>
      <c r="B25" s="5" t="s">
        <v>191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1"/>
    </row>
    <row r="26" spans="1:13" ht="15.75">
      <c r="A26" s="84" t="s">
        <v>3</v>
      </c>
      <c r="B26" s="5" t="s">
        <v>29</v>
      </c>
      <c r="C26" s="183">
        <f aca="true" t="shared" si="3" ref="C26:D28">E26+G26+I26+K26</f>
        <v>0.220621</v>
      </c>
      <c r="D26" s="183">
        <f t="shared" si="3"/>
        <v>0.08804946</v>
      </c>
      <c r="E26" s="184">
        <f aca="true" t="shared" si="4" ref="E26:L26">E27+E29+E30+E33</f>
        <v>0</v>
      </c>
      <c r="F26" s="184">
        <f t="shared" si="4"/>
        <v>0</v>
      </c>
      <c r="G26" s="184">
        <f t="shared" si="4"/>
        <v>0</v>
      </c>
      <c r="H26" s="184">
        <f t="shared" si="4"/>
        <v>0.08804946</v>
      </c>
      <c r="I26" s="184">
        <f t="shared" si="4"/>
        <v>0</v>
      </c>
      <c r="J26" s="184">
        <f t="shared" si="4"/>
        <v>0</v>
      </c>
      <c r="K26" s="166">
        <f t="shared" si="4"/>
        <v>0.220621</v>
      </c>
      <c r="L26" s="166">
        <f t="shared" si="4"/>
        <v>0</v>
      </c>
      <c r="M26" s="11"/>
    </row>
    <row r="27" spans="1:13" ht="15.75">
      <c r="A27" s="84" t="s">
        <v>192</v>
      </c>
      <c r="B27" s="5" t="s">
        <v>195</v>
      </c>
      <c r="C27" s="183">
        <f t="shared" si="3"/>
        <v>0.220621</v>
      </c>
      <c r="D27" s="183">
        <f t="shared" si="3"/>
        <v>0.08804946</v>
      </c>
      <c r="E27" s="181">
        <v>0</v>
      </c>
      <c r="F27" s="181">
        <v>0</v>
      </c>
      <c r="G27" s="181">
        <v>0</v>
      </c>
      <c r="H27" s="181">
        <v>0.08804946</v>
      </c>
      <c r="I27" s="181">
        <v>0</v>
      </c>
      <c r="J27" s="181">
        <v>0</v>
      </c>
      <c r="K27" s="181">
        <v>0.220621</v>
      </c>
      <c r="L27" s="167">
        <v>0</v>
      </c>
      <c r="M27" s="11"/>
    </row>
    <row r="28" spans="1:13" ht="15.75">
      <c r="A28" s="84" t="s">
        <v>193</v>
      </c>
      <c r="B28" s="5" t="s">
        <v>196</v>
      </c>
      <c r="C28" s="183">
        <f t="shared" si="3"/>
        <v>0</v>
      </c>
      <c r="D28" s="183">
        <f t="shared" si="3"/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1"/>
    </row>
    <row r="29" spans="1:13" ht="31.5">
      <c r="A29" s="84" t="s">
        <v>194</v>
      </c>
      <c r="B29" s="5" t="s">
        <v>197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1"/>
    </row>
    <row r="30" spans="1:13" ht="15.75">
      <c r="A30" s="84" t="s">
        <v>14</v>
      </c>
      <c r="B30" s="5" t="s">
        <v>30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1"/>
    </row>
    <row r="31" spans="1:13" ht="15.75">
      <c r="A31" s="84" t="s">
        <v>31</v>
      </c>
      <c r="B31" s="5" t="s">
        <v>32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3" ht="15.75">
      <c r="A32" s="84" t="s">
        <v>33</v>
      </c>
      <c r="B32" s="5" t="s">
        <v>71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11"/>
    </row>
    <row r="33" spans="1:13" ht="32.25" thickBot="1">
      <c r="A33" s="89" t="s">
        <v>151</v>
      </c>
      <c r="B33" s="90" t="s">
        <v>201</v>
      </c>
      <c r="C33" s="90"/>
      <c r="D33" s="90"/>
      <c r="E33" s="90"/>
      <c r="F33" s="90"/>
      <c r="G33" s="90"/>
      <c r="H33" s="90"/>
      <c r="I33" s="90"/>
      <c r="J33" s="90"/>
      <c r="K33" s="41"/>
      <c r="L33" s="41"/>
      <c r="M33" s="33"/>
    </row>
    <row r="34" spans="1:13" ht="15.75">
      <c r="A34" s="94" t="s">
        <v>4</v>
      </c>
      <c r="B34" s="95" t="s">
        <v>72</v>
      </c>
      <c r="C34" s="95"/>
      <c r="D34" s="95"/>
      <c r="E34" s="95"/>
      <c r="F34" s="95"/>
      <c r="G34" s="95"/>
      <c r="H34" s="95"/>
      <c r="I34" s="95"/>
      <c r="J34" s="189">
        <f>J35+J36+J37</f>
        <v>0</v>
      </c>
      <c r="K34" s="43"/>
      <c r="L34" s="43"/>
      <c r="M34" s="96"/>
    </row>
    <row r="35" spans="1:13" ht="15.75">
      <c r="A35" s="84" t="s">
        <v>5</v>
      </c>
      <c r="B35" s="5" t="s">
        <v>77</v>
      </c>
      <c r="C35" s="5"/>
      <c r="D35" s="5"/>
      <c r="E35" s="5"/>
      <c r="F35" s="5"/>
      <c r="G35" s="5"/>
      <c r="H35" s="5"/>
      <c r="I35" s="5"/>
      <c r="J35" s="190"/>
      <c r="K35" s="6"/>
      <c r="L35" s="6"/>
      <c r="M35" s="11"/>
    </row>
    <row r="36" spans="1:13" ht="15.75">
      <c r="A36" s="84" t="s">
        <v>6</v>
      </c>
      <c r="B36" s="5" t="s">
        <v>73</v>
      </c>
      <c r="C36" s="5"/>
      <c r="D36" s="5"/>
      <c r="E36" s="5"/>
      <c r="F36" s="5"/>
      <c r="G36" s="5"/>
      <c r="H36" s="5"/>
      <c r="I36" s="5"/>
      <c r="J36" s="190"/>
      <c r="K36" s="6"/>
      <c r="L36" s="6"/>
      <c r="M36" s="11"/>
    </row>
    <row r="37" spans="1:13" ht="21.75" customHeight="1">
      <c r="A37" s="88" t="s">
        <v>7</v>
      </c>
      <c r="B37" s="5" t="s">
        <v>74</v>
      </c>
      <c r="C37" s="10"/>
      <c r="D37" s="10"/>
      <c r="E37" s="10"/>
      <c r="F37" s="10"/>
      <c r="G37" s="80"/>
      <c r="H37" s="80"/>
      <c r="I37" s="80"/>
      <c r="J37" s="80"/>
      <c r="K37" s="80"/>
      <c r="L37" s="80"/>
      <c r="M37" s="81"/>
    </row>
    <row r="38" spans="1:13" ht="15.75">
      <c r="A38" s="88" t="s">
        <v>8</v>
      </c>
      <c r="B38" s="5" t="s">
        <v>34</v>
      </c>
      <c r="C38" s="10"/>
      <c r="D38" s="10"/>
      <c r="E38" s="10"/>
      <c r="F38" s="10"/>
      <c r="G38" s="80"/>
      <c r="H38" s="80"/>
      <c r="I38" s="80"/>
      <c r="J38" s="80"/>
      <c r="K38" s="80"/>
      <c r="L38" s="80"/>
      <c r="M38" s="81"/>
    </row>
    <row r="39" spans="1:13" ht="15.75">
      <c r="A39" s="84" t="s">
        <v>52</v>
      </c>
      <c r="B39" s="5" t="s">
        <v>45</v>
      </c>
      <c r="C39" s="10"/>
      <c r="D39" s="10"/>
      <c r="E39" s="10"/>
      <c r="F39" s="10"/>
      <c r="G39" s="80"/>
      <c r="H39" s="80"/>
      <c r="I39" s="80"/>
      <c r="J39" s="80"/>
      <c r="K39" s="80"/>
      <c r="L39" s="80"/>
      <c r="M39" s="81"/>
    </row>
    <row r="40" spans="1:13" ht="15.75">
      <c r="A40" s="84" t="s">
        <v>67</v>
      </c>
      <c r="B40" s="5" t="s">
        <v>199</v>
      </c>
      <c r="C40" s="10"/>
      <c r="D40" s="10"/>
      <c r="E40" s="10"/>
      <c r="F40" s="10"/>
      <c r="G40" s="80"/>
      <c r="H40" s="80"/>
      <c r="I40" s="80"/>
      <c r="J40" s="80"/>
      <c r="K40" s="80"/>
      <c r="L40" s="80"/>
      <c r="M40" s="81"/>
    </row>
    <row r="41" spans="1:13" ht="16.5" thickBot="1">
      <c r="A41" s="89" t="s">
        <v>198</v>
      </c>
      <c r="B41" s="90" t="s">
        <v>35</v>
      </c>
      <c r="C41" s="32"/>
      <c r="D41" s="32"/>
      <c r="E41" s="32"/>
      <c r="F41" s="32"/>
      <c r="G41" s="82"/>
      <c r="H41" s="82"/>
      <c r="I41" s="82"/>
      <c r="J41" s="82"/>
      <c r="K41" s="82"/>
      <c r="L41" s="82"/>
      <c r="M41" s="83"/>
    </row>
    <row r="42" spans="1:13" ht="31.5">
      <c r="A42" s="92"/>
      <c r="B42" s="93" t="s">
        <v>25</v>
      </c>
      <c r="C42" s="168">
        <f>C18+C34</f>
        <v>1.0319379599999998</v>
      </c>
      <c r="D42" s="168">
        <f>D18+D34</f>
        <v>1.09911164</v>
      </c>
      <c r="E42" s="168">
        <f>E18+E34</f>
        <v>0</v>
      </c>
      <c r="F42" s="168">
        <f aca="true" t="shared" si="5" ref="F42:L42">F18+F34</f>
        <v>0</v>
      </c>
      <c r="G42" s="168">
        <f t="shared" si="5"/>
        <v>0</v>
      </c>
      <c r="H42" s="168">
        <f t="shared" si="5"/>
        <v>1.09911164</v>
      </c>
      <c r="I42" s="168">
        <f>I18+I34</f>
        <v>0</v>
      </c>
      <c r="J42" s="168">
        <f>J18+J33</f>
        <v>0</v>
      </c>
      <c r="K42" s="168">
        <f t="shared" si="5"/>
        <v>1.0319379599999998</v>
      </c>
      <c r="L42" s="168">
        <f t="shared" si="5"/>
        <v>0</v>
      </c>
      <c r="M42" s="191"/>
    </row>
    <row r="43" spans="1:13" ht="15.75">
      <c r="A43" s="9"/>
      <c r="B43" s="5" t="s">
        <v>187</v>
      </c>
      <c r="C43" s="10"/>
      <c r="D43" s="10"/>
      <c r="E43" s="10"/>
      <c r="F43" s="10"/>
      <c r="G43" s="80"/>
      <c r="H43" s="80"/>
      <c r="I43" s="80"/>
      <c r="J43" s="80"/>
      <c r="K43" s="80"/>
      <c r="L43" s="80"/>
      <c r="M43" s="81"/>
    </row>
    <row r="44" spans="1:13" ht="15.75">
      <c r="A44" s="9"/>
      <c r="B44" s="78" t="s">
        <v>188</v>
      </c>
      <c r="C44" s="10"/>
      <c r="D44" s="10"/>
      <c r="E44" s="10"/>
      <c r="F44" s="10"/>
      <c r="G44" s="80"/>
      <c r="H44" s="80"/>
      <c r="I44" s="80"/>
      <c r="J44" s="80"/>
      <c r="K44" s="80"/>
      <c r="L44" s="80"/>
      <c r="M44" s="81"/>
    </row>
    <row r="45" spans="1:13" ht="16.5" thickBot="1">
      <c r="A45" s="54"/>
      <c r="B45" s="79" t="s">
        <v>189</v>
      </c>
      <c r="C45" s="32"/>
      <c r="D45" s="32"/>
      <c r="E45" s="32"/>
      <c r="F45" s="32"/>
      <c r="G45" s="82"/>
      <c r="H45" s="82"/>
      <c r="I45" s="82"/>
      <c r="J45" s="82"/>
      <c r="K45" s="82"/>
      <c r="L45" s="82"/>
      <c r="M45" s="83"/>
    </row>
    <row r="46" spans="1:13" ht="15.75">
      <c r="A46" s="13"/>
      <c r="B46" s="87"/>
      <c r="C46" s="34"/>
      <c r="D46" s="34"/>
      <c r="E46" s="34"/>
      <c r="F46" s="34"/>
      <c r="G46" s="12"/>
      <c r="H46" s="12"/>
      <c r="I46" s="12"/>
      <c r="J46" s="12"/>
      <c r="K46" s="12"/>
      <c r="L46" s="12"/>
      <c r="M46" s="12"/>
    </row>
    <row r="47" spans="1:12" ht="15.75">
      <c r="A47" s="13" t="s">
        <v>75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.75">
      <c r="A48" s="13" t="s">
        <v>90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5.75">
      <c r="A49" s="13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5" ht="15.75">
      <c r="A50" s="34"/>
      <c r="B50" s="4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4"/>
      <c r="N50" s="12"/>
      <c r="O50" s="12"/>
    </row>
    <row r="51" spans="3:12" ht="15.75"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3:12" ht="15.75"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3:12" ht="15.75"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3:12" ht="15.75"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3:12" ht="15.75"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3:12" ht="15.75"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3:12" ht="15.75"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3:12" ht="15.75"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3:12" ht="15.75"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3:12" ht="15.75"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3:12" ht="15.75"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3:12" ht="15.75"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3:12" ht="15.75"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3:12" ht="15.75"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6" spans="6:12" ht="15.75">
      <c r="F66" s="38"/>
      <c r="G66" s="38"/>
      <c r="H66" s="38"/>
      <c r="I66" s="38"/>
      <c r="J66" s="38"/>
      <c r="K66" s="38"/>
      <c r="L66" s="38"/>
    </row>
    <row r="67" spans="8:12" ht="15.75">
      <c r="H67" s="27"/>
      <c r="I67" s="27"/>
      <c r="J67" s="27"/>
      <c r="K67" s="27"/>
      <c r="L67" s="27"/>
    </row>
    <row r="68" spans="3:12" ht="15.75"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3:12" ht="15.75"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1" spans="6:8" ht="15.75">
      <c r="F71" s="21"/>
      <c r="G71" s="21"/>
      <c r="H71" s="21"/>
    </row>
    <row r="72" spans="3:12" ht="15.75">
      <c r="C72" s="23"/>
      <c r="F72" s="24"/>
      <c r="H72" s="22"/>
      <c r="I72" s="22"/>
      <c r="J72" s="22"/>
      <c r="L72" s="30"/>
    </row>
    <row r="73" spans="3:8" ht="15.75">
      <c r="C73" s="15"/>
      <c r="H73" s="15"/>
    </row>
  </sheetData>
  <sheetProtection/>
  <mergeCells count="11">
    <mergeCell ref="N6:O6"/>
    <mergeCell ref="A15:A17"/>
    <mergeCell ref="B15:B17"/>
    <mergeCell ref="C15:L15"/>
    <mergeCell ref="M15:M17"/>
    <mergeCell ref="C16:D16"/>
    <mergeCell ref="E16:F16"/>
    <mergeCell ref="G16:H16"/>
    <mergeCell ref="I16:J16"/>
    <mergeCell ref="K16:L16"/>
    <mergeCell ref="A6:M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70" zoomScaleNormal="70" zoomScalePageLayoutView="0" workbookViewId="0" topLeftCell="A1">
      <selection activeCell="O27" sqref="O27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3" width="8.00390625" style="1" customWidth="1"/>
    <col min="4" max="4" width="7.25390625" style="1" customWidth="1"/>
    <col min="5" max="5" width="7.125" style="1" customWidth="1"/>
    <col min="6" max="6" width="7.875" style="1" customWidth="1"/>
    <col min="7" max="7" width="7.625" style="1" customWidth="1"/>
    <col min="8" max="9" width="7.25390625" style="1" customWidth="1"/>
    <col min="10" max="10" width="8.375" style="1" customWidth="1"/>
    <col min="11" max="11" width="7.875" style="1" customWidth="1"/>
    <col min="12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6" width="7.75390625" style="1" customWidth="1"/>
    <col min="17" max="17" width="8.00390625" style="1" customWidth="1"/>
    <col min="18" max="18" width="8.125" style="1" customWidth="1"/>
    <col min="19" max="20" width="8.00390625" style="1" customWidth="1"/>
    <col min="21" max="21" width="8.875" style="1" customWidth="1"/>
    <col min="22" max="22" width="10.25390625" style="1" customWidth="1"/>
    <col min="23" max="16384" width="9.00390625" style="1" customWidth="1"/>
  </cols>
  <sheetData>
    <row r="1" spans="13:22" ht="15.75">
      <c r="M1" s="4"/>
      <c r="V1" s="4"/>
    </row>
    <row r="2" spans="13:22" ht="15.75">
      <c r="M2" s="4"/>
      <c r="V2" s="4" t="s">
        <v>333</v>
      </c>
    </row>
    <row r="3" spans="13:22" ht="15.75">
      <c r="M3" s="4"/>
      <c r="V3" s="4" t="s">
        <v>172</v>
      </c>
    </row>
    <row r="4" spans="13:22" ht="15.75">
      <c r="M4" s="4"/>
      <c r="V4" s="4" t="s">
        <v>380</v>
      </c>
    </row>
    <row r="5" spans="1:22" ht="31.5" customHeight="1">
      <c r="A5" s="220" t="s">
        <v>365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6" spans="13:22" ht="15.75">
      <c r="M6" s="4"/>
      <c r="V6" s="4" t="s">
        <v>173</v>
      </c>
    </row>
    <row r="7" spans="13:22" ht="15.75">
      <c r="M7" s="4"/>
      <c r="V7" s="4" t="s">
        <v>174</v>
      </c>
    </row>
    <row r="8" spans="13:22" ht="15.75">
      <c r="M8" s="4"/>
      <c r="T8" s="238" t="s">
        <v>383</v>
      </c>
      <c r="U8" s="238"/>
      <c r="V8" s="238"/>
    </row>
    <row r="9" spans="13:22" ht="22.5" customHeight="1">
      <c r="M9" s="4"/>
      <c r="T9" s="193"/>
      <c r="U9" s="193"/>
      <c r="V9" s="192" t="s">
        <v>175</v>
      </c>
    </row>
    <row r="10" spans="13:22" ht="25.5" customHeight="1">
      <c r="M10" s="4"/>
      <c r="V10" s="4" t="s">
        <v>176</v>
      </c>
    </row>
    <row r="11" spans="13:22" ht="21" customHeight="1">
      <c r="M11" s="4"/>
      <c r="V11" s="4" t="s">
        <v>177</v>
      </c>
    </row>
    <row r="12" ht="16.5" thickBot="1"/>
    <row r="13" spans="1:22" ht="15.75" customHeight="1">
      <c r="A13" s="250" t="s">
        <v>0</v>
      </c>
      <c r="B13" s="250" t="s">
        <v>53</v>
      </c>
      <c r="C13" s="253" t="s">
        <v>44</v>
      </c>
      <c r="D13" s="254"/>
      <c r="E13" s="254"/>
      <c r="F13" s="254"/>
      <c r="G13" s="254"/>
      <c r="H13" s="254"/>
      <c r="I13" s="254"/>
      <c r="J13" s="254"/>
      <c r="K13" s="254"/>
      <c r="L13" s="255"/>
      <c r="M13" s="253" t="s">
        <v>78</v>
      </c>
      <c r="N13" s="254"/>
      <c r="O13" s="254"/>
      <c r="P13" s="254"/>
      <c r="Q13" s="254"/>
      <c r="R13" s="254"/>
      <c r="S13" s="254"/>
      <c r="T13" s="254"/>
      <c r="U13" s="254"/>
      <c r="V13" s="255"/>
    </row>
    <row r="14" spans="1:22" ht="15.75" customHeight="1">
      <c r="A14" s="251"/>
      <c r="B14" s="251"/>
      <c r="C14" s="244" t="s">
        <v>76</v>
      </c>
      <c r="D14" s="245"/>
      <c r="E14" s="245"/>
      <c r="F14" s="245"/>
      <c r="G14" s="246"/>
      <c r="H14" s="247" t="s">
        <v>24</v>
      </c>
      <c r="I14" s="245"/>
      <c r="J14" s="245"/>
      <c r="K14" s="245"/>
      <c r="L14" s="248"/>
      <c r="M14" s="244" t="s">
        <v>76</v>
      </c>
      <c r="N14" s="245"/>
      <c r="O14" s="245"/>
      <c r="P14" s="245"/>
      <c r="Q14" s="246"/>
      <c r="R14" s="247" t="s">
        <v>24</v>
      </c>
      <c r="S14" s="245"/>
      <c r="T14" s="245"/>
      <c r="U14" s="245"/>
      <c r="V14" s="248"/>
    </row>
    <row r="15" spans="1:22" ht="15.75" customHeight="1">
      <c r="A15" s="251"/>
      <c r="B15" s="251"/>
      <c r="C15" s="239" t="s">
        <v>54</v>
      </c>
      <c r="D15" s="240"/>
      <c r="E15" s="240"/>
      <c r="F15" s="240"/>
      <c r="G15" s="241"/>
      <c r="H15" s="242" t="s">
        <v>54</v>
      </c>
      <c r="I15" s="240"/>
      <c r="J15" s="240"/>
      <c r="K15" s="240"/>
      <c r="L15" s="243"/>
      <c r="M15" s="239" t="s">
        <v>54</v>
      </c>
      <c r="N15" s="240"/>
      <c r="O15" s="240"/>
      <c r="P15" s="240"/>
      <c r="Q15" s="241"/>
      <c r="R15" s="242" t="s">
        <v>54</v>
      </c>
      <c r="S15" s="240"/>
      <c r="T15" s="240"/>
      <c r="U15" s="240"/>
      <c r="V15" s="243"/>
    </row>
    <row r="16" spans="1:22" ht="15" customHeight="1" thickBot="1">
      <c r="A16" s="252"/>
      <c r="B16" s="252"/>
      <c r="C16" s="55" t="s">
        <v>55</v>
      </c>
      <c r="D16" s="44" t="s">
        <v>56</v>
      </c>
      <c r="E16" s="44" t="s">
        <v>57</v>
      </c>
      <c r="F16" s="44" t="s">
        <v>58</v>
      </c>
      <c r="G16" s="44" t="s">
        <v>379</v>
      </c>
      <c r="H16" s="44" t="s">
        <v>55</v>
      </c>
      <c r="I16" s="44" t="s">
        <v>56</v>
      </c>
      <c r="J16" s="44" t="s">
        <v>57</v>
      </c>
      <c r="K16" s="44" t="s">
        <v>58</v>
      </c>
      <c r="L16" s="45" t="s">
        <v>379</v>
      </c>
      <c r="M16" s="56" t="s">
        <v>55</v>
      </c>
      <c r="N16" s="44" t="s">
        <v>56</v>
      </c>
      <c r="O16" s="44" t="s">
        <v>57</v>
      </c>
      <c r="P16" s="44" t="s">
        <v>58</v>
      </c>
      <c r="Q16" s="44" t="s">
        <v>379</v>
      </c>
      <c r="R16" s="44" t="s">
        <v>55</v>
      </c>
      <c r="S16" s="44" t="s">
        <v>56</v>
      </c>
      <c r="T16" s="44" t="s">
        <v>57</v>
      </c>
      <c r="U16" s="44" t="s">
        <v>58</v>
      </c>
      <c r="V16" s="45" t="s">
        <v>379</v>
      </c>
    </row>
    <row r="17" spans="1:22" ht="15.75">
      <c r="A17" s="51">
        <v>1</v>
      </c>
      <c r="B17" s="51">
        <v>2</v>
      </c>
      <c r="C17" s="48">
        <v>3</v>
      </c>
      <c r="D17" s="49">
        <v>4</v>
      </c>
      <c r="E17" s="49">
        <v>5</v>
      </c>
      <c r="F17" s="49">
        <v>6</v>
      </c>
      <c r="G17" s="49">
        <v>7</v>
      </c>
      <c r="H17" s="50">
        <v>8</v>
      </c>
      <c r="I17" s="50">
        <v>9</v>
      </c>
      <c r="J17" s="50">
        <v>10</v>
      </c>
      <c r="K17" s="50">
        <v>11</v>
      </c>
      <c r="L17" s="52">
        <v>12</v>
      </c>
      <c r="M17" s="48">
        <v>13</v>
      </c>
      <c r="N17" s="49">
        <v>14</v>
      </c>
      <c r="O17" s="49">
        <v>15</v>
      </c>
      <c r="P17" s="49">
        <v>16</v>
      </c>
      <c r="Q17" s="49">
        <v>17</v>
      </c>
      <c r="R17" s="50">
        <v>18</v>
      </c>
      <c r="S17" s="50">
        <v>19</v>
      </c>
      <c r="T17" s="50">
        <v>20</v>
      </c>
      <c r="U17" s="50">
        <v>21</v>
      </c>
      <c r="V17" s="52">
        <v>22</v>
      </c>
    </row>
    <row r="18" spans="1:22" ht="16.5" thickBot="1">
      <c r="A18" s="36"/>
      <c r="B18" s="37"/>
      <c r="C18" s="185">
        <v>0</v>
      </c>
      <c r="D18" s="169">
        <v>0</v>
      </c>
      <c r="E18" s="169">
        <v>0</v>
      </c>
      <c r="F18" s="169">
        <v>0</v>
      </c>
      <c r="G18" s="170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98">
        <v>0</v>
      </c>
      <c r="N18" s="197">
        <v>0</v>
      </c>
      <c r="O18" s="197">
        <v>0</v>
      </c>
      <c r="P18" s="197">
        <v>0</v>
      </c>
      <c r="Q18" s="199">
        <v>0</v>
      </c>
      <c r="R18" s="197">
        <v>0</v>
      </c>
      <c r="S18" s="197">
        <v>0</v>
      </c>
      <c r="T18" s="197">
        <v>0</v>
      </c>
      <c r="U18" s="197">
        <v>0</v>
      </c>
      <c r="V18" s="200">
        <v>0</v>
      </c>
    </row>
    <row r="19" spans="1:22" ht="15.75">
      <c r="A19" s="2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12"/>
    </row>
    <row r="20" ht="15.75">
      <c r="B20" s="1" t="s">
        <v>75</v>
      </c>
    </row>
    <row r="22" spans="13:16" ht="15.75">
      <c r="M22" s="12"/>
      <c r="N22" s="12"/>
      <c r="O22" s="12"/>
      <c r="P22" s="12"/>
    </row>
    <row r="23" spans="13:16" ht="15.75">
      <c r="M23" s="12"/>
      <c r="N23" s="249"/>
      <c r="O23" s="249"/>
      <c r="P23" s="12"/>
    </row>
    <row r="24" spans="13:16" ht="15.75">
      <c r="M24" s="12"/>
      <c r="N24" s="12"/>
      <c r="O24" s="12"/>
      <c r="P24" s="12"/>
    </row>
    <row r="25" ht="15.75">
      <c r="A25" s="19"/>
    </row>
    <row r="27" ht="15.75">
      <c r="A27" s="16"/>
    </row>
  </sheetData>
  <sheetProtection/>
  <mergeCells count="15">
    <mergeCell ref="N23:O23"/>
    <mergeCell ref="A5:V5"/>
    <mergeCell ref="A13:A16"/>
    <mergeCell ref="B13:B16"/>
    <mergeCell ref="C13:L13"/>
    <mergeCell ref="M13:V13"/>
    <mergeCell ref="T8:V8"/>
    <mergeCell ref="C15:G15"/>
    <mergeCell ref="H15:L15"/>
    <mergeCell ref="M15:Q15"/>
    <mergeCell ref="R15:V15"/>
    <mergeCell ref="C14:G14"/>
    <mergeCell ref="H14:L14"/>
    <mergeCell ref="M14:Q14"/>
    <mergeCell ref="R14:V1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zoomScale="90" zoomScaleNormal="90" zoomScalePageLayoutView="0" workbookViewId="0" topLeftCell="A7">
      <selection activeCell="O27" sqref="O27"/>
    </sheetView>
  </sheetViews>
  <sheetFormatPr defaultColWidth="9.00390625" defaultRowHeight="15.75"/>
  <cols>
    <col min="1" max="2" width="57.875" style="98" customWidth="1"/>
    <col min="3" max="16384" width="9.00390625" style="100" customWidth="1"/>
  </cols>
  <sheetData>
    <row r="1" ht="15.75">
      <c r="B1" s="99" t="s">
        <v>186</v>
      </c>
    </row>
    <row r="2" ht="15.75">
      <c r="B2" s="99" t="s">
        <v>172</v>
      </c>
    </row>
    <row r="3" ht="15.75">
      <c r="B3" s="4" t="s">
        <v>380</v>
      </c>
    </row>
    <row r="4" ht="15.75">
      <c r="B4" s="99"/>
    </row>
    <row r="5" spans="1:2" ht="30.75" customHeight="1">
      <c r="A5" s="256" t="s">
        <v>366</v>
      </c>
      <c r="B5" s="257"/>
    </row>
    <row r="6" ht="15.75">
      <c r="B6" s="99"/>
    </row>
    <row r="7" ht="15.75">
      <c r="B7" s="99" t="s">
        <v>173</v>
      </c>
    </row>
    <row r="8" ht="15.75">
      <c r="B8" s="99" t="s">
        <v>174</v>
      </c>
    </row>
    <row r="9" ht="15.75">
      <c r="B9" s="99"/>
    </row>
    <row r="10" ht="15.75">
      <c r="B10" s="101" t="s">
        <v>175</v>
      </c>
    </row>
    <row r="11" ht="15.75">
      <c r="B11" s="99" t="s">
        <v>176</v>
      </c>
    </row>
    <row r="12" ht="15.75">
      <c r="B12" s="99" t="s">
        <v>177</v>
      </c>
    </row>
    <row r="13" ht="16.5" thickBot="1">
      <c r="B13" s="102"/>
    </row>
    <row r="14" spans="1:2" ht="16.5" thickBot="1">
      <c r="A14" s="103" t="s">
        <v>37</v>
      </c>
      <c r="B14" s="104"/>
    </row>
    <row r="15" spans="1:2" ht="16.5" thickBot="1">
      <c r="A15" s="103" t="s">
        <v>206</v>
      </c>
      <c r="B15" s="104"/>
    </row>
    <row r="16" spans="1:2" ht="16.5" thickBot="1">
      <c r="A16" s="103" t="s">
        <v>207</v>
      </c>
      <c r="B16" s="105" t="s">
        <v>208</v>
      </c>
    </row>
    <row r="17" spans="1:2" ht="16.5" thickBot="1">
      <c r="A17" s="103" t="s">
        <v>209</v>
      </c>
      <c r="B17" s="105"/>
    </row>
    <row r="18" spans="1:2" ht="16.5" thickBot="1">
      <c r="A18" s="106" t="s">
        <v>210</v>
      </c>
      <c r="B18" s="104" t="s">
        <v>211</v>
      </c>
    </row>
    <row r="19" spans="1:2" ht="30.75" thickBot="1">
      <c r="A19" s="107" t="s">
        <v>212</v>
      </c>
      <c r="B19" s="108" t="s">
        <v>213</v>
      </c>
    </row>
    <row r="20" spans="1:2" ht="16.5" thickBot="1">
      <c r="A20" s="109" t="s">
        <v>214</v>
      </c>
      <c r="B20" s="110"/>
    </row>
    <row r="21" spans="1:2" ht="30.75" thickBot="1">
      <c r="A21" s="110" t="s">
        <v>215</v>
      </c>
      <c r="B21" s="110"/>
    </row>
    <row r="22" spans="1:2" ht="60.75" thickBot="1">
      <c r="A22" s="111" t="s">
        <v>216</v>
      </c>
      <c r="B22" s="110"/>
    </row>
    <row r="23" spans="1:2" ht="60.75" thickBot="1">
      <c r="A23" s="112" t="s">
        <v>217</v>
      </c>
      <c r="B23" s="110"/>
    </row>
    <row r="24" spans="1:2" ht="16.5" thickBot="1">
      <c r="A24" s="106" t="s">
        <v>218</v>
      </c>
      <c r="B24" s="110"/>
    </row>
    <row r="25" spans="1:2" ht="30.75" thickBot="1">
      <c r="A25" s="112" t="s">
        <v>219</v>
      </c>
      <c r="B25" s="110"/>
    </row>
    <row r="26" spans="1:2" ht="16.5" thickBot="1">
      <c r="A26" s="106" t="s">
        <v>220</v>
      </c>
      <c r="B26" s="110"/>
    </row>
    <row r="27" spans="1:2" ht="30.75" thickBot="1">
      <c r="A27" s="113" t="s">
        <v>221</v>
      </c>
      <c r="B27" s="110"/>
    </row>
    <row r="28" spans="1:2" ht="16.5" thickBot="1">
      <c r="A28" s="106" t="s">
        <v>222</v>
      </c>
      <c r="B28" s="108" t="s">
        <v>223</v>
      </c>
    </row>
    <row r="29" spans="1:2" ht="16.5" thickBot="1">
      <c r="A29" s="109" t="s">
        <v>224</v>
      </c>
      <c r="B29" s="108"/>
    </row>
    <row r="30" spans="1:2" ht="90.75" thickBot="1">
      <c r="A30" s="106" t="s">
        <v>225</v>
      </c>
      <c r="B30" s="114" t="s">
        <v>226</v>
      </c>
    </row>
    <row r="31" spans="1:2" ht="28.5">
      <c r="A31" s="109" t="s">
        <v>227</v>
      </c>
      <c r="B31" s="111"/>
    </row>
    <row r="32" spans="1:2" ht="45">
      <c r="A32" s="115" t="s">
        <v>228</v>
      </c>
      <c r="B32" s="115"/>
    </row>
    <row r="33" spans="1:2" ht="15.75">
      <c r="A33" s="115" t="s">
        <v>229</v>
      </c>
      <c r="B33" s="115"/>
    </row>
    <row r="34" spans="1:2" ht="15.75">
      <c r="A34" s="115" t="s">
        <v>230</v>
      </c>
      <c r="B34" s="115"/>
    </row>
    <row r="35" spans="1:2" ht="16.5" thickBot="1">
      <c r="A35" s="116" t="s">
        <v>231</v>
      </c>
      <c r="B35" s="117"/>
    </row>
    <row r="36" spans="1:2" ht="29.25" thickBot="1">
      <c r="A36" s="118" t="s">
        <v>232</v>
      </c>
      <c r="B36" s="110"/>
    </row>
    <row r="37" spans="1:2" ht="16.5" thickBot="1">
      <c r="A37" s="110" t="s">
        <v>233</v>
      </c>
      <c r="B37" s="110"/>
    </row>
    <row r="38" spans="1:2" ht="29.25" thickBot="1">
      <c r="A38" s="119" t="s">
        <v>234</v>
      </c>
      <c r="B38" s="110"/>
    </row>
    <row r="39" spans="1:2" ht="29.25" thickBot="1">
      <c r="A39" s="119" t="s">
        <v>235</v>
      </c>
      <c r="B39" s="110"/>
    </row>
    <row r="40" spans="1:2" ht="16.5" thickBot="1">
      <c r="A40" s="110" t="s">
        <v>60</v>
      </c>
      <c r="B40" s="110"/>
    </row>
    <row r="41" spans="1:2" ht="29.25" thickBot="1">
      <c r="A41" s="119" t="s">
        <v>236</v>
      </c>
      <c r="B41" s="110"/>
    </row>
    <row r="42" spans="1:2" ht="16.5" thickBot="1">
      <c r="A42" s="110" t="s">
        <v>237</v>
      </c>
      <c r="B42" s="110"/>
    </row>
    <row r="43" spans="1:2" ht="16.5" thickBot="1">
      <c r="A43" s="110" t="s">
        <v>238</v>
      </c>
      <c r="B43" s="110"/>
    </row>
    <row r="44" spans="1:2" ht="16.5" thickBot="1">
      <c r="A44" s="110" t="s">
        <v>239</v>
      </c>
      <c r="B44" s="110"/>
    </row>
    <row r="45" spans="1:2" ht="16.5" thickBot="1">
      <c r="A45" s="110" t="s">
        <v>240</v>
      </c>
      <c r="B45" s="110"/>
    </row>
    <row r="46" spans="1:2" ht="29.25" thickBot="1">
      <c r="A46" s="119" t="s">
        <v>241</v>
      </c>
      <c r="B46" s="110"/>
    </row>
    <row r="47" spans="1:2" ht="16.5" thickBot="1">
      <c r="A47" s="110" t="s">
        <v>237</v>
      </c>
      <c r="B47" s="110"/>
    </row>
    <row r="48" spans="1:2" ht="16.5" thickBot="1">
      <c r="A48" s="110" t="s">
        <v>238</v>
      </c>
      <c r="B48" s="110"/>
    </row>
    <row r="49" spans="1:2" ht="16.5" thickBot="1">
      <c r="A49" s="110" t="s">
        <v>239</v>
      </c>
      <c r="B49" s="110"/>
    </row>
    <row r="50" spans="1:2" ht="16.5" thickBot="1">
      <c r="A50" s="110" t="s">
        <v>240</v>
      </c>
      <c r="B50" s="110"/>
    </row>
    <row r="51" spans="1:2" ht="29.25" thickBot="1">
      <c r="A51" s="119" t="s">
        <v>242</v>
      </c>
      <c r="B51" s="110"/>
    </row>
    <row r="52" spans="1:2" ht="16.5" thickBot="1">
      <c r="A52" s="110" t="s">
        <v>237</v>
      </c>
      <c r="B52" s="110"/>
    </row>
    <row r="53" spans="1:2" ht="16.5" thickBot="1">
      <c r="A53" s="110" t="s">
        <v>238</v>
      </c>
      <c r="B53" s="110"/>
    </row>
    <row r="54" spans="1:2" ht="16.5" thickBot="1">
      <c r="A54" s="110" t="s">
        <v>239</v>
      </c>
      <c r="B54" s="110"/>
    </row>
    <row r="55" spans="1:2" ht="16.5" thickBot="1">
      <c r="A55" s="110" t="s">
        <v>240</v>
      </c>
      <c r="B55" s="110"/>
    </row>
    <row r="56" spans="1:2" ht="29.25" thickBot="1">
      <c r="A56" s="109" t="s">
        <v>243</v>
      </c>
      <c r="B56" s="120"/>
    </row>
    <row r="57" spans="1:2" ht="16.5" thickBot="1">
      <c r="A57" s="111" t="s">
        <v>60</v>
      </c>
      <c r="B57" s="120"/>
    </row>
    <row r="58" spans="1:2" ht="16.5" thickBot="1">
      <c r="A58" s="111" t="s">
        <v>244</v>
      </c>
      <c r="B58" s="120"/>
    </row>
    <row r="59" spans="1:2" ht="16.5" thickBot="1">
      <c r="A59" s="111" t="s">
        <v>245</v>
      </c>
      <c r="B59" s="120"/>
    </row>
    <row r="60" spans="1:2" ht="16.5" thickBot="1">
      <c r="A60" s="111" t="s">
        <v>246</v>
      </c>
      <c r="B60" s="120"/>
    </row>
    <row r="61" spans="1:2" ht="16.5" thickBot="1">
      <c r="A61" s="106" t="s">
        <v>247</v>
      </c>
      <c r="B61" s="121"/>
    </row>
    <row r="62" spans="1:2" ht="16.5" thickBot="1">
      <c r="A62" s="106" t="s">
        <v>248</v>
      </c>
      <c r="B62" s="121"/>
    </row>
    <row r="63" spans="1:2" ht="16.5" thickBot="1">
      <c r="A63" s="106" t="s">
        <v>249</v>
      </c>
      <c r="B63" s="121"/>
    </row>
    <row r="64" spans="1:2" ht="16.5" thickBot="1">
      <c r="A64" s="107" t="s">
        <v>250</v>
      </c>
      <c r="B64" s="108"/>
    </row>
    <row r="65" spans="1:2" ht="15.75">
      <c r="A65" s="109" t="s">
        <v>251</v>
      </c>
      <c r="B65" s="258" t="s">
        <v>252</v>
      </c>
    </row>
    <row r="66" spans="1:2" ht="15.75">
      <c r="A66" s="115" t="s">
        <v>253</v>
      </c>
      <c r="B66" s="259"/>
    </row>
    <row r="67" spans="1:2" ht="15.75">
      <c r="A67" s="115" t="s">
        <v>254</v>
      </c>
      <c r="B67" s="259"/>
    </row>
    <row r="68" spans="1:2" ht="15.75">
      <c r="A68" s="115" t="s">
        <v>255</v>
      </c>
      <c r="B68" s="259"/>
    </row>
    <row r="69" spans="1:2" ht="15.75">
      <c r="A69" s="115" t="s">
        <v>256</v>
      </c>
      <c r="B69" s="259"/>
    </row>
    <row r="70" spans="1:2" ht="16.5" thickBot="1">
      <c r="A70" s="117" t="s">
        <v>257</v>
      </c>
      <c r="B70" s="260"/>
    </row>
    <row r="71" spans="1:2" ht="30.75" thickBot="1">
      <c r="A71" s="111" t="s">
        <v>258</v>
      </c>
      <c r="B71" s="112"/>
    </row>
    <row r="72" spans="1:2" ht="29.25" thickBot="1">
      <c r="A72" s="106" t="s">
        <v>259</v>
      </c>
      <c r="B72" s="112"/>
    </row>
    <row r="73" spans="1:2" ht="16.5" thickBot="1">
      <c r="A73" s="111" t="s">
        <v>60</v>
      </c>
      <c r="B73" s="123"/>
    </row>
    <row r="74" spans="1:2" ht="16.5" thickBot="1">
      <c r="A74" s="111" t="s">
        <v>260</v>
      </c>
      <c r="B74" s="112"/>
    </row>
    <row r="75" spans="1:2" ht="16.5" thickBot="1">
      <c r="A75" s="111" t="s">
        <v>261</v>
      </c>
      <c r="B75" s="123"/>
    </row>
    <row r="76" spans="1:2" ht="30.75" thickBot="1">
      <c r="A76" s="124" t="s">
        <v>262</v>
      </c>
      <c r="B76" s="122" t="s">
        <v>263</v>
      </c>
    </row>
    <row r="77" spans="1:2" ht="16.5" thickBot="1">
      <c r="A77" s="106" t="s">
        <v>264</v>
      </c>
      <c r="B77" s="121"/>
    </row>
    <row r="78" spans="1:2" ht="16.5" thickBot="1">
      <c r="A78" s="115" t="s">
        <v>265</v>
      </c>
      <c r="B78" s="125"/>
    </row>
    <row r="79" spans="1:2" ht="16.5" thickBot="1">
      <c r="A79" s="115" t="s">
        <v>266</v>
      </c>
      <c r="B79" s="125"/>
    </row>
    <row r="80" spans="1:2" ht="16.5" thickBot="1">
      <c r="A80" s="115" t="s">
        <v>267</v>
      </c>
      <c r="B80" s="125"/>
    </row>
    <row r="81" spans="1:2" ht="45.75" thickBot="1">
      <c r="A81" s="126" t="s">
        <v>268</v>
      </c>
      <c r="B81" s="123" t="s">
        <v>269</v>
      </c>
    </row>
    <row r="82" spans="1:2" ht="28.5">
      <c r="A82" s="109" t="s">
        <v>270</v>
      </c>
      <c r="B82" s="258" t="s">
        <v>271</v>
      </c>
    </row>
    <row r="83" spans="1:2" ht="15.75">
      <c r="A83" s="115" t="s">
        <v>272</v>
      </c>
      <c r="B83" s="259"/>
    </row>
    <row r="84" spans="1:2" ht="15.75">
      <c r="A84" s="115" t="s">
        <v>273</v>
      </c>
      <c r="B84" s="259"/>
    </row>
    <row r="85" spans="1:2" ht="15.75">
      <c r="A85" s="115" t="s">
        <v>274</v>
      </c>
      <c r="B85" s="259"/>
    </row>
    <row r="86" spans="1:2" ht="15.75">
      <c r="A86" s="115" t="s">
        <v>275</v>
      </c>
      <c r="B86" s="259"/>
    </row>
    <row r="87" spans="1:2" ht="16.5" thickBot="1">
      <c r="A87" s="127" t="s">
        <v>276</v>
      </c>
      <c r="B87" s="260"/>
    </row>
    <row r="89" spans="1:2" ht="15.75">
      <c r="A89" s="128" t="s">
        <v>277</v>
      </c>
      <c r="B89" s="128"/>
    </row>
    <row r="90" ht="15.75">
      <c r="A90" s="98" t="s">
        <v>278</v>
      </c>
    </row>
    <row r="91" ht="15.75">
      <c r="A91" s="98" t="s">
        <v>279</v>
      </c>
    </row>
    <row r="92" ht="15.75">
      <c r="A92" s="98" t="s">
        <v>280</v>
      </c>
    </row>
    <row r="93" ht="15.75">
      <c r="A93" s="98" t="s">
        <v>281</v>
      </c>
    </row>
    <row r="94" ht="15.75">
      <c r="A94" s="98" t="s">
        <v>282</v>
      </c>
    </row>
    <row r="95" ht="15.75">
      <c r="A95" s="98" t="s">
        <v>283</v>
      </c>
    </row>
    <row r="96" spans="1:2" ht="15.75">
      <c r="A96" s="261" t="s">
        <v>284</v>
      </c>
      <c r="B96" s="261"/>
    </row>
    <row r="98" spans="1:2" ht="15.75">
      <c r="A98" s="129" t="s">
        <v>285</v>
      </c>
      <c r="B98" s="130"/>
    </row>
    <row r="99" ht="15.75">
      <c r="B99" s="131" t="s">
        <v>286</v>
      </c>
    </row>
    <row r="100" ht="15.75">
      <c r="B100" s="132" t="s">
        <v>287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O27" sqref="O27"/>
    </sheetView>
  </sheetViews>
  <sheetFormatPr defaultColWidth="9.00390625" defaultRowHeight="15.75"/>
  <cols>
    <col min="1" max="1" width="13.875" style="1" customWidth="1"/>
    <col min="2" max="2" width="31.75390625" style="16" customWidth="1"/>
    <col min="3" max="6" width="11.75390625" style="16" customWidth="1"/>
    <col min="7" max="8" width="20.00390625" style="16" customWidth="1"/>
    <col min="9" max="9" width="15.625" style="16" customWidth="1"/>
    <col min="10" max="14" width="7.875" style="16" customWidth="1"/>
    <col min="15" max="15" width="9.00390625" style="16" customWidth="1"/>
    <col min="16" max="16384" width="9.00390625" style="1" customWidth="1"/>
  </cols>
  <sheetData>
    <row r="1" spans="1:14" ht="15.75">
      <c r="A1" s="16"/>
      <c r="B1" s="133"/>
      <c r="C1" s="133"/>
      <c r="D1" s="133"/>
      <c r="E1" s="133"/>
      <c r="F1" s="133"/>
      <c r="G1" s="133"/>
      <c r="H1" s="133"/>
      <c r="I1" s="133"/>
      <c r="N1" s="99" t="s">
        <v>360</v>
      </c>
    </row>
    <row r="2" spans="1:14" ht="15.75">
      <c r="A2" s="16"/>
      <c r="B2" s="133"/>
      <c r="C2" s="133"/>
      <c r="D2" s="133"/>
      <c r="E2" s="133"/>
      <c r="F2" s="133"/>
      <c r="G2" s="133"/>
      <c r="H2" s="133"/>
      <c r="I2" s="133"/>
      <c r="N2" s="99" t="s">
        <v>172</v>
      </c>
    </row>
    <row r="3" spans="1:14" ht="15.75">
      <c r="A3" s="16"/>
      <c r="B3" s="133"/>
      <c r="C3" s="133"/>
      <c r="D3" s="133"/>
      <c r="E3" s="133"/>
      <c r="F3" s="133"/>
      <c r="G3" s="133"/>
      <c r="H3" s="133"/>
      <c r="I3" s="133"/>
      <c r="N3" s="4" t="s">
        <v>380</v>
      </c>
    </row>
    <row r="4" spans="1:14" ht="15.75">
      <c r="A4" s="16"/>
      <c r="B4" s="133"/>
      <c r="C4" s="133"/>
      <c r="D4" s="133"/>
      <c r="E4" s="133"/>
      <c r="F4" s="133"/>
      <c r="G4" s="133"/>
      <c r="H4" s="133"/>
      <c r="I4" s="133"/>
      <c r="N4" s="99"/>
    </row>
    <row r="5" spans="1:14" ht="33" customHeight="1">
      <c r="A5" s="275" t="s">
        <v>367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9" ht="15.75">
      <c r="A6" s="16"/>
      <c r="B6" s="133"/>
      <c r="C6" s="133"/>
      <c r="D6" s="133"/>
      <c r="E6" s="133"/>
      <c r="F6" s="133"/>
      <c r="G6" s="133"/>
      <c r="H6" s="133"/>
      <c r="I6" s="133"/>
    </row>
    <row r="7" spans="13:14" s="100" customFormat="1" ht="15.75">
      <c r="M7" s="98"/>
      <c r="N7" s="99" t="s">
        <v>173</v>
      </c>
    </row>
    <row r="8" spans="13:14" s="100" customFormat="1" ht="15.75">
      <c r="M8" s="98"/>
      <c r="N8" s="99" t="s">
        <v>174</v>
      </c>
    </row>
    <row r="9" spans="13:14" s="100" customFormat="1" ht="15.75">
      <c r="M9" s="98"/>
      <c r="N9" s="99"/>
    </row>
    <row r="10" spans="13:14" s="100" customFormat="1" ht="15" customHeight="1">
      <c r="M10" s="262" t="s">
        <v>175</v>
      </c>
      <c r="N10" s="262"/>
    </row>
    <row r="11" spans="13:14" s="100" customFormat="1" ht="22.5" customHeight="1">
      <c r="M11" s="98"/>
      <c r="N11" s="99" t="s">
        <v>176</v>
      </c>
    </row>
    <row r="12" spans="13:14" s="100" customFormat="1" ht="18.75" customHeight="1">
      <c r="M12" s="98"/>
      <c r="N12" s="99" t="s">
        <v>177</v>
      </c>
    </row>
    <row r="13" spans="1:9" ht="15.75">
      <c r="A13" s="277" t="s">
        <v>288</v>
      </c>
      <c r="B13" s="277"/>
      <c r="C13" s="277"/>
      <c r="D13" s="277"/>
      <c r="E13" s="277"/>
      <c r="F13" s="277"/>
      <c r="G13" s="277"/>
      <c r="H13" s="277"/>
      <c r="I13" s="277"/>
    </row>
    <row r="14" spans="1:9" ht="15.75">
      <c r="A14" s="133"/>
      <c r="B14" s="133"/>
      <c r="C14" s="133"/>
      <c r="D14" s="133"/>
      <c r="E14" s="133"/>
      <c r="F14" s="133"/>
      <c r="G14" s="133"/>
      <c r="H14" s="133"/>
      <c r="I14" s="133"/>
    </row>
    <row r="15" spans="1:9" ht="16.5" thickBot="1">
      <c r="A15" s="278" t="s">
        <v>97</v>
      </c>
      <c r="B15" s="278"/>
      <c r="C15" s="279"/>
      <c r="D15" s="279"/>
      <c r="E15" s="279"/>
      <c r="F15" s="279"/>
      <c r="G15" s="279"/>
      <c r="H15" s="279"/>
      <c r="I15" s="279"/>
    </row>
    <row r="16" spans="1:14" ht="15.75">
      <c r="A16" s="222" t="s">
        <v>289</v>
      </c>
      <c r="B16" s="225" t="s">
        <v>290</v>
      </c>
      <c r="C16" s="225" t="s">
        <v>291</v>
      </c>
      <c r="D16" s="225"/>
      <c r="E16" s="225"/>
      <c r="F16" s="225"/>
      <c r="G16" s="225" t="s">
        <v>292</v>
      </c>
      <c r="H16" s="225" t="s">
        <v>293</v>
      </c>
      <c r="I16" s="281" t="s">
        <v>294</v>
      </c>
      <c r="J16" s="283" t="s">
        <v>295</v>
      </c>
      <c r="K16" s="284"/>
      <c r="L16" s="284"/>
      <c r="M16" s="284"/>
      <c r="N16" s="285"/>
    </row>
    <row r="17" spans="1:14" ht="15.75">
      <c r="A17" s="223"/>
      <c r="B17" s="226"/>
      <c r="C17" s="226" t="s">
        <v>296</v>
      </c>
      <c r="D17" s="226"/>
      <c r="E17" s="226" t="s">
        <v>297</v>
      </c>
      <c r="F17" s="226"/>
      <c r="G17" s="226"/>
      <c r="H17" s="226"/>
      <c r="I17" s="282"/>
      <c r="J17" s="286"/>
      <c r="K17" s="287"/>
      <c r="L17" s="287"/>
      <c r="M17" s="287"/>
      <c r="N17" s="288"/>
    </row>
    <row r="18" spans="1:14" ht="15.75">
      <c r="A18" s="223"/>
      <c r="B18" s="226"/>
      <c r="C18" s="295" t="s">
        <v>298</v>
      </c>
      <c r="D18" s="295" t="s">
        <v>299</v>
      </c>
      <c r="E18" s="295" t="s">
        <v>298</v>
      </c>
      <c r="F18" s="295" t="s">
        <v>299</v>
      </c>
      <c r="G18" s="226"/>
      <c r="H18" s="226"/>
      <c r="I18" s="282"/>
      <c r="J18" s="289"/>
      <c r="K18" s="290"/>
      <c r="L18" s="290"/>
      <c r="M18" s="290"/>
      <c r="N18" s="291"/>
    </row>
    <row r="19" spans="1:14" ht="15.75">
      <c r="A19" s="223"/>
      <c r="B19" s="280"/>
      <c r="C19" s="296"/>
      <c r="D19" s="296"/>
      <c r="E19" s="296"/>
      <c r="F19" s="296"/>
      <c r="G19" s="226"/>
      <c r="H19" s="226"/>
      <c r="I19" s="282"/>
      <c r="J19" s="289"/>
      <c r="K19" s="290"/>
      <c r="L19" s="290"/>
      <c r="M19" s="290"/>
      <c r="N19" s="291"/>
    </row>
    <row r="20" spans="1:14" ht="15.75">
      <c r="A20" s="223"/>
      <c r="B20" s="226"/>
      <c r="C20" s="297"/>
      <c r="D20" s="297"/>
      <c r="E20" s="297"/>
      <c r="F20" s="297"/>
      <c r="G20" s="226"/>
      <c r="H20" s="226"/>
      <c r="I20" s="282"/>
      <c r="J20" s="292"/>
      <c r="K20" s="293"/>
      <c r="L20" s="293"/>
      <c r="M20" s="293"/>
      <c r="N20" s="294"/>
    </row>
    <row r="21" spans="1:14" ht="16.5" thickBot="1">
      <c r="A21" s="66">
        <v>1</v>
      </c>
      <c r="B21" s="134">
        <v>2</v>
      </c>
      <c r="C21" s="134">
        <v>3</v>
      </c>
      <c r="D21" s="134">
        <v>4</v>
      </c>
      <c r="E21" s="134">
        <v>5</v>
      </c>
      <c r="F21" s="134">
        <v>6</v>
      </c>
      <c r="G21" s="134">
        <v>8</v>
      </c>
      <c r="H21" s="134">
        <v>9</v>
      </c>
      <c r="I21" s="134">
        <v>10</v>
      </c>
      <c r="J21" s="269">
        <v>11</v>
      </c>
      <c r="K21" s="270"/>
      <c r="L21" s="270"/>
      <c r="M21" s="270"/>
      <c r="N21" s="271"/>
    </row>
    <row r="22" spans="1:14" ht="15.75">
      <c r="A22" s="135" t="s">
        <v>42</v>
      </c>
      <c r="B22" s="136"/>
      <c r="C22" s="136"/>
      <c r="D22" s="136"/>
      <c r="E22" s="136"/>
      <c r="F22" s="136"/>
      <c r="G22" s="136"/>
      <c r="H22" s="136"/>
      <c r="I22" s="136"/>
      <c r="J22" s="272"/>
      <c r="K22" s="273"/>
      <c r="L22" s="273"/>
      <c r="M22" s="273"/>
      <c r="N22" s="274"/>
    </row>
    <row r="23" spans="1:14" ht="15.75">
      <c r="A23" s="137" t="s">
        <v>36</v>
      </c>
      <c r="B23" s="57"/>
      <c r="C23" s="57"/>
      <c r="D23" s="57"/>
      <c r="E23" s="57"/>
      <c r="F23" s="57"/>
      <c r="G23" s="57"/>
      <c r="H23" s="57"/>
      <c r="I23" s="57"/>
      <c r="J23" s="266"/>
      <c r="K23" s="267"/>
      <c r="L23" s="267"/>
      <c r="M23" s="267"/>
      <c r="N23" s="268"/>
    </row>
    <row r="24" spans="1:14" ht="15.75">
      <c r="A24" s="137"/>
      <c r="B24" s="57"/>
      <c r="C24" s="57"/>
      <c r="D24" s="57"/>
      <c r="E24" s="57"/>
      <c r="F24" s="57"/>
      <c r="G24" s="57"/>
      <c r="H24" s="57"/>
      <c r="I24" s="57"/>
      <c r="J24" s="266"/>
      <c r="K24" s="267"/>
      <c r="L24" s="267"/>
      <c r="M24" s="267"/>
      <c r="N24" s="268"/>
    </row>
    <row r="25" spans="1:14" ht="15.75">
      <c r="A25" s="137"/>
      <c r="B25" s="57"/>
      <c r="C25" s="57"/>
      <c r="D25" s="57"/>
      <c r="E25" s="57"/>
      <c r="F25" s="57"/>
      <c r="G25" s="57"/>
      <c r="H25" s="57"/>
      <c r="I25" s="57"/>
      <c r="J25" s="266"/>
      <c r="K25" s="267"/>
      <c r="L25" s="267"/>
      <c r="M25" s="267"/>
      <c r="N25" s="268"/>
    </row>
    <row r="26" spans="1:14" ht="16.5" thickBot="1">
      <c r="A26" s="138"/>
      <c r="B26" s="58"/>
      <c r="C26" s="58"/>
      <c r="D26" s="58"/>
      <c r="E26" s="58"/>
      <c r="F26" s="58"/>
      <c r="G26" s="58"/>
      <c r="H26" s="58"/>
      <c r="I26" s="58"/>
      <c r="J26" s="263"/>
      <c r="K26" s="264"/>
      <c r="L26" s="264"/>
      <c r="M26" s="264"/>
      <c r="N26" s="265"/>
    </row>
    <row r="27" ht="15.75">
      <c r="B27" s="139"/>
    </row>
    <row r="28" spans="1:2" ht="15.75">
      <c r="A28" s="1" t="s">
        <v>375</v>
      </c>
      <c r="B28" s="139"/>
    </row>
  </sheetData>
  <sheetProtection/>
  <mergeCells count="23">
    <mergeCell ref="C17:D17"/>
    <mergeCell ref="E17:F17"/>
    <mergeCell ref="C18:C20"/>
    <mergeCell ref="D18:D20"/>
    <mergeCell ref="E18:E20"/>
    <mergeCell ref="F18:F20"/>
    <mergeCell ref="A5:N5"/>
    <mergeCell ref="A13:I13"/>
    <mergeCell ref="A15:I15"/>
    <mergeCell ref="A16:A20"/>
    <mergeCell ref="B16:B20"/>
    <mergeCell ref="C16:F16"/>
    <mergeCell ref="G16:G20"/>
    <mergeCell ref="H16:H20"/>
    <mergeCell ref="I16:I20"/>
    <mergeCell ref="J16:N20"/>
    <mergeCell ref="M10:N10"/>
    <mergeCell ref="J26:N26"/>
    <mergeCell ref="J24:N24"/>
    <mergeCell ref="J21:N21"/>
    <mergeCell ref="J22:N22"/>
    <mergeCell ref="J23:N23"/>
    <mergeCell ref="J25:N2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"/>
  <sheetViews>
    <sheetView zoomScalePageLayoutView="0" workbookViewId="0" topLeftCell="A16">
      <selection activeCell="C76" sqref="C7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4" t="s">
        <v>359</v>
      </c>
    </row>
    <row r="3" ht="15.75">
      <c r="C3" s="4" t="s">
        <v>172</v>
      </c>
    </row>
    <row r="4" ht="15.75">
      <c r="C4" s="4" t="s">
        <v>184</v>
      </c>
    </row>
    <row r="5" ht="15.75">
      <c r="C5" s="4"/>
    </row>
    <row r="6" spans="1:16" ht="42.75" customHeight="1">
      <c r="A6" s="300" t="s">
        <v>368</v>
      </c>
      <c r="B6" s="300"/>
      <c r="C6" s="30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4"/>
    </row>
    <row r="8" ht="15.75">
      <c r="C8" s="4" t="s">
        <v>173</v>
      </c>
    </row>
    <row r="9" ht="15.75">
      <c r="C9" s="4" t="s">
        <v>174</v>
      </c>
    </row>
    <row r="10" ht="15.75">
      <c r="C10" s="4"/>
    </row>
    <row r="11" ht="15.75">
      <c r="C11" s="77" t="s">
        <v>175</v>
      </c>
    </row>
    <row r="12" ht="15.75">
      <c r="C12" s="4" t="s">
        <v>176</v>
      </c>
    </row>
    <row r="13" ht="15.75">
      <c r="C13" s="4" t="s">
        <v>177</v>
      </c>
    </row>
    <row r="15" ht="16.5" thickBot="1"/>
    <row r="16" spans="1:3" ht="21.75" customHeight="1" thickBot="1">
      <c r="A16" s="59" t="s">
        <v>98</v>
      </c>
      <c r="B16" s="3" t="s">
        <v>99</v>
      </c>
      <c r="C16" s="60" t="s">
        <v>100</v>
      </c>
    </row>
    <row r="17" spans="1:3" ht="15.75">
      <c r="A17" s="61" t="s">
        <v>1</v>
      </c>
      <c r="B17" s="301" t="s">
        <v>101</v>
      </c>
      <c r="C17" s="302"/>
    </row>
    <row r="18" spans="1:3" ht="15.75">
      <c r="A18" s="62" t="s">
        <v>2</v>
      </c>
      <c r="B18" s="63" t="s">
        <v>102</v>
      </c>
      <c r="C18" s="29" t="s">
        <v>103</v>
      </c>
    </row>
    <row r="19" spans="1:3" ht="31.5">
      <c r="A19" s="62" t="s">
        <v>3</v>
      </c>
      <c r="B19" s="63" t="s">
        <v>104</v>
      </c>
      <c r="C19" s="29" t="s">
        <v>105</v>
      </c>
    </row>
    <row r="20" spans="1:3" ht="15.75">
      <c r="A20" s="62" t="s">
        <v>4</v>
      </c>
      <c r="B20" s="303" t="s">
        <v>106</v>
      </c>
      <c r="C20" s="304"/>
    </row>
    <row r="21" spans="1:3" ht="15.75">
      <c r="A21" s="62" t="s">
        <v>5</v>
      </c>
      <c r="B21" s="64" t="s">
        <v>107</v>
      </c>
      <c r="C21" s="29" t="s">
        <v>108</v>
      </c>
    </row>
    <row r="22" spans="1:3" ht="15.75">
      <c r="A22" s="62" t="s">
        <v>6</v>
      </c>
      <c r="B22" s="64" t="s">
        <v>109</v>
      </c>
      <c r="C22" s="29" t="s">
        <v>105</v>
      </c>
    </row>
    <row r="23" spans="1:3" ht="31.5" customHeight="1">
      <c r="A23" s="62" t="s">
        <v>7</v>
      </c>
      <c r="B23" s="64" t="s">
        <v>110</v>
      </c>
      <c r="C23" s="29" t="s">
        <v>108</v>
      </c>
    </row>
    <row r="24" spans="1:3" ht="31.5" customHeight="1">
      <c r="A24" s="62" t="s">
        <v>8</v>
      </c>
      <c r="B24" s="64" t="s">
        <v>111</v>
      </c>
      <c r="C24" s="29" t="s">
        <v>105</v>
      </c>
    </row>
    <row r="25" spans="1:3" ht="31.5">
      <c r="A25" s="62" t="s">
        <v>52</v>
      </c>
      <c r="B25" s="63" t="s">
        <v>112</v>
      </c>
      <c r="C25" s="29" t="s">
        <v>108</v>
      </c>
    </row>
    <row r="26" spans="1:3" ht="34.5" customHeight="1">
      <c r="A26" s="62" t="s">
        <v>67</v>
      </c>
      <c r="B26" s="63" t="s">
        <v>113</v>
      </c>
      <c r="C26" s="29" t="s">
        <v>108</v>
      </c>
    </row>
    <row r="27" spans="1:3" ht="15.75">
      <c r="A27" s="62">
        <v>3</v>
      </c>
      <c r="B27" s="298" t="s">
        <v>114</v>
      </c>
      <c r="C27" s="299"/>
    </row>
    <row r="28" spans="1:3" ht="31.5">
      <c r="A28" s="62" t="s">
        <v>115</v>
      </c>
      <c r="B28" s="63" t="s">
        <v>116</v>
      </c>
      <c r="C28" s="29" t="s">
        <v>108</v>
      </c>
    </row>
    <row r="29" spans="1:3" ht="31.5">
      <c r="A29" s="62" t="s">
        <v>117</v>
      </c>
      <c r="B29" s="63" t="s">
        <v>118</v>
      </c>
      <c r="C29" s="29" t="s">
        <v>108</v>
      </c>
    </row>
    <row r="30" spans="1:3" ht="24.75" customHeight="1">
      <c r="A30" s="62" t="s">
        <v>119</v>
      </c>
      <c r="B30" s="63" t="s">
        <v>120</v>
      </c>
      <c r="C30" s="29" t="s">
        <v>108</v>
      </c>
    </row>
    <row r="31" spans="1:3" ht="15.75">
      <c r="A31" s="62" t="s">
        <v>121</v>
      </c>
      <c r="B31" s="63" t="s">
        <v>122</v>
      </c>
      <c r="C31" s="29" t="s">
        <v>108</v>
      </c>
    </row>
    <row r="32" spans="1:3" ht="15.75">
      <c r="A32" s="62">
        <v>4</v>
      </c>
      <c r="B32" s="298" t="s">
        <v>123</v>
      </c>
      <c r="C32" s="299"/>
    </row>
    <row r="33" spans="1:3" ht="15.75">
      <c r="A33" s="62" t="s">
        <v>9</v>
      </c>
      <c r="B33" s="63" t="s">
        <v>124</v>
      </c>
      <c r="C33" s="29" t="s">
        <v>105</v>
      </c>
    </row>
    <row r="34" spans="1:3" ht="47.25">
      <c r="A34" s="62" t="s">
        <v>10</v>
      </c>
      <c r="B34" s="63" t="s">
        <v>125</v>
      </c>
      <c r="C34" s="29" t="s">
        <v>105</v>
      </c>
    </row>
    <row r="35" spans="1:3" ht="15.75">
      <c r="A35" s="62" t="s">
        <v>11</v>
      </c>
      <c r="B35" s="63" t="s">
        <v>126</v>
      </c>
      <c r="C35" s="29" t="s">
        <v>108</v>
      </c>
    </row>
    <row r="36" spans="1:3" ht="31.5">
      <c r="A36" s="62" t="s">
        <v>61</v>
      </c>
      <c r="B36" s="63" t="s">
        <v>127</v>
      </c>
      <c r="C36" s="29" t="s">
        <v>108</v>
      </c>
    </row>
    <row r="37" spans="1:3" ht="15.75">
      <c r="A37" s="62" t="s">
        <v>62</v>
      </c>
      <c r="B37" s="63" t="s">
        <v>128</v>
      </c>
      <c r="C37" s="29" t="s">
        <v>105</v>
      </c>
    </row>
    <row r="38" spans="1:3" ht="15.75">
      <c r="A38" s="62" t="s">
        <v>63</v>
      </c>
      <c r="B38" s="63" t="s">
        <v>129</v>
      </c>
      <c r="C38" s="29" t="s">
        <v>105</v>
      </c>
    </row>
    <row r="39" spans="1:3" ht="15.75">
      <c r="A39" s="62">
        <v>5</v>
      </c>
      <c r="B39" s="298" t="s">
        <v>130</v>
      </c>
      <c r="C39" s="299"/>
    </row>
    <row r="40" spans="1:3" ht="15.75">
      <c r="A40" s="62" t="s">
        <v>12</v>
      </c>
      <c r="B40" s="63" t="s">
        <v>131</v>
      </c>
      <c r="C40" s="65" t="s">
        <v>108</v>
      </c>
    </row>
    <row r="41" spans="1:3" ht="31.5">
      <c r="A41" s="62" t="s">
        <v>13</v>
      </c>
      <c r="B41" s="63" t="s">
        <v>132</v>
      </c>
      <c r="C41" s="65" t="s">
        <v>108</v>
      </c>
    </row>
    <row r="42" spans="1:3" ht="31.5">
      <c r="A42" s="62" t="s">
        <v>64</v>
      </c>
      <c r="B42" s="63" t="s">
        <v>133</v>
      </c>
      <c r="C42" s="29" t="s">
        <v>105</v>
      </c>
    </row>
    <row r="43" spans="1:3" ht="31.5">
      <c r="A43" s="62" t="s">
        <v>134</v>
      </c>
      <c r="B43" s="63" t="s">
        <v>135</v>
      </c>
      <c r="C43" s="29" t="s">
        <v>108</v>
      </c>
    </row>
    <row r="44" spans="1:3" ht="31.5">
      <c r="A44" s="62" t="s">
        <v>136</v>
      </c>
      <c r="B44" s="63" t="s">
        <v>137</v>
      </c>
      <c r="C44" s="29" t="s">
        <v>105</v>
      </c>
    </row>
    <row r="45" spans="1:3" ht="31.5">
      <c r="A45" s="62" t="s">
        <v>138</v>
      </c>
      <c r="B45" s="63" t="s">
        <v>139</v>
      </c>
      <c r="C45" s="29" t="s">
        <v>105</v>
      </c>
    </row>
    <row r="47" spans="1:3" ht="15.75">
      <c r="A47" s="62">
        <v>6</v>
      </c>
      <c r="B47" s="298" t="s">
        <v>140</v>
      </c>
      <c r="C47" s="299"/>
    </row>
    <row r="48" spans="1:3" ht="31.5">
      <c r="A48" s="62" t="s">
        <v>93</v>
      </c>
      <c r="B48" s="63" t="s">
        <v>141</v>
      </c>
      <c r="C48" s="29" t="s">
        <v>105</v>
      </c>
    </row>
    <row r="49" spans="1:3" ht="15.75">
      <c r="A49" s="62" t="s">
        <v>94</v>
      </c>
      <c r="B49" s="63" t="s">
        <v>142</v>
      </c>
      <c r="C49" s="29" t="s">
        <v>105</v>
      </c>
    </row>
    <row r="50" spans="1:3" ht="31.5">
      <c r="A50" s="62" t="s">
        <v>95</v>
      </c>
      <c r="B50" s="63" t="s">
        <v>143</v>
      </c>
      <c r="C50" s="29" t="s">
        <v>108</v>
      </c>
    </row>
    <row r="51" spans="1:3" ht="63.75" thickBot="1">
      <c r="A51" s="66" t="s">
        <v>96</v>
      </c>
      <c r="B51" s="67" t="s">
        <v>144</v>
      </c>
      <c r="C51" s="31" t="s">
        <v>108</v>
      </c>
    </row>
    <row r="54" spans="1:3" ht="33" customHeight="1">
      <c r="A54" s="300" t="s">
        <v>145</v>
      </c>
      <c r="B54" s="300"/>
      <c r="C54" s="300"/>
    </row>
    <row r="55" ht="16.5" thickBot="1"/>
    <row r="56" spans="1:3" ht="16.5" thickBot="1">
      <c r="A56" s="68" t="s">
        <v>0</v>
      </c>
      <c r="B56" s="69" t="s">
        <v>99</v>
      </c>
      <c r="C56" s="70" t="s">
        <v>100</v>
      </c>
    </row>
    <row r="57" spans="1:3" ht="15.75">
      <c r="A57" s="61">
        <v>1</v>
      </c>
      <c r="B57" s="71" t="s">
        <v>146</v>
      </c>
      <c r="C57" s="72"/>
    </row>
    <row r="58" spans="1:3" ht="15.75">
      <c r="A58" s="62" t="s">
        <v>2</v>
      </c>
      <c r="B58" s="73" t="s">
        <v>147</v>
      </c>
      <c r="C58" s="29" t="s">
        <v>108</v>
      </c>
    </row>
    <row r="59" spans="1:3" ht="15.75">
      <c r="A59" s="62" t="s">
        <v>3</v>
      </c>
      <c r="B59" s="73" t="s">
        <v>148</v>
      </c>
      <c r="C59" s="29" t="s">
        <v>108</v>
      </c>
    </row>
    <row r="60" spans="1:3" ht="15.75">
      <c r="A60" s="62" t="s">
        <v>14</v>
      </c>
      <c r="B60" s="63" t="s">
        <v>149</v>
      </c>
      <c r="C60" s="29" t="s">
        <v>108</v>
      </c>
    </row>
    <row r="61" spans="1:3" ht="31.5">
      <c r="A61" s="62" t="s">
        <v>31</v>
      </c>
      <c r="B61" s="63" t="s">
        <v>150</v>
      </c>
      <c r="C61" s="29" t="s">
        <v>108</v>
      </c>
    </row>
    <row r="62" spans="1:3" ht="15.75">
      <c r="A62" s="62" t="s">
        <v>151</v>
      </c>
      <c r="B62" s="63" t="s">
        <v>152</v>
      </c>
      <c r="C62" s="29" t="s">
        <v>108</v>
      </c>
    </row>
    <row r="63" spans="1:3" ht="15.75">
      <c r="A63" s="62" t="s">
        <v>153</v>
      </c>
      <c r="B63" s="63" t="s">
        <v>154</v>
      </c>
      <c r="C63" s="29" t="s">
        <v>105</v>
      </c>
    </row>
    <row r="64" spans="1:3" ht="15.75">
      <c r="A64" s="62">
        <v>2</v>
      </c>
      <c r="B64" s="74" t="s">
        <v>114</v>
      </c>
      <c r="C64" s="75"/>
    </row>
    <row r="65" spans="1:3" ht="15.75">
      <c r="A65" s="62" t="s">
        <v>5</v>
      </c>
      <c r="B65" s="63" t="s">
        <v>155</v>
      </c>
      <c r="C65" s="29" t="s">
        <v>108</v>
      </c>
    </row>
    <row r="66" spans="1:3" ht="31.5">
      <c r="A66" s="62" t="s">
        <v>6</v>
      </c>
      <c r="B66" s="63" t="s">
        <v>156</v>
      </c>
      <c r="C66" s="29" t="s">
        <v>108</v>
      </c>
    </row>
    <row r="67" spans="1:3" ht="31.5">
      <c r="A67" s="62" t="s">
        <v>7</v>
      </c>
      <c r="B67" s="63" t="s">
        <v>157</v>
      </c>
      <c r="C67" s="29" t="s">
        <v>108</v>
      </c>
    </row>
    <row r="68" spans="1:3" ht="31.5">
      <c r="A68" s="62">
        <v>3</v>
      </c>
      <c r="B68" s="74" t="s">
        <v>158</v>
      </c>
      <c r="C68" s="75" t="s">
        <v>159</v>
      </c>
    </row>
    <row r="69" spans="1:3" ht="30.75" customHeight="1">
      <c r="A69" s="62" t="s">
        <v>115</v>
      </c>
      <c r="B69" s="63" t="s">
        <v>160</v>
      </c>
      <c r="C69" s="29" t="s">
        <v>105</v>
      </c>
    </row>
    <row r="70" spans="1:3" ht="15.75">
      <c r="A70" s="62" t="s">
        <v>117</v>
      </c>
      <c r="B70" s="63" t="s">
        <v>161</v>
      </c>
      <c r="C70" s="29" t="s">
        <v>108</v>
      </c>
    </row>
    <row r="71" spans="1:3" ht="15.75">
      <c r="A71" s="62" t="s">
        <v>119</v>
      </c>
      <c r="B71" s="63" t="s">
        <v>162</v>
      </c>
      <c r="C71" s="29" t="s">
        <v>105</v>
      </c>
    </row>
    <row r="72" spans="1:3" ht="15.75">
      <c r="A72" s="62" t="s">
        <v>163</v>
      </c>
      <c r="B72" s="63" t="s">
        <v>164</v>
      </c>
      <c r="C72" s="29" t="s">
        <v>105</v>
      </c>
    </row>
    <row r="73" spans="1:3" ht="15.75">
      <c r="A73" s="62" t="s">
        <v>165</v>
      </c>
      <c r="B73" s="63" t="s">
        <v>166</v>
      </c>
      <c r="C73" s="29" t="s">
        <v>108</v>
      </c>
    </row>
    <row r="74" spans="1:3" ht="15.75">
      <c r="A74" s="62">
        <v>4</v>
      </c>
      <c r="B74" s="74" t="s">
        <v>140</v>
      </c>
      <c r="C74" s="75"/>
    </row>
    <row r="75" spans="1:3" ht="15.75">
      <c r="A75" s="62" t="s">
        <v>9</v>
      </c>
      <c r="B75" s="63" t="s">
        <v>167</v>
      </c>
      <c r="C75" s="29" t="s">
        <v>105</v>
      </c>
    </row>
    <row r="76" spans="1:3" ht="31.5">
      <c r="A76" s="62" t="s">
        <v>10</v>
      </c>
      <c r="B76" s="63" t="s">
        <v>168</v>
      </c>
      <c r="C76" s="29" t="s">
        <v>108</v>
      </c>
    </row>
    <row r="77" spans="1:3" ht="16.5" thickBot="1">
      <c r="A77" s="66" t="s">
        <v>11</v>
      </c>
      <c r="B77" s="67" t="s">
        <v>169</v>
      </c>
      <c r="C77" s="31" t="s">
        <v>108</v>
      </c>
    </row>
    <row r="78" spans="1:3" ht="16.5" thickBot="1">
      <c r="A78" s="66" t="s">
        <v>61</v>
      </c>
      <c r="B78" s="67" t="s">
        <v>170</v>
      </c>
      <c r="C78" s="31" t="s">
        <v>108</v>
      </c>
    </row>
  </sheetData>
  <sheetProtection/>
  <mergeCells count="8">
    <mergeCell ref="B47:C47"/>
    <mergeCell ref="A54:C54"/>
    <mergeCell ref="A6:C6"/>
    <mergeCell ref="B17:C17"/>
    <mergeCell ref="B20:C20"/>
    <mergeCell ref="B27:C27"/>
    <mergeCell ref="B32:C32"/>
    <mergeCell ref="B39:C39"/>
  </mergeCells>
  <printOptions/>
  <pageMargins left="0.7" right="0.7" top="0.75" bottom="0.75" header="0.3" footer="0.3"/>
  <pageSetup fitToHeight="2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3"/>
  <sheetViews>
    <sheetView tabSelected="1" zoomScale="70" zoomScaleNormal="70" zoomScalePageLayoutView="0" workbookViewId="0" topLeftCell="A1">
      <selection activeCell="S33" sqref="S33"/>
    </sheetView>
  </sheetViews>
  <sheetFormatPr defaultColWidth="9.00390625" defaultRowHeight="15.75"/>
  <cols>
    <col min="1" max="1" width="54.125" style="140" bestFit="1" customWidth="1"/>
    <col min="2" max="2" width="23.875" style="140" customWidth="1"/>
    <col min="3" max="3" width="21.625" style="140" customWidth="1"/>
    <col min="4" max="16384" width="9.00390625" style="140" customWidth="1"/>
  </cols>
  <sheetData>
    <row r="1" ht="15.75">
      <c r="C1" s="141" t="s">
        <v>190</v>
      </c>
    </row>
    <row r="2" ht="15.75">
      <c r="C2" s="141" t="s">
        <v>172</v>
      </c>
    </row>
    <row r="3" ht="15.75">
      <c r="C3" s="4" t="s">
        <v>380</v>
      </c>
    </row>
    <row r="4" ht="15.75">
      <c r="C4" s="141"/>
    </row>
    <row r="5" spans="1:255" ht="34.5" customHeight="1">
      <c r="A5" s="220" t="s">
        <v>369</v>
      </c>
      <c r="B5" s="221"/>
      <c r="C5" s="22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  <c r="IR5" s="142"/>
      <c r="IS5" s="142"/>
      <c r="IT5" s="142"/>
      <c r="IU5" s="142"/>
    </row>
    <row r="6" spans="1:255" ht="17.25">
      <c r="A6" s="1"/>
      <c r="B6" s="1"/>
      <c r="C6" s="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</row>
    <row r="7" spans="1:3" ht="15.75">
      <c r="A7" s="313" t="s">
        <v>398</v>
      </c>
      <c r="B7" s="313"/>
      <c r="C7" s="313"/>
    </row>
    <row r="8" spans="1:3" ht="15.75">
      <c r="A8" s="154"/>
      <c r="B8" s="154"/>
      <c r="C8" s="154"/>
    </row>
    <row r="9" ht="15.75">
      <c r="C9" s="141" t="s">
        <v>173</v>
      </c>
    </row>
    <row r="10" ht="15.75">
      <c r="C10" s="141" t="s">
        <v>174</v>
      </c>
    </row>
    <row r="11" ht="15.75">
      <c r="C11" s="141" t="s">
        <v>383</v>
      </c>
    </row>
    <row r="12" ht="26.25" customHeight="1">
      <c r="C12" s="192" t="s">
        <v>382</v>
      </c>
    </row>
    <row r="13" ht="22.5" customHeight="1">
      <c r="C13" s="141" t="s">
        <v>176</v>
      </c>
    </row>
    <row r="14" ht="15.75">
      <c r="C14" s="141" t="s">
        <v>177</v>
      </c>
    </row>
    <row r="15" ht="15.75">
      <c r="C15" s="141"/>
    </row>
    <row r="16" spans="2:3" ht="12.75" customHeight="1">
      <c r="B16" s="143"/>
      <c r="C16" s="141" t="s">
        <v>377</v>
      </c>
    </row>
    <row r="17" spans="1:3" ht="15.75">
      <c r="A17" s="144" t="s">
        <v>300</v>
      </c>
      <c r="B17" s="145"/>
      <c r="C17" s="176"/>
    </row>
    <row r="18" spans="1:3" ht="47.25">
      <c r="A18" s="171" t="s">
        <v>301</v>
      </c>
      <c r="B18" s="172" t="s">
        <v>302</v>
      </c>
      <c r="C18" s="173" t="s">
        <v>385</v>
      </c>
    </row>
    <row r="19" spans="1:3" ht="15.75">
      <c r="A19" s="174">
        <v>1</v>
      </c>
      <c r="B19" s="174">
        <v>2</v>
      </c>
      <c r="C19" s="174">
        <v>3</v>
      </c>
    </row>
    <row r="20" spans="1:3" ht="15.75">
      <c r="A20" s="146" t="s">
        <v>303</v>
      </c>
      <c r="B20" s="175" t="s">
        <v>404</v>
      </c>
      <c r="C20" s="175" t="s">
        <v>399</v>
      </c>
    </row>
    <row r="21" spans="1:3" ht="15.75">
      <c r="A21" s="146" t="s">
        <v>304</v>
      </c>
      <c r="B21" s="175" t="s">
        <v>405</v>
      </c>
      <c r="C21" s="175" t="s">
        <v>400</v>
      </c>
    </row>
    <row r="22" spans="1:3" ht="15.75">
      <c r="A22" s="146" t="s">
        <v>305</v>
      </c>
      <c r="B22" s="175"/>
      <c r="C22" s="175"/>
    </row>
    <row r="23" spans="1:3" ht="15.75">
      <c r="A23" s="147" t="s">
        <v>306</v>
      </c>
      <c r="B23" s="175"/>
      <c r="C23" s="175"/>
    </row>
    <row r="24" spans="1:3" ht="15.75">
      <c r="A24" s="147" t="s">
        <v>307</v>
      </c>
      <c r="B24" s="175"/>
      <c r="C24" s="175"/>
    </row>
    <row r="25" spans="1:3" ht="15.75">
      <c r="A25" s="146" t="s">
        <v>66</v>
      </c>
      <c r="B25" s="186" t="s">
        <v>415</v>
      </c>
      <c r="C25" s="186" t="s">
        <v>416</v>
      </c>
    </row>
    <row r="26" spans="1:3" ht="15.75">
      <c r="A26" s="146" t="s">
        <v>308</v>
      </c>
      <c r="B26" s="175" t="s">
        <v>406</v>
      </c>
      <c r="C26" s="175" t="s">
        <v>401</v>
      </c>
    </row>
    <row r="27" spans="1:3" ht="15.75">
      <c r="A27" s="146" t="s">
        <v>309</v>
      </c>
      <c r="B27" s="175" t="s">
        <v>401</v>
      </c>
      <c r="C27" s="175" t="s">
        <v>401</v>
      </c>
    </row>
    <row r="28" spans="1:3" ht="15.75">
      <c r="A28" s="146" t="s">
        <v>310</v>
      </c>
      <c r="B28" s="175"/>
      <c r="C28" s="175"/>
    </row>
    <row r="29" spans="1:3" ht="15.75">
      <c r="A29" s="146" t="s">
        <v>311</v>
      </c>
      <c r="B29" s="175" t="s">
        <v>407</v>
      </c>
      <c r="C29" s="175" t="s">
        <v>402</v>
      </c>
    </row>
    <row r="30" spans="1:3" ht="15.75">
      <c r="A30" s="146" t="s">
        <v>312</v>
      </c>
      <c r="B30" s="175"/>
      <c r="C30" s="175"/>
    </row>
    <row r="31" spans="1:3" ht="15.75">
      <c r="A31" s="147" t="s">
        <v>313</v>
      </c>
      <c r="B31" s="175"/>
      <c r="C31" s="175"/>
    </row>
    <row r="32" spans="1:3" ht="15.75">
      <c r="A32" s="147" t="s">
        <v>314</v>
      </c>
      <c r="B32" s="175"/>
      <c r="C32" s="175"/>
    </row>
    <row r="33" spans="1:3" ht="15.75">
      <c r="A33" s="147" t="s">
        <v>315</v>
      </c>
      <c r="B33" s="175"/>
      <c r="C33" s="175"/>
    </row>
    <row r="34" spans="1:3" ht="15.75">
      <c r="A34" s="147" t="s">
        <v>316</v>
      </c>
      <c r="B34" s="175"/>
      <c r="C34" s="175"/>
    </row>
    <row r="35" spans="1:3" ht="15.75">
      <c r="A35" s="146" t="s">
        <v>317</v>
      </c>
      <c r="B35" s="175" t="s">
        <v>408</v>
      </c>
      <c r="C35" s="175" t="s">
        <v>403</v>
      </c>
    </row>
    <row r="36" spans="1:3" ht="15.75">
      <c r="A36" s="147" t="s">
        <v>318</v>
      </c>
      <c r="B36" s="175" t="s">
        <v>409</v>
      </c>
      <c r="C36" s="175" t="s">
        <v>410</v>
      </c>
    </row>
    <row r="37" spans="1:3" ht="15.75">
      <c r="A37" s="147" t="s">
        <v>319</v>
      </c>
      <c r="B37" s="175" t="s">
        <v>411</v>
      </c>
      <c r="C37" s="175" t="s">
        <v>413</v>
      </c>
    </row>
    <row r="38" spans="1:3" ht="15.75">
      <c r="A38" s="148" t="s">
        <v>320</v>
      </c>
      <c r="B38" s="175"/>
      <c r="C38" s="175"/>
    </row>
    <row r="39" spans="1:3" ht="15.75">
      <c r="A39" s="148" t="s">
        <v>321</v>
      </c>
      <c r="B39" s="175" t="s">
        <v>412</v>
      </c>
      <c r="C39" s="175" t="s">
        <v>414</v>
      </c>
    </row>
    <row r="40" spans="1:3" ht="15.75">
      <c r="A40" s="148" t="s">
        <v>322</v>
      </c>
      <c r="B40" s="175"/>
      <c r="C40" s="175"/>
    </row>
    <row r="41" spans="1:3" ht="15.75">
      <c r="A41" s="146" t="s">
        <v>323</v>
      </c>
      <c r="B41" s="175"/>
      <c r="C41" s="175"/>
    </row>
    <row r="42" spans="1:3" ht="15.75">
      <c r="A42" s="308" t="s">
        <v>324</v>
      </c>
      <c r="B42" s="308"/>
      <c r="C42" s="308"/>
    </row>
    <row r="43" spans="1:3" ht="31.5">
      <c r="A43" s="146" t="s">
        <v>325</v>
      </c>
      <c r="B43" s="314">
        <v>1031.94</v>
      </c>
      <c r="C43" s="315"/>
    </row>
    <row r="44" spans="1:3" ht="15.75">
      <c r="A44" s="146" t="s">
        <v>326</v>
      </c>
      <c r="B44" s="311">
        <v>1099</v>
      </c>
      <c r="C44" s="312"/>
    </row>
    <row r="45" spans="1:3" ht="15.75">
      <c r="A45" s="146" t="s">
        <v>327</v>
      </c>
      <c r="B45" s="311">
        <v>0</v>
      </c>
      <c r="C45" s="312"/>
    </row>
    <row r="46" spans="1:3" ht="15.75">
      <c r="A46" s="146" t="s">
        <v>328</v>
      </c>
      <c r="B46" s="306">
        <v>0</v>
      </c>
      <c r="C46" s="307"/>
    </row>
    <row r="47" spans="1:3" ht="15.75">
      <c r="A47" s="308" t="s">
        <v>329</v>
      </c>
      <c r="B47" s="308"/>
      <c r="C47" s="308"/>
    </row>
    <row r="48" spans="1:3" ht="15.75">
      <c r="A48" s="149" t="s">
        <v>330</v>
      </c>
      <c r="B48" s="309"/>
      <c r="C48" s="309"/>
    </row>
    <row r="49" spans="1:3" ht="15.75">
      <c r="A49" s="149" t="s">
        <v>386</v>
      </c>
      <c r="B49" s="310">
        <v>6000</v>
      </c>
      <c r="C49" s="310"/>
    </row>
    <row r="50" spans="1:3" ht="15.75">
      <c r="A50" s="149" t="s">
        <v>387</v>
      </c>
      <c r="B50" s="310">
        <v>6000</v>
      </c>
      <c r="C50" s="310"/>
    </row>
    <row r="51" spans="1:3" ht="15.75">
      <c r="A51" s="150" t="s">
        <v>331</v>
      </c>
      <c r="B51" s="310" t="s">
        <v>378</v>
      </c>
      <c r="C51" s="310"/>
    </row>
    <row r="52" spans="1:2" ht="15.75">
      <c r="A52" s="151"/>
      <c r="B52" s="151"/>
    </row>
    <row r="53" spans="1:3" ht="33" customHeight="1">
      <c r="A53" s="305" t="s">
        <v>332</v>
      </c>
      <c r="B53" s="305"/>
      <c r="C53" s="305"/>
    </row>
  </sheetData>
  <sheetProtection/>
  <mergeCells count="13">
    <mergeCell ref="B45:C45"/>
    <mergeCell ref="A5:C5"/>
    <mergeCell ref="A7:C7"/>
    <mergeCell ref="A42:C42"/>
    <mergeCell ref="B43:C43"/>
    <mergeCell ref="B44:C44"/>
    <mergeCell ref="A53:C53"/>
    <mergeCell ref="B46:C46"/>
    <mergeCell ref="A47:C47"/>
    <mergeCell ref="B48:C48"/>
    <mergeCell ref="B49:C49"/>
    <mergeCell ref="B50:C50"/>
    <mergeCell ref="B51:C5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Цымбал Галина Александровна</cp:lastModifiedBy>
  <cp:lastPrinted>2017-03-14T07:39:25Z</cp:lastPrinted>
  <dcterms:created xsi:type="dcterms:W3CDTF">2009-07-27T10:10:26Z</dcterms:created>
  <dcterms:modified xsi:type="dcterms:W3CDTF">2017-05-16T04:14:33Z</dcterms:modified>
  <cp:category/>
  <cp:version/>
  <cp:contentType/>
  <cp:contentStatus/>
</cp:coreProperties>
</file>