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0" yWindow="65386" windowWidth="13050" windowHeight="12960" activeTab="0"/>
  </bookViews>
  <sheets>
    <sheet name="под закон 6 с испр." sheetId="1" r:id="rId1"/>
  </sheets>
  <definedNames>
    <definedName name="_xlnm._FilterDatabase" localSheetId="0" hidden="1">'под закон 6 с испр.'!$A$8:$Q$982</definedName>
    <definedName name="Z_A5F482BA_2DD9_4E71_B3B9_04A7099B2DC0_.wvu.FilterData" localSheetId="0" hidden="1">'под закон 6 с испр.'!$A$8:$D$531</definedName>
    <definedName name="Z_A5F482BA_2DD9_4E71_B3B9_04A7099B2DC0_.wvu.PrintArea" localSheetId="0" hidden="1">'под закон 6 с испр.'!$A$2:$L$982</definedName>
    <definedName name="Z_A5F482BA_2DD9_4E71_B3B9_04A7099B2DC0_.wvu.PrintTitles" localSheetId="0" hidden="1">'под закон 6 с испр.'!$5:$8</definedName>
    <definedName name="Z_A5F482BA_2DD9_4E71_B3B9_04A7099B2DC0_.wvu.Rows" localSheetId="0" hidden="1">'под закон 6 с испр.'!$84:$86,'под закон 6 с испр.'!#REF!,'под закон 6 с испр.'!$228:$251,'под закон 6 с испр.'!#REF!,'под закон 6 с испр.'!#REF!,'под закон 6 с испр.'!#REF!,'под закон 6 с испр.'!#REF!,'под закон 6 с испр.'!$252:$259,'под закон 6 с испр.'!$268:$275,'под закон 6 с испр.'!$276:$299,'под закон 6 с испр.'!$327:$334,'под закон 6 с испр.'!#REF!,'под закон 6 с испр.'!$396:$400,'под закон 6 с испр.'!$409:$424</definedName>
    <definedName name="_xlnm.Print_Titles" localSheetId="0">'под закон 6 с испр.'!$5:$8</definedName>
    <definedName name="_xlnm.Print_Area" localSheetId="0">'под закон 6 с испр.'!$A$1:$Q$982</definedName>
  </definedNames>
  <calcPr fullCalcOnLoad="1"/>
</workbook>
</file>

<file path=xl/comments1.xml><?xml version="1.0" encoding="utf-8"?>
<comments xmlns="http://schemas.openxmlformats.org/spreadsheetml/2006/main">
  <authors>
    <author>Фомченко Валентина Николаевна</author>
  </authors>
  <commentList>
    <comment ref="B292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4070001
</t>
        </r>
      </text>
    </comment>
    <comment ref="B628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4070002</t>
        </r>
      </text>
    </comment>
    <comment ref="B636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4070008
</t>
        </r>
      </text>
    </comment>
    <comment ref="B668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7090068</t>
        </r>
      </text>
    </comment>
    <comment ref="B676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7090016
</t>
        </r>
      </text>
    </comment>
    <comment ref="K702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42330,609 квартиры</t>
        </r>
      </text>
    </comment>
    <comment ref="L77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221966,2-822 ГРБС
</t>
        </r>
      </text>
    </comment>
    <comment ref="K85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37 998,385-812 ГРБС
</t>
        </r>
      </text>
    </comment>
  </commentList>
</comments>
</file>

<file path=xl/sharedStrings.xml><?xml version="1.0" encoding="utf-8"?>
<sst xmlns="http://schemas.openxmlformats.org/spreadsheetml/2006/main" count="1333" uniqueCount="276">
  <si>
    <t>№ п/п</t>
  </si>
  <si>
    <t>тыс. руб.</t>
  </si>
  <si>
    <t xml:space="preserve">Код бюджетной классификации </t>
  </si>
  <si>
    <t>ГРБС</t>
  </si>
  <si>
    <t>за счет средств федерального бюджета</t>
  </si>
  <si>
    <t>за счет средств местных бюджетов</t>
  </si>
  <si>
    <t>за счет средств внебюджетных фондов</t>
  </si>
  <si>
    <t>Всего, в том числе:</t>
  </si>
  <si>
    <t>за счет средств краевого бюджета</t>
  </si>
  <si>
    <t>814</t>
  </si>
  <si>
    <t>Кроме того планируемые объемы обязательств федерального бюджета</t>
  </si>
  <si>
    <t>814, 812</t>
  </si>
  <si>
    <t>814, 822</t>
  </si>
  <si>
    <t>812, 814</t>
  </si>
  <si>
    <t>всего</t>
  </si>
  <si>
    <t>395</t>
  </si>
  <si>
    <t>за счет МБТ ТФОМС Камчатского края</t>
  </si>
  <si>
    <t>1.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</si>
  <si>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</si>
  <si>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</si>
  <si>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</si>
  <si>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1.1.</t>
  </si>
  <si>
    <t>1.1.1.</t>
  </si>
  <si>
    <t>1.1.2.</t>
  </si>
  <si>
    <t>1.1.3.</t>
  </si>
  <si>
    <t>1.2.1.</t>
  </si>
  <si>
    <t>1.2.2.</t>
  </si>
  <si>
    <t>1.3.</t>
  </si>
  <si>
    <t>1.3.1.</t>
  </si>
  <si>
    <t>1.3.2.</t>
  </si>
  <si>
    <t>1.3.3.</t>
  </si>
  <si>
    <t>1.4.</t>
  </si>
  <si>
    <t>1.4.1.</t>
  </si>
  <si>
    <t>1.5.</t>
  </si>
  <si>
    <t>1.5.1.</t>
  </si>
  <si>
    <t>2.</t>
  </si>
  <si>
    <t xml:space="preserve">2.1. </t>
  </si>
  <si>
    <t>2.1.1.</t>
  </si>
  <si>
    <t>2.1.2.</t>
  </si>
  <si>
    <t>2.1.3.</t>
  </si>
  <si>
    <t xml:space="preserve"> 2.1.4.</t>
  </si>
  <si>
    <t xml:space="preserve"> 2.1.5.</t>
  </si>
  <si>
    <t>2.1.6.</t>
  </si>
  <si>
    <t>2.2.</t>
  </si>
  <si>
    <t>2.2.1.</t>
  </si>
  <si>
    <t>2.2.2.</t>
  </si>
  <si>
    <t>2.3.1.</t>
  </si>
  <si>
    <t>2.3.2.</t>
  </si>
  <si>
    <t>2.3.3.</t>
  </si>
  <si>
    <t>2.3.4.</t>
  </si>
  <si>
    <t>Подпрограмма 3."Управление развитием отрасли"</t>
  </si>
  <si>
    <t>3.</t>
  </si>
  <si>
    <t>3.1.1.</t>
  </si>
  <si>
    <t>3.1.2.</t>
  </si>
  <si>
    <t>3.1.3.</t>
  </si>
  <si>
    <t>3.2.</t>
  </si>
  <si>
    <t>3.2.1.</t>
  </si>
  <si>
    <t>3.2.2.</t>
  </si>
  <si>
    <t>3.3.</t>
  </si>
  <si>
    <t>3.3.1.</t>
  </si>
  <si>
    <t>3.3.2.</t>
  </si>
  <si>
    <t>Подпрограмма 4 "Охрана здоровья матери и ребенка"</t>
  </si>
  <si>
    <t>4.</t>
  </si>
  <si>
    <t>4.1.</t>
  </si>
  <si>
    <t>4.1.1.</t>
  </si>
  <si>
    <t>4.1.2.</t>
  </si>
  <si>
    <t xml:space="preserve"> 4.2.</t>
  </si>
  <si>
    <t>4.2.1.</t>
  </si>
  <si>
    <t>4.2.2.</t>
  </si>
  <si>
    <t>Подпрограмма 5 "Развитие медицинской реабилитации и санаторно-курортного лечения, в том числе детям"</t>
  </si>
  <si>
    <t xml:space="preserve"> 5.</t>
  </si>
  <si>
    <t>5.1.</t>
  </si>
  <si>
    <t>5.1.1.</t>
  </si>
  <si>
    <t>5.1.2.</t>
  </si>
  <si>
    <t>6.</t>
  </si>
  <si>
    <t>6.1.</t>
  </si>
  <si>
    <t>6.1.1.</t>
  </si>
  <si>
    <t xml:space="preserve"> 7.</t>
  </si>
  <si>
    <t xml:space="preserve"> 7.1.</t>
  </si>
  <si>
    <t>7.1.1.</t>
  </si>
  <si>
    <t>7.1.2.</t>
  </si>
  <si>
    <t xml:space="preserve"> 7.1.3.</t>
  </si>
  <si>
    <t>7.2.</t>
  </si>
  <si>
    <t>7.2.1.</t>
  </si>
  <si>
    <t>7.2.2.</t>
  </si>
  <si>
    <t>Подпрограмма 8 "Совершенствование системы лекарственного обеспечения, в том числе в амбулаторных условиях"</t>
  </si>
  <si>
    <t>8.</t>
  </si>
  <si>
    <t>8.1.</t>
  </si>
  <si>
    <t xml:space="preserve"> 8.1.1</t>
  </si>
  <si>
    <t>8.1.2.</t>
  </si>
  <si>
    <t>Подпрограмма 9 "Инвестиционные мероприятия в здравоохранении Камчатского края"</t>
  </si>
  <si>
    <t>9.</t>
  </si>
  <si>
    <t>9.1.1.</t>
  </si>
  <si>
    <t xml:space="preserve"> 9.1.2.</t>
  </si>
  <si>
    <t xml:space="preserve"> 9.2.</t>
  </si>
  <si>
    <t xml:space="preserve"> 9.2.1.</t>
  </si>
  <si>
    <t>10.</t>
  </si>
  <si>
    <t>10.1.1.</t>
  </si>
  <si>
    <t xml:space="preserve"> 10.1.2.</t>
  </si>
  <si>
    <t>Основное мероприятие 1.1. Формирование здорового образа жизни, в том числе у детей,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</si>
  <si>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Подпрограмма 6  "Оказание паллиативной помощи, в том числе детям"</t>
  </si>
  <si>
    <t>Объем средств на реализацию Программы</t>
  </si>
  <si>
    <t xml:space="preserve"> 10.1.</t>
  </si>
  <si>
    <t>за счет  страховых взносов  на обязательное медицинское страхование неработающего населения  из краевого бюджета</t>
  </si>
  <si>
    <t>Всего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бюджета), в том числе:</t>
  </si>
  <si>
    <t>за счет средств краевого бюджета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</si>
  <si>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1.2.</t>
  </si>
  <si>
    <t>2.3.</t>
  </si>
  <si>
    <t>за счет страховых взносов на обязательное медицинское страхование неработающего населения из краевого бюджета</t>
  </si>
  <si>
    <t>за счет средств государственных внебюджетных фондов</t>
  </si>
  <si>
    <t>за счет средств прочих внебюджетных источников</t>
  </si>
  <si>
    <t>за счет средств государственных внебюджетных фондов всего, в том числе:</t>
  </si>
  <si>
    <t>за счет средств краевого бюджета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</si>
  <si>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Мероприятие 1.1.1.Формирование здорового образа жизни</t>
  </si>
  <si>
    <t>Мероприятие 1.1.2. Профилактика наркомании и алкоголизма</t>
  </si>
  <si>
    <t>Основное мероприятие 1.2. Развитие первичной медико-санитарной помощи, в том числе сельским жителям,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профилактика инфекционных и неинфекционных заболеваний, включая иммунопрофилактику, в том числе у детей</t>
  </si>
  <si>
    <t>Мероприятие 1.2.1. Оказание первичной медицинской помощи в рамках территориальной программы государственных гарантий бесплатного оказания гражданам медицинской помощи на территории Камчатского  края</t>
  </si>
  <si>
    <t>Мероприятие 1.2.2. Меры социальной поддержки отдельных категорий граждан</t>
  </si>
  <si>
    <t>Мероприятие 1.3.1. Организация обеспечения лечения болезни Гоше, злокачественных новообразований лимфоидной, кроветворной и родственных им тканей, рассеянного склероза, лиц после трансплантации органов и тканей лекарственными препаратами</t>
  </si>
  <si>
    <t>Мероприятие 1.3.2. Обеспечение необходимыми лекарственными средствами федеральных льготников</t>
  </si>
  <si>
    <t>Мероприятие 2.1.1. Оказание медицинской помощи при инфекционных заболеваниях (СПИД, гепатиты В, С)</t>
  </si>
  <si>
    <t xml:space="preserve">Мероприятие 2.1.2. Оказание медицинской наркологической помощи </t>
  </si>
  <si>
    <t>Мероприятие 2.1.3. Оказание медицинской помощи при туберкулезе</t>
  </si>
  <si>
    <t>Мероприятие 2.1.4. Оказание медицинской помощи при психических заболеваниях</t>
  </si>
  <si>
    <t>Мероприятие 2.1.5. Оказание медицинской помощи при онкологических заболеваниях</t>
  </si>
  <si>
    <t>Мероприятие 2.1.6. Оказание медицинской помощи при заболеваниях, передающихся половым путем</t>
  </si>
  <si>
    <t>Основное мероприятие 2.2. Совершенствование системы оказания медицинской помощи больным прочими заболеваниями, включая оказание высокотехнологичной медицинской помощи</t>
  </si>
  <si>
    <t>Мероприятие 2.2.1. Обеспечение условий для оказания специализированной медицинской помощи</t>
  </si>
  <si>
    <t xml:space="preserve">Мероприятие 2.2.2. Повышение доступности специализированной медицинской помощи </t>
  </si>
  <si>
    <t>Основное мероприятие 2.3. Совершенствование оказания скорой, в том числе скорой специализированной, медицинской помощи, медицинской эвакуации, медицинской помощи пострадавшим при дорожно-транспортных происшествиях, развитие службы крови</t>
  </si>
  <si>
    <t>Мероприятие 2.3.1. Совершенствование оказания скорой медицинской помощи населению</t>
  </si>
  <si>
    <t>Мероприятие 2.3.2. Оказание скорой специализированной медицинской помощи, включая эвакуацию</t>
  </si>
  <si>
    <t>Мероприятие 2.3.3. Развитие службы крови</t>
  </si>
  <si>
    <t>Мероприятие 2.3.4. Совершенствование оказания медицинской помощи пострадавшим при  дорожно - транспортных происшествиях</t>
  </si>
  <si>
    <t>3.1.</t>
  </si>
  <si>
    <t>Основное мероприятие 3.1. Обеспечение деятельности системы здравоохранения</t>
  </si>
  <si>
    <t>Мероприятие 3.1.1. Организация деятельности системы здравоохранения и осуществление контрольно-надзорных функций</t>
  </si>
  <si>
    <t>Мероприятие 3.1.2. Развитие системы судебно-медицинской экспертизы</t>
  </si>
  <si>
    <t>Основное мероприятие 3.2. Развитие информатизации в здравоохранении</t>
  </si>
  <si>
    <t>Мероприятие 3.2.1. Информационное сопровождение отрасли</t>
  </si>
  <si>
    <t>Основное мероприятие 3.3. Энергосбережение и повышение энергоэффективности в государственных учреждениях здравоохранения Камчатского края</t>
  </si>
  <si>
    <t>Основное мероприятие 4.1. Совершенствование оказания медицинской помощи женщинам в период родовспоможения</t>
  </si>
  <si>
    <t>Основное мероприятие 4.2. Совершенствование оказания медицинской помощи детям</t>
  </si>
  <si>
    <t>Основное мероприятие 5.1. Развитие медицинской реабилитации и санаторно-курортного лечения, в том числе детям</t>
  </si>
  <si>
    <t>Мероприятие 5.1.1. Реабилитация и санаторно-курортное лечение взрослого населения</t>
  </si>
  <si>
    <t xml:space="preserve">Мероприятие 5.1.2. Реабилитация и санаторно-курортное лечение детского населения  </t>
  </si>
  <si>
    <t>Основное мероприятие 6.1. Оказание паллиативной помощи, в том числе детям</t>
  </si>
  <si>
    <t xml:space="preserve">Мероприятие 6.1.1. Совершенствование службы паллиативной помощи </t>
  </si>
  <si>
    <t>Мероприятие 7.1.1. Подготовка и переподготовка кадров</t>
  </si>
  <si>
    <t>Мероприятие 7.1.2. Реализация мер, направленных на привлечение молодых специалистов</t>
  </si>
  <si>
    <t>Мероприятие 7.1.3. Организация проведения мероприятий, направленных на повышение престижа медицинских работников</t>
  </si>
  <si>
    <t>Основное мероприятие 7.2. Меры социальной поддержки медицинских работников</t>
  </si>
  <si>
    <t>Мероприятие 7.2.1. Меры социальной направленности по закреплению медицинских кадров</t>
  </si>
  <si>
    <t>Мероприятие 7.2.2. Обеспечение условий для привлечения и закрепления медицинских работников</t>
  </si>
  <si>
    <t>Основное мероприятие 9.1. Строительство и реконструкция объектов здравоохранения Камчатского края</t>
  </si>
  <si>
    <t>9.1.</t>
  </si>
  <si>
    <t>Мероприятие 9.1.1. Строительство и реконструкция объектов здравоохранения Камчатского края для оказания первичной медицинской помощи</t>
  </si>
  <si>
    <t>Мероприятие 9.1.2. Строительство и реконструкция объектов здравоохранения Камчатского края для оказания специализированной помощи</t>
  </si>
  <si>
    <t>Основное мероприятие 9.2. Развитие государственно - частного партнерства</t>
  </si>
  <si>
    <t>Мероприятие 9.2.1. Привлечение организаций негосударственной формы собственности к решению задач здравоохранения</t>
  </si>
  <si>
    <t>11.</t>
  </si>
  <si>
    <t xml:space="preserve">за счет средств краевого бюджета </t>
  </si>
  <si>
    <t>11.1.</t>
  </si>
  <si>
    <t>11.1.1.</t>
  </si>
  <si>
    <t>11.2.</t>
  </si>
  <si>
    <t>11.2.1.</t>
  </si>
  <si>
    <t>11.3.</t>
  </si>
  <si>
    <t>11.3.1.</t>
  </si>
  <si>
    <t xml:space="preserve">Мероприятие 8.1.1. Обеспечение лекарственными препаратами и  изделиями медицинского назначения   региональных льготников </t>
  </si>
  <si>
    <t>Наименование Программы / подпрограммы / мероприятия</t>
  </si>
  <si>
    <t>Мероприятие 1.1.3. Профилактика наркомании, алкоголизма и других заболеваний у представителей коренных малочисленных народов Севера, проживающих в Камчатском крае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</si>
  <si>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</si>
  <si>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Мероприятие А.1.1. Финансовое обеспечение организации обязательного медицинского страхования в Камчатском крае</t>
  </si>
  <si>
    <t>Мероприятие А.1.2. Финансовое обеспечение реализации территориальной программы обязательного медицинского страхования (за счет иных источников)</t>
  </si>
  <si>
    <t>Подпрограмма А "Финансовое обеспечение территориальной программы обязательного медицинского страхования"</t>
  </si>
  <si>
    <t xml:space="preserve">Мероприятие Б.1.1. Обеспечение деятельности системы экстренной медицинской помощи </t>
  </si>
  <si>
    <t xml:space="preserve">Мероприятие Б.2.1. Приобретение авиационных услуг для оказания экстренной медицинской помощи населению </t>
  </si>
  <si>
    <t>Основное мероприятие Б.2.  Организация оказания экстренной медицинской помощи в труднодоступных районах Камчатского края с применением авиации</t>
  </si>
  <si>
    <t>Подпрограмма 7 "Кадровое обеспечение системы здравоохранения"</t>
  </si>
  <si>
    <t>Подпрограмма Б "Совершенствование оказания экстренной медицинской помощи, включая эвакуацию в Камчатском крае"</t>
  </si>
  <si>
    <t>Основное мероприятие Б.1. Развитие службы оказания экстренной медицинской помощи  в Камчатском крае</t>
  </si>
  <si>
    <t>6.2.</t>
  </si>
  <si>
    <t>Основное мероприятие 6.2. Развитие инфраструктуры паллиативной помощи, в том числе на условиях государственного частного партнерства, включая использование концессионных схем</t>
  </si>
  <si>
    <t>6.2.1.</t>
  </si>
  <si>
    <t>812</t>
  </si>
  <si>
    <t>Государственная программа Камчатского края "Развитие здравоохранения Камчатского края"</t>
  </si>
  <si>
    <t>Мероприятие 3.3.1. Обеспечение энергоаудита в государственных учреждениях здравоохранения Камчатского края</t>
  </si>
  <si>
    <t>Мероприятие 6.2.1. Строительство корпуса паллиативной медицинской помощи на 80 коек</t>
  </si>
  <si>
    <t>Основное мероприятие 7.1. Профессиональная подготовка, повышение квалификации и профессиональная переподготовка врачей, средних медицинских и фармацевтических работников</t>
  </si>
  <si>
    <t>Основное мероприятие 8.1. Совершенствование системы лекарственного обеспечения, в том числе в амбулаторных условиях</t>
  </si>
  <si>
    <t>Мероприятие 8.1.2. Дополнительное  обеспечение государственных учреждений здравоохранения Камчатского края лекарственными препаратами и диагностическими средствами  для диагностики и лечения социально-значимых заболеваний, а также отдельных хронических нозологий, требующих пожизненного приема дорогостоящих лекарственных препаратов</t>
  </si>
  <si>
    <t>Мероприятие Б.3.1.Организация вертолетных площадок при государственных учреждениях здравоохранения Камчатского края</t>
  </si>
  <si>
    <t>".</t>
  </si>
  <si>
    <t xml:space="preserve"> 4.3.</t>
  </si>
  <si>
    <t>4.3.1.</t>
  </si>
  <si>
    <t>Мероприятие 7.3.1. Ликвидация кадрового дефицита в медицинских организациях Камчатского края, оказывающих первичную медико-санитарную помощь</t>
  </si>
  <si>
    <t>Мероприятие 7.3.2. Создание аккредитационно-симуляционных центров на территории Камчатского края</t>
  </si>
  <si>
    <t>814,822</t>
  </si>
  <si>
    <t>Мероприятие 4.4.3 Обучение специалистов</t>
  </si>
  <si>
    <t>3.4.</t>
  </si>
  <si>
    <t>3.4.1.</t>
  </si>
  <si>
    <t>1.6.</t>
  </si>
  <si>
    <t>1.6.1.</t>
  </si>
  <si>
    <t>2.4.</t>
  </si>
  <si>
    <t>2.4.1.</t>
  </si>
  <si>
    <t>Региональный проет N1 "Развитие системы оказания первичной медико-санитарной помощи"</t>
  </si>
  <si>
    <t>Мероприятие 1.4.1. 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учетом необходимости строительства врачебных амбулаторий, фельдшерских и фельдшерско-акушерских пунктов в населенных пунктах с численностью населения от 100 человек до 2 тыс. человек, а также с учетом использования мобильных медицинских комплексов в населенных пунктах с численностью населения менее 100 человек</t>
  </si>
  <si>
    <t>Мероприятие 1.4.2. Обеспечение своевременности оказания экстренной медицинской помощи с использованием санитарной авиации</t>
  </si>
  <si>
    <t>Мероприятие 1.4.3. Развитие сети пунктов эвакуации тяжелых больных при помощи санитарной вертолетной техники в Камчатском крае</t>
  </si>
  <si>
    <t>Региональный проект  P3 "Старшее поколение"</t>
  </si>
  <si>
    <t>Мероприятие 1.5.1. Проведение мероприятий по вакцинации граждан старшего трудоспособного возраста</t>
  </si>
  <si>
    <t>Региональный проект P 4 "Укрепление общественного здоровья"</t>
  </si>
  <si>
    <t>Мероприятие 1.6.1. Формирование системы мотивации граждан к здоровому образу жизни, включая здоровое питание и отказ от вредных привычек</t>
  </si>
  <si>
    <t>Региональный проект N 2 "Борьба с сердечно-сосудистыми заболеваниями"</t>
  </si>
  <si>
    <t xml:space="preserve">Мероприятие 2.4.1. Переоснащение регионального сосудистого центра , в том числе оборудованием для ранней медицинской реабилитации </t>
  </si>
  <si>
    <t>2.5.</t>
  </si>
  <si>
    <t xml:space="preserve"> Региональный проект N 3 "Борьба с онкологическими заболеваниями"</t>
  </si>
  <si>
    <t>2.5.1.</t>
  </si>
  <si>
    <t>2.5.2.</t>
  </si>
  <si>
    <t>Мероприятие 2.5.1. Организация сети центров амбулаторной онкологической помощи</t>
  </si>
  <si>
    <t>Мероприятие 2.5.2. Переоснащение сети региональных медицинских организаций, оказывающих помощь больным онкологическими заболеваниями</t>
  </si>
  <si>
    <t>Региональный проект N 7 "Создание единого цифрового контура в здравоохранении на основе единой государственной информационной системы здравоохранения (ЕГИСЗ)"</t>
  </si>
  <si>
    <t xml:space="preserve"> 4.4.</t>
  </si>
  <si>
    <t xml:space="preserve"> Региональный проект N 4. "Развитие детского здравоохранения, включая создание современной инфраструктуры оказания медицинской помощи детям"  </t>
  </si>
  <si>
    <t>4.4.1.</t>
  </si>
  <si>
    <t>4.4.2.</t>
  </si>
  <si>
    <t>Мероприятие 4.4.2. Создание комфортных условий пребывания детей и родителей в детских поликлиниках и детских поликлинических отделениях медицинских организаций</t>
  </si>
  <si>
    <t>4.4.3.</t>
  </si>
  <si>
    <t>6.1.2.</t>
  </si>
  <si>
    <t>6.1.3.</t>
  </si>
  <si>
    <t>Мероприятие 6.1.2. Обеспечение лекарственными препаратами, в т.ч. для обезболивания</t>
  </si>
  <si>
    <t>7.3.</t>
  </si>
  <si>
    <t>Региональный проект N 5. "Обеспечение медицинских организаций системы здравоохранения квалифицированными кадрами"</t>
  </si>
  <si>
    <t>7.3.1.</t>
  </si>
  <si>
    <t>7.3.2.</t>
  </si>
  <si>
    <t xml:space="preserve">Основное мероприятие А.1. Финансовое обеспечение территориальной программы обязательного медицинского страхования в рамках базовой программы обязательного медицинского страхования </t>
  </si>
  <si>
    <t xml:space="preserve">Основное мероприятие 4.3. Развитие материально-технической базы детских поликлиник и детских поликлинических отделений медицинских организаций Камчатского края </t>
  </si>
  <si>
    <t>Мероприятие 6.1.3. Обеспечение медицинских организаций, оказывающих паллиативную медицинскую помощь, медицинскими изделиями, в т.ч. для использования на дому</t>
  </si>
  <si>
    <t>Финансовое обеспечение реализации государственной программы Камчатского края "Развитие здравоохранения Камчатского края "</t>
  </si>
  <si>
    <t xml:space="preserve">Мероприятие 1.3.3. Обеспечение питанием беременных женщин, кормящих матерей, а также детей в возрасте до трех лет, проживающих в Камчатском крае
</t>
  </si>
  <si>
    <t>Мероприятие 3.1.3. Обеспечение безопасности государственных учреждений здравоохранения Камчатского края в условиях чрезвычайных ситаций</t>
  </si>
  <si>
    <t>Мероприятие 3.2.2. Совершенствование информационного обеспечения государственных учреждений здравоохранения Камчатского края</t>
  </si>
  <si>
    <t xml:space="preserve">Мероприятие 3.3.2. Обеспечение реализации энергосберегающих мероприятий </t>
  </si>
  <si>
    <t>Мероприятие 3.4.1. Создание механизмов взаимодействия медицинских организаций на основе единой государственной информационной системы в сфере здравоохранения, внедрение цифровых технологий и платформенных решений</t>
  </si>
  <si>
    <t>Мероприятие 4.1.1. Создание условий для поддержания репродуктивного здоровья населения, рождения здоровых детей</t>
  </si>
  <si>
    <t xml:space="preserve">Мероприятие 4.1.2. Экстра-корпоральное оплодотворение </t>
  </si>
  <si>
    <t xml:space="preserve">Мероприятие 4.2.1. Закупка оборудования и расходных материалов для неонатального и аудиологического скрининга </t>
  </si>
  <si>
    <t>Мероприятие 4.2.2. Создание условий для оказания медицинской помощи детям</t>
  </si>
  <si>
    <t xml:space="preserve">Мероприятие 4.3.1. Дооснащение детских поликлиник и детских поликлинических отделений медицинских организаций в Камчатском крае медицинскими изделиями </t>
  </si>
  <si>
    <r>
      <t xml:space="preserve">Основное мероприятие 1.3. Совершенствование механизмов обеспечения населения лекарственными препаратами,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медицинскими изделиями, специализированными продуктами лечебного питания для детей в амбулаторных условиях</t>
    </r>
  </si>
  <si>
    <r>
      <t>Основное мероприятие 2.1. Совершенствование системы оказания медицинской помощи больным при социально-значимых заболеваниях: туберкулезом, с психическими расстройствами и расстройствами поведения, лицам,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инфицированным вирусом иммунодефицита человека, гепатитами В и С, наркологическим, онкологическим больным и больным с заболеваниями, передающимися половым путем</t>
    </r>
  </si>
  <si>
    <r>
      <t xml:space="preserve">Основное мероприятие Б.3. Развитие сети пунктов эвакуации тяжелых больных при помощи </t>
    </r>
    <r>
      <rPr>
        <sz val="11"/>
        <color indexed="8"/>
        <rFont val="Times New Roman"/>
        <family val="1"/>
      </rPr>
      <t>санитарной вертолетной техники  в Камчатском крае"</t>
    </r>
  </si>
  <si>
    <t>"             Приложение 3 к Программе</t>
  </si>
  <si>
    <t>2.6.</t>
  </si>
  <si>
    <t>2.6.1.</t>
  </si>
  <si>
    <t xml:space="preserve"> Региональный проект R 3 "Безопасность дорожного движения"</t>
  </si>
  <si>
    <t>Мероприятие 2.6.1. Медицинские организации оснащены автомобилями скорой медицинской помощи класса "С" для оказания скорой медицинской помощи пациентам, пострадавшим при дорожно-транспортных проишествиях</t>
  </si>
  <si>
    <t xml:space="preserve">Мероприятие 4.4.1. Развитие материально-технической базы детских поликлиник и детских поликлинических отделений медицинских организаций </t>
  </si>
  <si>
    <t>8.2.</t>
  </si>
  <si>
    <t xml:space="preserve"> 8.2.1</t>
  </si>
  <si>
    <t>Основное мероприятие N2. Борьба с сердечно-сосудистыми заболеваниями</t>
  </si>
  <si>
    <t>2.2.3.</t>
  </si>
  <si>
    <t>Мероприятие 2.2.3. Оказание медицинской помощи при иных инфекционных заболеваниях, в том числе представляющих опасность для окружающих</t>
  </si>
  <si>
    <t>Мероприятие 8.2.1.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</si>
  <si>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 xml:space="preserve"> 10.1.4.</t>
  </si>
  <si>
    <t>Мероприятие А.1.4.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</si>
  <si>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Основное мероприятие 1.4 "Диспансерное наблюдение больных артериальной гипертонией"</t>
  </si>
  <si>
    <t>Основное мероприятие 1.5  "Профилактика стоматологических заболеваний у детей"</t>
  </si>
  <si>
    <t>Мероприятие 1.4.1. Обеспечение ведения регистра больных артериальной гипертонией</t>
  </si>
  <si>
    <t>Мероприятие 1.5.1. Проведение профилактических стоматологических осмотров  детей</t>
  </si>
  <si>
    <t>1.6.2.</t>
  </si>
  <si>
    <t>1.6.3.</t>
  </si>
  <si>
    <t>1.7.</t>
  </si>
  <si>
    <t>1.7.1.</t>
  </si>
  <si>
    <t>1.8.</t>
  </si>
  <si>
    <t>1.8.1.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</si>
</sst>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00"/>
    <numFmt numFmtId="198" formatCode="#,##0.00000"/>
    <numFmt numFmtId="199" formatCode="0.000000"/>
    <numFmt numFmtId="200" formatCode="#,##0.000000"/>
    <numFmt numFmtId="201" formatCode="0.00000"/>
    <numFmt numFmtId="202" formatCode="0.0000000"/>
    <numFmt numFmtId="203" formatCode="000000"/>
    <numFmt numFmtId="204" formatCode="###,###,###,##0.00"/>
    <numFmt numFmtId="205" formatCode="[$-FC19]d\ mmmm\ yyyy\ &quot;г.&quot;"/>
    <numFmt numFmtId="206" formatCode="_(* #,##0.00000_);_(* \(#,##0.00000\);_(* &quot;-&quot;??_);_(@_)"/>
    <numFmt numFmtId="207" formatCode="#,##0.00_ ;[Red]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"/>
    <numFmt numFmtId="213" formatCode="_-* #,##0.00000_р_._-;\-* #,##0.00000_р_._-;_-* &quot;-&quot;?????_р_._-;_-@_-"/>
    <numFmt numFmtId="214" formatCode="_(* #,##0_);_(* \(#,##0\);_(* &quot;-&quot;??_);_(@_)"/>
    <numFmt numFmtId="215" formatCode="#,##0.00000_р_.;[Red]\-#,##0.00000_р_."/>
    <numFmt numFmtId="216" formatCode="0.0000"/>
    <numFmt numFmtId="217" formatCode="#,##0.00000_ ;\-#,##0.00000\ "/>
  </numFmts>
  <fonts count="77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0"/>
      <color indexed="20"/>
      <name val="Arial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 Cyr"/>
      <family val="0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sz val="11"/>
      <color theme="1" tint="0.04998999834060669"/>
      <name val="Times New Roman"/>
      <family val="1"/>
    </font>
    <font>
      <sz val="11"/>
      <color theme="1"/>
      <name val="Arial Cyr"/>
      <family val="0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0" fillId="3" borderId="0" applyNumberFormat="0" applyBorder="0" applyAlignment="0" applyProtection="0"/>
    <xf numFmtId="0" fontId="9" fillId="4" borderId="0" applyNumberFormat="0" applyBorder="0" applyAlignment="0" applyProtection="0"/>
    <xf numFmtId="0" fontId="50" fillId="5" borderId="0" applyNumberFormat="0" applyBorder="0" applyAlignment="0" applyProtection="0"/>
    <xf numFmtId="0" fontId="9" fillId="6" borderId="0" applyNumberFormat="0" applyBorder="0" applyAlignment="0" applyProtection="0"/>
    <xf numFmtId="0" fontId="50" fillId="7" borderId="0" applyNumberFormat="0" applyBorder="0" applyAlignment="0" applyProtection="0"/>
    <xf numFmtId="0" fontId="9" fillId="8" borderId="0" applyNumberFormat="0" applyBorder="0" applyAlignment="0" applyProtection="0"/>
    <xf numFmtId="0" fontId="50" fillId="9" borderId="0" applyNumberFormat="0" applyBorder="0" applyAlignment="0" applyProtection="0"/>
    <xf numFmtId="0" fontId="9" fillId="10" borderId="0" applyNumberFormat="0" applyBorder="0" applyAlignment="0" applyProtection="0"/>
    <xf numFmtId="0" fontId="50" fillId="11" borderId="0" applyNumberFormat="0" applyBorder="0" applyAlignment="0" applyProtection="0"/>
    <xf numFmtId="0" fontId="9" fillId="12" borderId="0" applyNumberFormat="0" applyBorder="0" applyAlignment="0" applyProtection="0"/>
    <xf numFmtId="0" fontId="50" fillId="13" borderId="0" applyNumberFormat="0" applyBorder="0" applyAlignment="0" applyProtection="0"/>
    <xf numFmtId="0" fontId="9" fillId="14" borderId="0" applyNumberFormat="0" applyBorder="0" applyAlignment="0" applyProtection="0"/>
    <xf numFmtId="0" fontId="50" fillId="15" borderId="0" applyNumberFormat="0" applyBorder="0" applyAlignment="0" applyProtection="0"/>
    <xf numFmtId="0" fontId="9" fillId="16" borderId="0" applyNumberFormat="0" applyBorder="0" applyAlignment="0" applyProtection="0"/>
    <xf numFmtId="0" fontId="50" fillId="17" borderId="0" applyNumberFormat="0" applyBorder="0" applyAlignment="0" applyProtection="0"/>
    <xf numFmtId="0" fontId="9" fillId="18" borderId="0" applyNumberFormat="0" applyBorder="0" applyAlignment="0" applyProtection="0"/>
    <xf numFmtId="0" fontId="50" fillId="19" borderId="0" applyNumberFormat="0" applyBorder="0" applyAlignment="0" applyProtection="0"/>
    <xf numFmtId="0" fontId="9" fillId="8" borderId="0" applyNumberFormat="0" applyBorder="0" applyAlignment="0" applyProtection="0"/>
    <xf numFmtId="0" fontId="50" fillId="20" borderId="0" applyNumberFormat="0" applyBorder="0" applyAlignment="0" applyProtection="0"/>
    <xf numFmtId="0" fontId="9" fillId="14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0" fillId="16" borderId="0" applyNumberFormat="0" applyBorder="0" applyAlignment="0" applyProtection="0"/>
    <xf numFmtId="0" fontId="51" fillId="26" borderId="0" applyNumberFormat="0" applyBorder="0" applyAlignment="0" applyProtection="0"/>
    <xf numFmtId="0" fontId="10" fillId="18" borderId="0" applyNumberFormat="0" applyBorder="0" applyAlignment="0" applyProtection="0"/>
    <xf numFmtId="0" fontId="51" fillId="27" borderId="0" applyNumberFormat="0" applyBorder="0" applyAlignment="0" applyProtection="0"/>
    <xf numFmtId="0" fontId="10" fillId="28" borderId="0" applyNumberFormat="0" applyBorder="0" applyAlignment="0" applyProtection="0"/>
    <xf numFmtId="0" fontId="51" fillId="29" borderId="0" applyNumberFormat="0" applyBorder="0" applyAlignment="0" applyProtection="0"/>
    <xf numFmtId="0" fontId="10" fillId="30" borderId="0" applyNumberFormat="0" applyBorder="0" applyAlignment="0" applyProtection="0"/>
    <xf numFmtId="0" fontId="51" fillId="31" borderId="0" applyNumberFormat="0" applyBorder="0" applyAlignment="0" applyProtection="0"/>
    <xf numFmtId="0" fontId="10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0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28" borderId="0" applyNumberFormat="0" applyBorder="0" applyAlignment="0" applyProtection="0"/>
    <xf numFmtId="0" fontId="51" fillId="41" borderId="0" applyNumberFormat="0" applyBorder="0" applyAlignment="0" applyProtection="0"/>
    <xf numFmtId="0" fontId="10" fillId="30" borderId="0" applyNumberFormat="0" applyBorder="0" applyAlignment="0" applyProtection="0"/>
    <xf numFmtId="0" fontId="51" fillId="42" borderId="0" applyNumberFormat="0" applyBorder="0" applyAlignment="0" applyProtection="0"/>
    <xf numFmtId="0" fontId="10" fillId="43" borderId="0" applyNumberFormat="0" applyBorder="0" applyAlignment="0" applyProtection="0"/>
    <xf numFmtId="0" fontId="52" fillId="44" borderId="1" applyNumberFormat="0" applyAlignment="0" applyProtection="0"/>
    <xf numFmtId="0" fontId="11" fillId="12" borderId="2" applyNumberFormat="0" applyAlignment="0" applyProtection="0"/>
    <xf numFmtId="0" fontId="53" fillId="45" borderId="3" applyNumberFormat="0" applyAlignment="0" applyProtection="0"/>
    <xf numFmtId="0" fontId="12" fillId="46" borderId="4" applyNumberFormat="0" applyAlignment="0" applyProtection="0"/>
    <xf numFmtId="0" fontId="54" fillId="45" borderId="1" applyNumberFormat="0" applyAlignment="0" applyProtection="0"/>
    <xf numFmtId="0" fontId="13" fillId="46" borderId="2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" fillId="0" borderId="6" applyNumberFormat="0" applyFill="0" applyAlignment="0" applyProtection="0"/>
    <xf numFmtId="0" fontId="57" fillId="0" borderId="7" applyNumberFormat="0" applyFill="0" applyAlignment="0" applyProtection="0"/>
    <xf numFmtId="0" fontId="6" fillId="0" borderId="8" applyNumberFormat="0" applyFill="0" applyAlignment="0" applyProtection="0"/>
    <xf numFmtId="0" fontId="58" fillId="0" borderId="9" applyNumberFormat="0" applyFill="0" applyAlignment="0" applyProtection="0"/>
    <xf numFmtId="0" fontId="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14" fillId="0" borderId="12" applyNumberFormat="0" applyFill="0" applyAlignment="0" applyProtection="0"/>
    <xf numFmtId="0" fontId="60" fillId="47" borderId="13" applyNumberFormat="0" applyAlignment="0" applyProtection="0"/>
    <xf numFmtId="0" fontId="15" fillId="48" borderId="14" applyNumberFormat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17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19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95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69" fillId="54" borderId="0" applyNumberFormat="0" applyBorder="0" applyAlignment="0" applyProtection="0"/>
    <xf numFmtId="0" fontId="21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4" fillId="0" borderId="0" xfId="89" applyFont="1" applyFill="1">
      <alignment/>
      <protection/>
    </xf>
    <xf numFmtId="0" fontId="3" fillId="0" borderId="0" xfId="89" applyFont="1" applyFill="1" applyBorder="1" applyAlignment="1">
      <alignment vertical="top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/>
      <protection/>
    </xf>
    <xf numFmtId="0" fontId="2" fillId="0" borderId="0" xfId="89" applyFont="1" applyFill="1" applyAlignment="1">
      <alignment horizontal="center" vertical="center"/>
      <protection/>
    </xf>
    <xf numFmtId="4" fontId="2" fillId="0" borderId="0" xfId="89" applyNumberFormat="1" applyFont="1" applyFill="1" applyAlignment="1">
      <alignment horizontal="center" vertical="center"/>
      <protection/>
    </xf>
    <xf numFmtId="1" fontId="2" fillId="0" borderId="19" xfId="89" applyNumberFormat="1" applyFont="1" applyFill="1" applyBorder="1" applyAlignment="1">
      <alignment horizontal="center" vertical="center"/>
      <protection/>
    </xf>
    <xf numFmtId="197" fontId="2" fillId="0" borderId="19" xfId="93" applyNumberFormat="1" applyFont="1" applyFill="1" applyBorder="1" applyAlignment="1">
      <alignment horizontal="center" vertical="center"/>
      <protection/>
    </xf>
    <xf numFmtId="4" fontId="2" fillId="0" borderId="0" xfId="89" applyNumberFormat="1" applyFont="1" applyFill="1" applyAlignment="1">
      <alignment vertical="top"/>
      <protection/>
    </xf>
    <xf numFmtId="0" fontId="0" fillId="0" borderId="0" xfId="0" applyFont="1" applyFill="1" applyAlignment="1">
      <alignment vertical="top"/>
    </xf>
    <xf numFmtId="0" fontId="2" fillId="0" borderId="0" xfId="89" applyFont="1" applyFill="1" applyBorder="1">
      <alignment/>
      <protection/>
    </xf>
    <xf numFmtId="0" fontId="3" fillId="0" borderId="0" xfId="89" applyFont="1" applyFill="1" applyBorder="1">
      <alignment/>
      <protection/>
    </xf>
    <xf numFmtId="0" fontId="3" fillId="0" borderId="19" xfId="89" applyFont="1" applyFill="1" applyBorder="1" applyAlignment="1">
      <alignment horizontal="center"/>
      <protection/>
    </xf>
    <xf numFmtId="0" fontId="4" fillId="0" borderId="19" xfId="89" applyFont="1" applyFill="1" applyBorder="1" applyAlignment="1">
      <alignment horizontal="center"/>
      <protection/>
    </xf>
    <xf numFmtId="198" fontId="2" fillId="0" borderId="0" xfId="89" applyNumberFormat="1" applyFont="1" applyFill="1" applyAlignment="1">
      <alignment horizontal="center" vertical="center"/>
      <protection/>
    </xf>
    <xf numFmtId="0" fontId="3" fillId="0" borderId="19" xfId="89" applyFont="1" applyFill="1" applyBorder="1" applyAlignment="1">
      <alignment vertical="top" wrapText="1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89" applyFont="1" applyFill="1" applyBorder="1" applyAlignment="1">
      <alignment horizontal="center" vertical="center"/>
      <protection/>
    </xf>
    <xf numFmtId="198" fontId="3" fillId="0" borderId="19" xfId="89" applyNumberFormat="1" applyFont="1" applyFill="1" applyBorder="1" applyAlignment="1">
      <alignment horizontal="center" vertical="center"/>
      <protection/>
    </xf>
    <xf numFmtId="198" fontId="70" fillId="0" borderId="19" xfId="89" applyNumberFormat="1" applyFont="1" applyFill="1" applyBorder="1" applyAlignment="1">
      <alignment horizontal="center" vertical="center"/>
      <protection/>
    </xf>
    <xf numFmtId="49" fontId="3" fillId="0" borderId="19" xfId="89" applyNumberFormat="1" applyFont="1" applyFill="1" applyBorder="1" applyAlignment="1">
      <alignment horizontal="center" vertical="center"/>
      <protection/>
    </xf>
    <xf numFmtId="198" fontId="3" fillId="0" borderId="19" xfId="0" applyNumberFormat="1" applyFont="1" applyFill="1" applyBorder="1" applyAlignment="1">
      <alignment horizontal="center" vertical="center"/>
    </xf>
    <xf numFmtId="49" fontId="70" fillId="0" borderId="19" xfId="89" applyNumberFormat="1" applyFont="1" applyFill="1" applyBorder="1" applyAlignment="1">
      <alignment horizontal="center" vertical="center"/>
      <protection/>
    </xf>
    <xf numFmtId="0" fontId="70" fillId="0" borderId="0" xfId="89" applyFont="1" applyFill="1" applyAlignment="1">
      <alignment horizontal="right" vertical="top" wrapText="1"/>
      <protection/>
    </xf>
    <xf numFmtId="198" fontId="3" fillId="0" borderId="19" xfId="89" applyNumberFormat="1" applyFont="1" applyFill="1" applyBorder="1" applyAlignment="1">
      <alignment horizontal="center" vertical="center" wrapText="1"/>
      <protection/>
    </xf>
    <xf numFmtId="198" fontId="2" fillId="0" borderId="0" xfId="89" applyNumberFormat="1" applyFont="1" applyFill="1">
      <alignment/>
      <protection/>
    </xf>
    <xf numFmtId="198" fontId="2" fillId="55" borderId="0" xfId="89" applyNumberFormat="1" applyFont="1" applyFill="1">
      <alignment/>
      <protection/>
    </xf>
    <xf numFmtId="198" fontId="3" fillId="56" borderId="19" xfId="89" applyNumberFormat="1" applyFont="1" applyFill="1" applyBorder="1" applyAlignment="1">
      <alignment horizontal="center" vertical="center"/>
      <protection/>
    </xf>
    <xf numFmtId="198" fontId="3" fillId="0" borderId="0" xfId="89" applyNumberFormat="1" applyFont="1" applyFill="1" applyBorder="1" applyAlignment="1">
      <alignment vertical="top"/>
      <protection/>
    </xf>
    <xf numFmtId="198" fontId="3" fillId="56" borderId="19" xfId="0" applyNumberFormat="1" applyFont="1" applyFill="1" applyBorder="1" applyAlignment="1">
      <alignment horizontal="center" vertical="center"/>
    </xf>
    <xf numFmtId="198" fontId="70" fillId="56" borderId="19" xfId="89" applyNumberFormat="1" applyFont="1" applyFill="1" applyBorder="1" applyAlignment="1">
      <alignment horizontal="center" vertical="center"/>
      <protection/>
    </xf>
    <xf numFmtId="0" fontId="70" fillId="0" borderId="19" xfId="89" applyFont="1" applyFill="1" applyBorder="1" applyAlignment="1">
      <alignment vertical="top" wrapText="1"/>
      <protection/>
    </xf>
    <xf numFmtId="0" fontId="70" fillId="0" borderId="19" xfId="89" applyFont="1" applyFill="1" applyBorder="1" applyAlignment="1">
      <alignment horizontal="center" vertical="center"/>
      <protection/>
    </xf>
    <xf numFmtId="198" fontId="3" fillId="55" borderId="0" xfId="89" applyNumberFormat="1" applyFont="1" applyFill="1" applyBorder="1" applyAlignment="1">
      <alignment vertical="top"/>
      <protection/>
    </xf>
    <xf numFmtId="0" fontId="3" fillId="55" borderId="0" xfId="89" applyFont="1" applyFill="1" applyBorder="1" applyAlignment="1">
      <alignment vertical="top"/>
      <protection/>
    </xf>
    <xf numFmtId="198" fontId="71" fillId="0" borderId="20" xfId="0" applyNumberFormat="1" applyFont="1" applyBorder="1" applyAlignment="1">
      <alignment horizontal="right"/>
    </xf>
    <xf numFmtId="198" fontId="3" fillId="0" borderId="0" xfId="89" applyNumberFormat="1" applyFont="1" applyFill="1" applyBorder="1" applyAlignment="1">
      <alignment horizontal="center" vertical="center"/>
      <protection/>
    </xf>
    <xf numFmtId="0" fontId="72" fillId="0" borderId="0" xfId="89" applyFont="1" applyFill="1" applyAlignment="1">
      <alignment horizontal="left" wrapText="1"/>
      <protection/>
    </xf>
    <xf numFmtId="0" fontId="73" fillId="56" borderId="0" xfId="0" applyFont="1" applyFill="1" applyAlignment="1">
      <alignment vertical="top"/>
    </xf>
    <xf numFmtId="4" fontId="71" fillId="56" borderId="0" xfId="89" applyNumberFormat="1" applyFont="1" applyFill="1" applyAlignment="1">
      <alignment horizontal="center" vertical="center"/>
      <protection/>
    </xf>
    <xf numFmtId="198" fontId="71" fillId="56" borderId="0" xfId="89" applyNumberFormat="1" applyFont="1" applyFill="1" applyAlignment="1">
      <alignment horizontal="center" vertical="center"/>
      <protection/>
    </xf>
    <xf numFmtId="1" fontId="71" fillId="56" borderId="19" xfId="89" applyNumberFormat="1" applyFont="1" applyFill="1" applyBorder="1" applyAlignment="1">
      <alignment horizontal="center" vertical="center"/>
      <protection/>
    </xf>
    <xf numFmtId="197" fontId="71" fillId="56" borderId="19" xfId="93" applyNumberFormat="1" applyFont="1" applyFill="1" applyBorder="1" applyAlignment="1">
      <alignment horizontal="center" vertical="center"/>
      <protection/>
    </xf>
    <xf numFmtId="198" fontId="70" fillId="56" borderId="19" xfId="0" applyNumberFormat="1" applyFont="1" applyFill="1" applyBorder="1" applyAlignment="1">
      <alignment horizontal="center" vertical="center"/>
    </xf>
    <xf numFmtId="198" fontId="70" fillId="56" borderId="21" xfId="0" applyNumberFormat="1" applyFont="1" applyFill="1" applyBorder="1" applyAlignment="1">
      <alignment horizontal="center" vertical="center"/>
    </xf>
    <xf numFmtId="4" fontId="70" fillId="56" borderId="0" xfId="89" applyNumberFormat="1" applyFont="1" applyFill="1" applyAlignment="1">
      <alignment horizontal="center" vertical="center"/>
      <protection/>
    </xf>
    <xf numFmtId="0" fontId="3" fillId="56" borderId="19" xfId="89" applyFont="1" applyFill="1" applyBorder="1" applyAlignment="1">
      <alignment vertical="top" wrapText="1"/>
      <protection/>
    </xf>
    <xf numFmtId="0" fontId="3" fillId="56" borderId="19" xfId="89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/>
      <protection/>
    </xf>
    <xf numFmtId="198" fontId="3" fillId="56" borderId="19" xfId="89" applyNumberFormat="1" applyFont="1" applyFill="1" applyBorder="1" applyAlignment="1">
      <alignment horizontal="center" vertical="center" wrapText="1"/>
      <protection/>
    </xf>
    <xf numFmtId="0" fontId="2" fillId="56" borderId="0" xfId="89" applyFont="1" applyFill="1">
      <alignment/>
      <protection/>
    </xf>
    <xf numFmtId="198" fontId="2" fillId="56" borderId="0" xfId="89" applyNumberFormat="1" applyFont="1" applyFill="1">
      <alignment/>
      <protection/>
    </xf>
    <xf numFmtId="0" fontId="3" fillId="56" borderId="19" xfId="0" applyFont="1" applyFill="1" applyBorder="1" applyAlignment="1">
      <alignment vertical="top" wrapText="1"/>
    </xf>
    <xf numFmtId="4" fontId="2" fillId="56" borderId="0" xfId="89" applyNumberFormat="1" applyFont="1" applyFill="1">
      <alignment/>
      <protection/>
    </xf>
    <xf numFmtId="206" fontId="3" fillId="56" borderId="19" xfId="114" applyNumberFormat="1" applyFont="1" applyFill="1" applyBorder="1" applyAlignment="1">
      <alignment horizontal="center" vertical="center"/>
    </xf>
    <xf numFmtId="206" fontId="70" fillId="56" borderId="19" xfId="114" applyNumberFormat="1" applyFont="1" applyFill="1" applyBorder="1" applyAlignment="1">
      <alignment horizontal="center" vertical="center"/>
    </xf>
    <xf numFmtId="198" fontId="74" fillId="56" borderId="19" xfId="89" applyNumberFormat="1" applyFont="1" applyFill="1" applyBorder="1" applyAlignment="1">
      <alignment horizontal="center" vertical="center"/>
      <protection/>
    </xf>
    <xf numFmtId="49" fontId="70" fillId="56" borderId="19" xfId="89" applyNumberFormat="1" applyFont="1" applyFill="1" applyBorder="1" applyAlignment="1">
      <alignment horizontal="center" vertical="center"/>
      <protection/>
    </xf>
    <xf numFmtId="4" fontId="3" fillId="56" borderId="19" xfId="89" applyNumberFormat="1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 wrapText="1"/>
      <protection/>
    </xf>
    <xf numFmtId="198" fontId="2" fillId="56" borderId="0" xfId="89" applyNumberFormat="1" applyFont="1" applyFill="1" applyBorder="1">
      <alignment/>
      <protection/>
    </xf>
    <xf numFmtId="0" fontId="2" fillId="56" borderId="0" xfId="89" applyFont="1" applyFill="1" applyBorder="1">
      <alignment/>
      <protection/>
    </xf>
    <xf numFmtId="1" fontId="3" fillId="0" borderId="19" xfId="89" applyNumberFormat="1" applyFont="1" applyFill="1" applyBorder="1" applyAlignment="1">
      <alignment horizontal="center" vertical="center" wrapText="1"/>
      <protection/>
    </xf>
    <xf numFmtId="1" fontId="70" fillId="56" borderId="19" xfId="8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top"/>
    </xf>
    <xf numFmtId="0" fontId="23" fillId="0" borderId="0" xfId="89" applyFont="1" applyFill="1" applyAlignment="1">
      <alignment horizontal="center"/>
      <protection/>
    </xf>
    <xf numFmtId="0" fontId="22" fillId="0" borderId="0" xfId="89" applyFont="1" applyFill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4" fontId="2" fillId="0" borderId="19" xfId="89" applyNumberFormat="1" applyFont="1" applyFill="1" applyBorder="1" applyAlignment="1">
      <alignment horizontal="center" vertical="center" wrapText="1"/>
      <protection/>
    </xf>
    <xf numFmtId="0" fontId="24" fillId="0" borderId="19" xfId="89" applyFont="1" applyFill="1" applyBorder="1" applyAlignment="1">
      <alignment horizontal="center" vertical="top" wrapText="1"/>
      <protection/>
    </xf>
    <xf numFmtId="0" fontId="3" fillId="0" borderId="19" xfId="89" applyFont="1" applyFill="1" applyBorder="1" applyAlignment="1">
      <alignment vertical="top" wrapText="1"/>
      <protection/>
    </xf>
    <xf numFmtId="16" fontId="3" fillId="56" borderId="19" xfId="89" applyNumberFormat="1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horizontal="left" vertical="top" wrapText="1"/>
      <protection/>
    </xf>
    <xf numFmtId="0" fontId="3" fillId="56" borderId="19" xfId="89" applyFont="1" applyFill="1" applyBorder="1" applyAlignment="1">
      <alignment horizontal="center" vertical="top" wrapText="1"/>
      <protection/>
    </xf>
    <xf numFmtId="0" fontId="25" fillId="56" borderId="19" xfId="89" applyFont="1" applyFill="1" applyBorder="1" applyAlignment="1">
      <alignment horizontal="left" vertical="top" wrapText="1"/>
      <protection/>
    </xf>
    <xf numFmtId="14" fontId="3" fillId="56" borderId="19" xfId="89" applyNumberFormat="1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vertical="top" wrapText="1"/>
      <protection/>
    </xf>
    <xf numFmtId="0" fontId="3" fillId="0" borderId="19" xfId="89" applyFont="1" applyFill="1" applyBorder="1" applyAlignment="1">
      <alignment horizontal="center" vertical="top" wrapText="1"/>
      <protection/>
    </xf>
    <xf numFmtId="0" fontId="3" fillId="0" borderId="19" xfId="89" applyFont="1" applyFill="1" applyBorder="1" applyAlignment="1">
      <alignment horizontal="left" vertical="top" wrapText="1"/>
      <protection/>
    </xf>
    <xf numFmtId="0" fontId="25" fillId="0" borderId="19" xfId="89" applyFont="1" applyFill="1" applyBorder="1" applyAlignment="1">
      <alignment horizontal="left" vertical="top" wrapText="1"/>
      <protection/>
    </xf>
    <xf numFmtId="0" fontId="70" fillId="0" borderId="19" xfId="89" applyFont="1" applyFill="1" applyBorder="1" applyAlignment="1">
      <alignment horizontal="center" vertical="top" wrapText="1"/>
      <protection/>
    </xf>
    <xf numFmtId="0" fontId="70" fillId="0" borderId="19" xfId="89" applyFont="1" applyFill="1" applyBorder="1" applyAlignment="1">
      <alignment horizontal="left" vertical="top" wrapText="1"/>
      <protection/>
    </xf>
    <xf numFmtId="0" fontId="75" fillId="0" borderId="19" xfId="89" applyFont="1" applyFill="1" applyBorder="1" applyAlignment="1">
      <alignment horizontal="left" vertical="top" wrapText="1"/>
      <protection/>
    </xf>
    <xf numFmtId="0" fontId="27" fillId="0" borderId="19" xfId="0" applyFont="1" applyFill="1" applyBorder="1" applyAlignment="1">
      <alignment horizontal="center" vertical="top" wrapText="1"/>
    </xf>
    <xf numFmtId="0" fontId="3" fillId="56" borderId="22" xfId="89" applyFont="1" applyFill="1" applyBorder="1" applyAlignment="1">
      <alignment horizontal="center" vertical="top" wrapText="1"/>
      <protection/>
    </xf>
    <xf numFmtId="0" fontId="3" fillId="56" borderId="23" xfId="89" applyFont="1" applyFill="1" applyBorder="1" applyAlignment="1">
      <alignment horizontal="center" vertical="top" wrapText="1"/>
      <protection/>
    </xf>
    <xf numFmtId="0" fontId="3" fillId="56" borderId="24" xfId="89" applyFont="1" applyFill="1" applyBorder="1" applyAlignment="1">
      <alignment horizontal="center" vertical="top" wrapText="1"/>
      <protection/>
    </xf>
    <xf numFmtId="0" fontId="3" fillId="56" borderId="22" xfId="89" applyFont="1" applyFill="1" applyBorder="1" applyAlignment="1">
      <alignment horizontal="left" vertical="top" wrapText="1"/>
      <protection/>
    </xf>
    <xf numFmtId="0" fontId="3" fillId="56" borderId="23" xfId="89" applyFont="1" applyFill="1" applyBorder="1" applyAlignment="1">
      <alignment horizontal="left" vertical="top" wrapText="1"/>
      <protection/>
    </xf>
    <xf numFmtId="0" fontId="3" fillId="56" borderId="24" xfId="89" applyFont="1" applyFill="1" applyBorder="1" applyAlignment="1">
      <alignment horizontal="left" vertical="top" wrapText="1"/>
      <protection/>
    </xf>
    <xf numFmtId="16" fontId="3" fillId="0" borderId="19" xfId="89" applyNumberFormat="1" applyFont="1" applyFill="1" applyBorder="1" applyAlignment="1">
      <alignment horizontal="center" vertical="top" wrapText="1"/>
      <protection/>
    </xf>
    <xf numFmtId="0" fontId="72" fillId="0" borderId="0" xfId="89" applyFont="1" applyFill="1" applyAlignment="1">
      <alignment horizontal="left" wrapText="1"/>
      <protection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3" xfId="92"/>
    <cellStyle name="Обычный 3 6" xfId="93"/>
    <cellStyle name="Обычный 4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3 2" xfId="113"/>
    <cellStyle name="Финансовый 4" xfId="114"/>
    <cellStyle name="Финансовый 6" xfId="115"/>
    <cellStyle name="Финансовый 7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982"/>
  <sheetViews>
    <sheetView tabSelected="1" view="pageBreakPreview" zoomScale="75" zoomScaleSheetLayoutView="75" zoomScalePageLayoutView="75" workbookViewId="0" topLeftCell="A7">
      <pane ySplit="1" topLeftCell="A8" activePane="bottomLeft" state="frozen"/>
      <selection pane="topLeft" activeCell="A7" sqref="A7"/>
      <selection pane="bottomLeft" activeCell="J15" sqref="J15"/>
    </sheetView>
  </sheetViews>
  <sheetFormatPr defaultColWidth="9.140625" defaultRowHeight="12.75"/>
  <cols>
    <col min="1" max="1" width="7.28125" style="1" customWidth="1"/>
    <col min="2" max="2" width="27.421875" style="1" customWidth="1"/>
    <col min="3" max="3" width="38.7109375" style="1" customWidth="1"/>
    <col min="4" max="4" width="8.7109375" style="7" customWidth="1"/>
    <col min="5" max="5" width="19.140625" style="8" customWidth="1"/>
    <col min="6" max="11" width="18.00390625" style="8" customWidth="1"/>
    <col min="12" max="12" width="18.00390625" style="42" customWidth="1"/>
    <col min="13" max="13" width="18.00390625" style="1" customWidth="1"/>
    <col min="14" max="16" width="18.00390625" style="13" customWidth="1"/>
    <col min="17" max="17" width="18.28125" style="13" customWidth="1"/>
    <col min="18" max="18" width="22.8515625" style="1" customWidth="1"/>
    <col min="19" max="19" width="24.57421875" style="1" customWidth="1"/>
    <col min="20" max="21" width="15.421875" style="1" customWidth="1"/>
    <col min="22" max="16384" width="9.140625" style="1" customWidth="1"/>
  </cols>
  <sheetData>
    <row r="1" spans="8:17" ht="12.75">
      <c r="H1" s="11"/>
      <c r="K1" s="12"/>
      <c r="L1" s="41"/>
      <c r="P1" s="67" t="s">
        <v>252</v>
      </c>
      <c r="Q1" s="67"/>
    </row>
    <row r="2" spans="1:17" s="2" customFormat="1" ht="34.5" customHeight="1">
      <c r="A2" s="1"/>
      <c r="B2" s="68" t="s">
        <v>238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4"/>
    </row>
    <row r="3" spans="2:17" s="2" customFormat="1" ht="18.75">
      <c r="B3" s="69"/>
      <c r="C3" s="69"/>
      <c r="D3" s="69"/>
      <c r="E3" s="69"/>
      <c r="F3" s="69"/>
      <c r="G3" s="69"/>
      <c r="H3" s="69"/>
      <c r="I3" s="69"/>
      <c r="J3" s="69"/>
      <c r="K3" s="69"/>
      <c r="L3" s="42"/>
      <c r="N3" s="14"/>
      <c r="O3" s="14"/>
      <c r="P3" s="14"/>
      <c r="Q3" s="14"/>
    </row>
    <row r="4" spans="1:17" s="2" customFormat="1" ht="15">
      <c r="A4" s="1"/>
      <c r="B4" s="1"/>
      <c r="C4" s="1"/>
      <c r="D4" s="7"/>
      <c r="E4" s="8"/>
      <c r="F4" s="8"/>
      <c r="G4" s="8"/>
      <c r="H4" s="8"/>
      <c r="J4" s="8"/>
      <c r="K4" s="17"/>
      <c r="L4" s="43"/>
      <c r="M4" s="17"/>
      <c r="N4" s="14"/>
      <c r="O4" s="14"/>
      <c r="P4" s="14"/>
      <c r="Q4" s="8" t="s">
        <v>1</v>
      </c>
    </row>
    <row r="5" spans="1:17" s="2" customFormat="1" ht="24" customHeight="1">
      <c r="A5" s="70" t="s">
        <v>0</v>
      </c>
      <c r="B5" s="70" t="s">
        <v>169</v>
      </c>
      <c r="C5" s="70"/>
      <c r="D5" s="70" t="s">
        <v>2</v>
      </c>
      <c r="E5" s="71" t="s">
        <v>101</v>
      </c>
      <c r="F5" s="71"/>
      <c r="G5" s="71"/>
      <c r="H5" s="71"/>
      <c r="I5" s="71"/>
      <c r="J5" s="71"/>
      <c r="K5" s="71" t="s">
        <v>101</v>
      </c>
      <c r="L5" s="71"/>
      <c r="M5" s="71"/>
      <c r="N5" s="71"/>
      <c r="O5" s="71"/>
      <c r="P5" s="71"/>
      <c r="Q5" s="71"/>
    </row>
    <row r="6" spans="1:17" s="2" customFormat="1" ht="25.5" customHeight="1">
      <c r="A6" s="70"/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s="2" customFormat="1" ht="15">
      <c r="A7" s="70"/>
      <c r="B7" s="70"/>
      <c r="C7" s="70"/>
      <c r="D7" s="5" t="s">
        <v>3</v>
      </c>
      <c r="E7" s="65" t="s">
        <v>14</v>
      </c>
      <c r="F7" s="65">
        <v>2014</v>
      </c>
      <c r="G7" s="65">
        <v>2015</v>
      </c>
      <c r="H7" s="65">
        <v>2016</v>
      </c>
      <c r="I7" s="65">
        <v>2017</v>
      </c>
      <c r="J7" s="65">
        <v>2018</v>
      </c>
      <c r="K7" s="65">
        <v>2019</v>
      </c>
      <c r="L7" s="66">
        <v>2020</v>
      </c>
      <c r="M7" s="65">
        <v>2021</v>
      </c>
      <c r="N7" s="15">
        <v>2022</v>
      </c>
      <c r="O7" s="15">
        <v>2023</v>
      </c>
      <c r="P7" s="15">
        <v>2024</v>
      </c>
      <c r="Q7" s="15">
        <v>2025</v>
      </c>
    </row>
    <row r="8" spans="1:17" s="3" customFormat="1" ht="12" customHeight="1">
      <c r="A8" s="6">
        <v>1</v>
      </c>
      <c r="B8" s="6">
        <v>2</v>
      </c>
      <c r="C8" s="6">
        <v>3</v>
      </c>
      <c r="D8" s="6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44">
        <v>12</v>
      </c>
      <c r="M8" s="9">
        <v>13</v>
      </c>
      <c r="N8" s="16">
        <v>14</v>
      </c>
      <c r="O8" s="16">
        <v>15</v>
      </c>
      <c r="P8" s="16">
        <v>16</v>
      </c>
      <c r="Q8" s="16">
        <v>17</v>
      </c>
    </row>
    <row r="9" spans="1:17" s="3" customFormat="1" ht="12.75" customHeight="1">
      <c r="A9" s="6"/>
      <c r="B9" s="6"/>
      <c r="C9" s="6"/>
      <c r="D9" s="6"/>
      <c r="E9" s="9"/>
      <c r="F9" s="9"/>
      <c r="G9" s="10">
        <v>1.054</v>
      </c>
      <c r="H9" s="10">
        <v>1.053</v>
      </c>
      <c r="I9" s="10">
        <v>1.052</v>
      </c>
      <c r="J9" s="10">
        <v>1.051</v>
      </c>
      <c r="K9" s="10">
        <v>1.048</v>
      </c>
      <c r="L9" s="45">
        <v>1.048</v>
      </c>
      <c r="M9" s="10">
        <v>1.048</v>
      </c>
      <c r="N9" s="10">
        <v>1.048</v>
      </c>
      <c r="O9" s="10">
        <v>1.048</v>
      </c>
      <c r="P9" s="10">
        <v>1.048</v>
      </c>
      <c r="Q9" s="10">
        <v>1.048</v>
      </c>
    </row>
    <row r="10" spans="1:17" s="4" customFormat="1" ht="15">
      <c r="A10" s="72"/>
      <c r="B10" s="73" t="s">
        <v>185</v>
      </c>
      <c r="C10" s="19" t="s">
        <v>7</v>
      </c>
      <c r="D10" s="20"/>
      <c r="E10" s="21">
        <f>E11+E12+E13+E14+E17+E19+E18</f>
        <v>202900827.49319</v>
      </c>
      <c r="F10" s="21">
        <f aca="true" t="shared" si="0" ref="F10:L10">F11+F12+F13+F14+F17+F19+F18</f>
        <v>10579550.407479998</v>
      </c>
      <c r="G10" s="21">
        <f t="shared" si="0"/>
        <v>11994782.44907</v>
      </c>
      <c r="H10" s="21">
        <f t="shared" si="0"/>
        <v>12476471.65647</v>
      </c>
      <c r="I10" s="21">
        <f t="shared" si="0"/>
        <v>12897535.831629999</v>
      </c>
      <c r="J10" s="22">
        <f>J11+J12+J13+J14+J17+J19+J18</f>
        <v>14923098.872100001</v>
      </c>
      <c r="K10" s="22">
        <f t="shared" si="0"/>
        <v>18705727.65885</v>
      </c>
      <c r="L10" s="33">
        <f t="shared" si="0"/>
        <v>21851747.663659997</v>
      </c>
      <c r="M10" s="21">
        <f>M11+M12+M13+M14+M17+M19+M18</f>
        <v>20339110.345000003</v>
      </c>
      <c r="N10" s="21">
        <f>N11+N12+N13+N14+N17+N19+N18</f>
        <v>18317072.594109997</v>
      </c>
      <c r="O10" s="21">
        <f>O11+O12+O13+O14+O17+O19+O18</f>
        <v>22369272.891999997</v>
      </c>
      <c r="P10" s="21">
        <f>P11+P12+P13+P14+P17+P19+P18</f>
        <v>19176245.506410003</v>
      </c>
      <c r="Q10" s="21">
        <f>Q11+Q12+Q13+Q14+Q17+Q19+Q18</f>
        <v>19270211.616410002</v>
      </c>
    </row>
    <row r="11" spans="1:18" s="4" customFormat="1" ht="30">
      <c r="A11" s="72"/>
      <c r="B11" s="73"/>
      <c r="C11" s="19" t="s">
        <v>4</v>
      </c>
      <c r="D11" s="23"/>
      <c r="E11" s="21">
        <f aca="true" t="shared" si="1" ref="E11:E16">F11+G11+H11+I11+J11+K11+L11+M11+N11+O11+P11+Q11</f>
        <v>15556532.592709998</v>
      </c>
      <c r="F11" s="21">
        <f aca="true" t="shared" si="2" ref="F11:Q11">F21+F213+F405+F509+F613+F645+F701+F789+F837+F885+F927</f>
        <v>301680.83306000003</v>
      </c>
      <c r="G11" s="21">
        <f t="shared" si="2"/>
        <v>275718.45865</v>
      </c>
      <c r="H11" s="21">
        <f t="shared" si="2"/>
        <v>173142.7</v>
      </c>
      <c r="I11" s="21">
        <f t="shared" si="2"/>
        <v>290313.3010000001</v>
      </c>
      <c r="J11" s="22">
        <f t="shared" si="2"/>
        <v>663587.37</v>
      </c>
      <c r="K11" s="22">
        <f t="shared" si="2"/>
        <v>2055654</v>
      </c>
      <c r="L11" s="33">
        <f t="shared" si="2"/>
        <v>3075771.45</v>
      </c>
      <c r="M11" s="22">
        <f t="shared" si="2"/>
        <v>3069614.5</v>
      </c>
      <c r="N11" s="22">
        <f t="shared" si="2"/>
        <v>1060460.9</v>
      </c>
      <c r="O11" s="22">
        <f t="shared" si="2"/>
        <v>4338642.1</v>
      </c>
      <c r="P11" s="22">
        <f t="shared" si="2"/>
        <v>179498.94</v>
      </c>
      <c r="Q11" s="22">
        <f t="shared" si="2"/>
        <v>72448.04</v>
      </c>
      <c r="R11" s="31"/>
    </row>
    <row r="12" spans="1:21" s="4" customFormat="1" ht="105">
      <c r="A12" s="72"/>
      <c r="B12" s="73"/>
      <c r="C12" s="19" t="s">
        <v>112</v>
      </c>
      <c r="D12" s="23"/>
      <c r="E12" s="21">
        <f t="shared" si="1"/>
        <v>60026625.195180014</v>
      </c>
      <c r="F12" s="21">
        <f aca="true" t="shared" si="3" ref="F12:Q12">F22+F214+F406+F510+F614+F646+F702+F790+F838+F886+F928</f>
        <v>3965908.72442</v>
      </c>
      <c r="G12" s="21">
        <f t="shared" si="3"/>
        <v>4734816.5404199995</v>
      </c>
      <c r="H12" s="21">
        <f t="shared" si="3"/>
        <v>4750870.3364699995</v>
      </c>
      <c r="I12" s="21">
        <f t="shared" si="3"/>
        <v>4837376.02063</v>
      </c>
      <c r="J12" s="22">
        <f t="shared" si="3"/>
        <v>5258223.1321</v>
      </c>
      <c r="K12" s="33">
        <f t="shared" si="3"/>
        <v>5453646.94876</v>
      </c>
      <c r="L12" s="33">
        <f t="shared" si="3"/>
        <v>6482499.70845</v>
      </c>
      <c r="M12" s="22">
        <f t="shared" si="3"/>
        <v>5137437.1450000005</v>
      </c>
      <c r="N12" s="22">
        <f t="shared" si="3"/>
        <v>4638371.39411</v>
      </c>
      <c r="O12" s="22">
        <f t="shared" si="3"/>
        <v>4700439.692</v>
      </c>
      <c r="P12" s="22">
        <f t="shared" si="3"/>
        <v>5208768.82641</v>
      </c>
      <c r="Q12" s="22">
        <f t="shared" si="3"/>
        <v>4858266.72641</v>
      </c>
      <c r="R12" s="31"/>
      <c r="S12" s="31"/>
      <c r="T12" s="31"/>
      <c r="U12" s="31"/>
    </row>
    <row r="13" spans="1:19" s="4" customFormat="1" ht="32.25" customHeight="1">
      <c r="A13" s="72"/>
      <c r="B13" s="73"/>
      <c r="C13" s="19" t="s">
        <v>5</v>
      </c>
      <c r="D13" s="23"/>
      <c r="E13" s="21">
        <f t="shared" si="1"/>
        <v>0</v>
      </c>
      <c r="F13" s="21">
        <f aca="true" t="shared" si="4" ref="F13:Q13">F23+F215+F407+F511+F615+F647+F703+F791+F839+F887+F929</f>
        <v>0</v>
      </c>
      <c r="G13" s="21">
        <f t="shared" si="4"/>
        <v>0</v>
      </c>
      <c r="H13" s="21">
        <f t="shared" si="4"/>
        <v>0</v>
      </c>
      <c r="I13" s="21">
        <f t="shared" si="4"/>
        <v>0</v>
      </c>
      <c r="J13" s="22">
        <f t="shared" si="4"/>
        <v>0</v>
      </c>
      <c r="K13" s="22">
        <f t="shared" si="4"/>
        <v>0</v>
      </c>
      <c r="L13" s="33">
        <f t="shared" si="4"/>
        <v>0</v>
      </c>
      <c r="M13" s="22">
        <f t="shared" si="4"/>
        <v>0</v>
      </c>
      <c r="N13" s="22">
        <f t="shared" si="4"/>
        <v>0</v>
      </c>
      <c r="O13" s="22">
        <f t="shared" si="4"/>
        <v>0</v>
      </c>
      <c r="P13" s="22">
        <f t="shared" si="4"/>
        <v>0</v>
      </c>
      <c r="Q13" s="22">
        <f t="shared" si="4"/>
        <v>0</v>
      </c>
      <c r="R13" s="31"/>
      <c r="S13" s="31"/>
    </row>
    <row r="14" spans="1:17" s="4" customFormat="1" ht="33.75" customHeight="1">
      <c r="A14" s="72"/>
      <c r="B14" s="73"/>
      <c r="C14" s="19" t="s">
        <v>109</v>
      </c>
      <c r="D14" s="23"/>
      <c r="E14" s="21">
        <f t="shared" si="1"/>
        <v>127317669.70529997</v>
      </c>
      <c r="F14" s="21">
        <f aca="true" t="shared" si="5" ref="F14:Q14">F24+F216+F408+F512+F616+F648+F704+F792+F840+F888+F930</f>
        <v>6311960.849999999</v>
      </c>
      <c r="G14" s="21">
        <f t="shared" si="5"/>
        <v>6984247.45</v>
      </c>
      <c r="H14" s="21">
        <f t="shared" si="5"/>
        <v>7552458.62</v>
      </c>
      <c r="I14" s="21">
        <f t="shared" si="5"/>
        <v>7769846.509999999</v>
      </c>
      <c r="J14" s="22">
        <f t="shared" si="5"/>
        <v>9001288.370000001</v>
      </c>
      <c r="K14" s="22">
        <f t="shared" si="5"/>
        <v>11196426.71009</v>
      </c>
      <c r="L14" s="33">
        <f t="shared" si="5"/>
        <v>12293476.50521</v>
      </c>
      <c r="M14" s="22">
        <f t="shared" si="5"/>
        <v>12132058.700000001</v>
      </c>
      <c r="N14" s="22">
        <f t="shared" si="5"/>
        <v>12618240.299999999</v>
      </c>
      <c r="O14" s="22">
        <f t="shared" si="5"/>
        <v>13330191.1</v>
      </c>
      <c r="P14" s="22">
        <f t="shared" si="5"/>
        <v>13787977.74</v>
      </c>
      <c r="Q14" s="22">
        <f t="shared" si="5"/>
        <v>14339496.850000001</v>
      </c>
    </row>
    <row r="15" spans="1:17" s="4" customFormat="1" ht="59.25" customHeight="1">
      <c r="A15" s="72"/>
      <c r="B15" s="73"/>
      <c r="C15" s="19" t="s">
        <v>103</v>
      </c>
      <c r="D15" s="23"/>
      <c r="E15" s="21">
        <f t="shared" si="1"/>
        <v>33359440.7</v>
      </c>
      <c r="F15" s="24">
        <v>2475814</v>
      </c>
      <c r="G15" s="24">
        <v>2921173.2</v>
      </c>
      <c r="H15" s="24">
        <v>2945768.8</v>
      </c>
      <c r="I15" s="24">
        <v>2755517</v>
      </c>
      <c r="J15" s="24">
        <v>2819732.7</v>
      </c>
      <c r="K15" s="32">
        <v>2535049.8</v>
      </c>
      <c r="L15" s="46">
        <v>2629028.7</v>
      </c>
      <c r="M15" s="24">
        <v>2701587.4</v>
      </c>
      <c r="N15" s="21">
        <v>2809652.7</v>
      </c>
      <c r="O15" s="21">
        <v>2922038.8</v>
      </c>
      <c r="P15" s="21">
        <f>O15</f>
        <v>2922038.8</v>
      </c>
      <c r="Q15" s="21">
        <f>P15</f>
        <v>2922038.8</v>
      </c>
    </row>
    <row r="16" spans="1:17" s="4" customFormat="1" ht="33.75" customHeight="1">
      <c r="A16" s="72"/>
      <c r="B16" s="73"/>
      <c r="C16" s="19" t="s">
        <v>16</v>
      </c>
      <c r="D16" s="23"/>
      <c r="E16" s="21">
        <f t="shared" si="1"/>
        <v>647454</v>
      </c>
      <c r="F16" s="24">
        <v>419554</v>
      </c>
      <c r="G16" s="24">
        <v>0</v>
      </c>
      <c r="H16" s="24">
        <v>0</v>
      </c>
      <c r="I16" s="24">
        <v>227900</v>
      </c>
      <c r="J16" s="24">
        <v>0</v>
      </c>
      <c r="K16" s="24">
        <v>0</v>
      </c>
      <c r="L16" s="46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4" customFormat="1" ht="34.5" customHeight="1">
      <c r="A17" s="72"/>
      <c r="B17" s="73"/>
      <c r="C17" s="19" t="s">
        <v>6</v>
      </c>
      <c r="D17" s="23"/>
      <c r="E17" s="21">
        <f>F17+G17+H17+I17+J17+K17+L17+M17</f>
        <v>0</v>
      </c>
      <c r="F17" s="21">
        <f aca="true" t="shared" si="6" ref="F17:Q17">F25+F217+F409+F513+F617+F649+F705+F793+F841+F890+F931</f>
        <v>0</v>
      </c>
      <c r="G17" s="21">
        <f t="shared" si="6"/>
        <v>0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21">
        <f t="shared" si="6"/>
        <v>0</v>
      </c>
      <c r="L17" s="33">
        <f t="shared" si="6"/>
        <v>0</v>
      </c>
      <c r="M17" s="21">
        <f t="shared" si="6"/>
        <v>0</v>
      </c>
      <c r="N17" s="21">
        <f t="shared" si="6"/>
        <v>0</v>
      </c>
      <c r="O17" s="21">
        <f t="shared" si="6"/>
        <v>0</v>
      </c>
      <c r="P17" s="21">
        <f t="shared" si="6"/>
        <v>0</v>
      </c>
      <c r="Q17" s="21">
        <f t="shared" si="6"/>
        <v>0</v>
      </c>
    </row>
    <row r="18" spans="1:17" s="4" customFormat="1" ht="33.75" customHeight="1">
      <c r="A18" s="72"/>
      <c r="B18" s="73"/>
      <c r="C18" s="19" t="s">
        <v>110</v>
      </c>
      <c r="D18" s="23"/>
      <c r="E18" s="21">
        <f>F18+G18+H18+I18+J18+K18+L18+M18</f>
        <v>0</v>
      </c>
      <c r="F18" s="21">
        <f aca="true" t="shared" si="7" ref="F18:Q18">F26+F218+F410+F514+F618+F650+F706+F794+F842+F891+F932</f>
        <v>0</v>
      </c>
      <c r="G18" s="21">
        <f t="shared" si="7"/>
        <v>0</v>
      </c>
      <c r="H18" s="21">
        <f t="shared" si="7"/>
        <v>0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33">
        <f t="shared" si="7"/>
        <v>0</v>
      </c>
      <c r="M18" s="21">
        <f t="shared" si="7"/>
        <v>0</v>
      </c>
      <c r="N18" s="21">
        <f t="shared" si="7"/>
        <v>0</v>
      </c>
      <c r="O18" s="21">
        <f t="shared" si="7"/>
        <v>0</v>
      </c>
      <c r="P18" s="21">
        <f t="shared" si="7"/>
        <v>0</v>
      </c>
      <c r="Q18" s="21">
        <f t="shared" si="7"/>
        <v>0</v>
      </c>
    </row>
    <row r="19" spans="1:17" s="4" customFormat="1" ht="45">
      <c r="A19" s="72"/>
      <c r="B19" s="73"/>
      <c r="C19" s="19" t="s">
        <v>19</v>
      </c>
      <c r="D19" s="23"/>
      <c r="E19" s="21">
        <f>F19+G19+H19+I19+J19+K19+L19+M19</f>
        <v>0</v>
      </c>
      <c r="F19" s="21">
        <f aca="true" t="shared" si="8" ref="F19:Q19">F27+F219+F411+F515+F619+F651+F707+F795+F843+F892+F933</f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33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</row>
    <row r="20" spans="1:19" s="4" customFormat="1" ht="25.5" customHeight="1">
      <c r="A20" s="74" t="s">
        <v>17</v>
      </c>
      <c r="B20" s="75" t="s">
        <v>18</v>
      </c>
      <c r="C20" s="49" t="s">
        <v>7</v>
      </c>
      <c r="D20" s="50"/>
      <c r="E20" s="30">
        <f>E21+E22+E23+E24+E25+E26+E27</f>
        <v>12933205.751820002</v>
      </c>
      <c r="F20" s="30">
        <f aca="true" t="shared" si="9" ref="F20:Q20">F21+F22+F23+F24+F25+F26+F27</f>
        <v>1645712.31877</v>
      </c>
      <c r="G20" s="30">
        <f t="shared" si="9"/>
        <v>1899683.3783399998</v>
      </c>
      <c r="H20" s="30">
        <f t="shared" si="9"/>
        <v>605147.5896599999</v>
      </c>
      <c r="I20" s="30">
        <f t="shared" si="9"/>
        <v>584915.4580600001</v>
      </c>
      <c r="J20" s="30">
        <f t="shared" si="9"/>
        <v>744332.4792200001</v>
      </c>
      <c r="K20" s="30">
        <f t="shared" si="9"/>
        <v>1115915.36964</v>
      </c>
      <c r="L20" s="30">
        <f t="shared" si="9"/>
        <v>1669907.2062900001</v>
      </c>
      <c r="M20" s="30">
        <f t="shared" si="9"/>
        <v>1078452.16</v>
      </c>
      <c r="N20" s="30">
        <f t="shared" si="9"/>
        <v>1073230.6468</v>
      </c>
      <c r="O20" s="30">
        <f t="shared" si="9"/>
        <v>1080555.2467999998</v>
      </c>
      <c r="P20" s="30">
        <f t="shared" si="9"/>
        <v>823027.9991199999</v>
      </c>
      <c r="Q20" s="30">
        <f t="shared" si="9"/>
        <v>612325.89912</v>
      </c>
      <c r="R20" s="36"/>
      <c r="S20" s="37"/>
    </row>
    <row r="21" spans="1:17" s="4" customFormat="1" ht="30">
      <c r="A21" s="74"/>
      <c r="B21" s="75"/>
      <c r="C21" s="49" t="s">
        <v>4</v>
      </c>
      <c r="D21" s="50">
        <v>814</v>
      </c>
      <c r="E21" s="30">
        <f aca="true" t="shared" si="10" ref="E21:E27">E29+E61+E85+E149+E181+E197+E117+E133</f>
        <v>2559750.5545899994</v>
      </c>
      <c r="F21" s="30">
        <f aca="true" t="shared" si="11" ref="F21:Q21">F29+F61+F85+F149+F181+F197+F117+F133</f>
        <v>150860.86417</v>
      </c>
      <c r="G21" s="30">
        <f t="shared" si="11"/>
        <v>168306.5</v>
      </c>
      <c r="H21" s="30">
        <f t="shared" si="11"/>
        <v>152524</v>
      </c>
      <c r="I21" s="30">
        <f t="shared" si="11"/>
        <v>135749.90000000002</v>
      </c>
      <c r="J21" s="30">
        <f t="shared" si="11"/>
        <v>149625.17</v>
      </c>
      <c r="K21" s="30">
        <f t="shared" si="11"/>
        <v>281522.39999999997</v>
      </c>
      <c r="L21" s="30">
        <f t="shared" si="11"/>
        <v>585266.6604200001</v>
      </c>
      <c r="M21" s="30">
        <f t="shared" si="11"/>
        <v>307643.39999999997</v>
      </c>
      <c r="N21" s="30">
        <f t="shared" si="11"/>
        <v>283315.69999999995</v>
      </c>
      <c r="O21" s="30">
        <f t="shared" si="11"/>
        <v>270155.79999999993</v>
      </c>
      <c r="P21" s="30">
        <f t="shared" si="11"/>
        <v>37390.079999999994</v>
      </c>
      <c r="Q21" s="30">
        <f t="shared" si="11"/>
        <v>37390.079999999994</v>
      </c>
    </row>
    <row r="22" spans="1:19" s="4" customFormat="1" ht="30">
      <c r="A22" s="74"/>
      <c r="B22" s="75"/>
      <c r="C22" s="49" t="s">
        <v>8</v>
      </c>
      <c r="D22" s="51" t="s">
        <v>9</v>
      </c>
      <c r="E22" s="30">
        <f t="shared" si="10"/>
        <v>7845686.167230001</v>
      </c>
      <c r="F22" s="30">
        <f aca="true" t="shared" si="12" ref="F22:Q22">F30+F62+F86+F150+F182+F198+F118+F134</f>
        <v>397562.3846</v>
      </c>
      <c r="G22" s="30">
        <f t="shared" si="12"/>
        <v>506228.72834000003</v>
      </c>
      <c r="H22" s="30">
        <f t="shared" si="12"/>
        <v>452623.58965999994</v>
      </c>
      <c r="I22" s="30">
        <f t="shared" si="12"/>
        <v>449165.55806</v>
      </c>
      <c r="J22" s="30">
        <f t="shared" si="12"/>
        <v>594707.30922</v>
      </c>
      <c r="K22" s="30">
        <f t="shared" si="12"/>
        <v>769514.05964</v>
      </c>
      <c r="L22" s="30">
        <f t="shared" si="12"/>
        <v>944187.64587</v>
      </c>
      <c r="M22" s="30">
        <f t="shared" si="12"/>
        <v>770808.76</v>
      </c>
      <c r="N22" s="30">
        <f t="shared" si="12"/>
        <v>789914.9468</v>
      </c>
      <c r="O22" s="30">
        <f t="shared" si="12"/>
        <v>810399.4468</v>
      </c>
      <c r="P22" s="30">
        <f t="shared" si="12"/>
        <v>785637.91912</v>
      </c>
      <c r="Q22" s="30">
        <f t="shared" si="12"/>
        <v>574935.81912</v>
      </c>
      <c r="R22" s="31"/>
      <c r="S22" s="31"/>
    </row>
    <row r="23" spans="1:17" s="4" customFormat="1" ht="30">
      <c r="A23" s="74"/>
      <c r="B23" s="75"/>
      <c r="C23" s="49" t="s">
        <v>5</v>
      </c>
      <c r="D23" s="51"/>
      <c r="E23" s="30">
        <f t="shared" si="10"/>
        <v>0</v>
      </c>
      <c r="F23" s="30">
        <f aca="true" t="shared" si="13" ref="F23:Q27">F31+F63+F87</f>
        <v>0</v>
      </c>
      <c r="G23" s="30">
        <f t="shared" si="13"/>
        <v>0</v>
      </c>
      <c r="H23" s="30">
        <f t="shared" si="13"/>
        <v>0</v>
      </c>
      <c r="I23" s="30">
        <f t="shared" si="13"/>
        <v>0</v>
      </c>
      <c r="J23" s="30">
        <f t="shared" si="13"/>
        <v>0</v>
      </c>
      <c r="K23" s="30">
        <f t="shared" si="13"/>
        <v>0</v>
      </c>
      <c r="L23" s="33">
        <f t="shared" si="13"/>
        <v>0</v>
      </c>
      <c r="M23" s="30">
        <f t="shared" si="13"/>
        <v>0</v>
      </c>
      <c r="N23" s="30">
        <f t="shared" si="13"/>
        <v>0</v>
      </c>
      <c r="O23" s="30">
        <f t="shared" si="13"/>
        <v>0</v>
      </c>
      <c r="P23" s="30">
        <f t="shared" si="13"/>
        <v>0</v>
      </c>
      <c r="Q23" s="30">
        <f t="shared" si="13"/>
        <v>0</v>
      </c>
    </row>
    <row r="24" spans="1:17" s="4" customFormat="1" ht="30">
      <c r="A24" s="74"/>
      <c r="B24" s="75"/>
      <c r="C24" s="49" t="s">
        <v>109</v>
      </c>
      <c r="D24" s="51"/>
      <c r="E24" s="30">
        <f t="shared" si="10"/>
        <v>2527769.0300000003</v>
      </c>
      <c r="F24" s="30">
        <f aca="true" t="shared" si="14" ref="F24:Q24">F32+F64+F88+F152+F184+F200+F120+F136</f>
        <v>1097289.07</v>
      </c>
      <c r="G24" s="30">
        <f t="shared" si="14"/>
        <v>1225148.15</v>
      </c>
      <c r="H24" s="30">
        <f t="shared" si="14"/>
        <v>0</v>
      </c>
      <c r="I24" s="30">
        <f t="shared" si="14"/>
        <v>0</v>
      </c>
      <c r="J24" s="30">
        <f t="shared" si="14"/>
        <v>0</v>
      </c>
      <c r="K24" s="30">
        <f t="shared" si="14"/>
        <v>64878.91</v>
      </c>
      <c r="L24" s="30">
        <f t="shared" si="14"/>
        <v>140452.9</v>
      </c>
      <c r="M24" s="30">
        <f t="shared" si="14"/>
        <v>0</v>
      </c>
      <c r="N24" s="30">
        <f t="shared" si="14"/>
        <v>0</v>
      </c>
      <c r="O24" s="30">
        <f t="shared" si="14"/>
        <v>0</v>
      </c>
      <c r="P24" s="30">
        <f t="shared" si="14"/>
        <v>0</v>
      </c>
      <c r="Q24" s="30">
        <f t="shared" si="14"/>
        <v>0</v>
      </c>
    </row>
    <row r="25" spans="1:17" s="4" customFormat="1" ht="30">
      <c r="A25" s="74"/>
      <c r="B25" s="75"/>
      <c r="C25" s="49" t="s">
        <v>6</v>
      </c>
      <c r="D25" s="51"/>
      <c r="E25" s="30">
        <f t="shared" si="10"/>
        <v>0</v>
      </c>
      <c r="F25" s="30">
        <f t="shared" si="13"/>
        <v>0</v>
      </c>
      <c r="G25" s="30">
        <f t="shared" si="13"/>
        <v>0</v>
      </c>
      <c r="H25" s="30">
        <f t="shared" si="13"/>
        <v>0</v>
      </c>
      <c r="I25" s="30">
        <f t="shared" si="13"/>
        <v>0</v>
      </c>
      <c r="J25" s="30">
        <f t="shared" si="13"/>
        <v>0</v>
      </c>
      <c r="K25" s="30">
        <f t="shared" si="13"/>
        <v>0</v>
      </c>
      <c r="L25" s="33">
        <f t="shared" si="13"/>
        <v>0</v>
      </c>
      <c r="M25" s="30">
        <f t="shared" si="13"/>
        <v>0</v>
      </c>
      <c r="N25" s="30">
        <f t="shared" si="13"/>
        <v>0</v>
      </c>
      <c r="O25" s="30">
        <f t="shared" si="13"/>
        <v>0</v>
      </c>
      <c r="P25" s="30">
        <f t="shared" si="13"/>
        <v>0</v>
      </c>
      <c r="Q25" s="30">
        <f t="shared" si="13"/>
        <v>0</v>
      </c>
    </row>
    <row r="26" spans="1:17" s="4" customFormat="1" ht="30">
      <c r="A26" s="74"/>
      <c r="B26" s="75"/>
      <c r="C26" s="49" t="s">
        <v>110</v>
      </c>
      <c r="D26" s="51"/>
      <c r="E26" s="30">
        <f t="shared" si="10"/>
        <v>0</v>
      </c>
      <c r="F26" s="30">
        <f t="shared" si="13"/>
        <v>0</v>
      </c>
      <c r="G26" s="30">
        <f t="shared" si="13"/>
        <v>0</v>
      </c>
      <c r="H26" s="30">
        <f t="shared" si="13"/>
        <v>0</v>
      </c>
      <c r="I26" s="30">
        <f t="shared" si="13"/>
        <v>0</v>
      </c>
      <c r="J26" s="30">
        <f t="shared" si="13"/>
        <v>0</v>
      </c>
      <c r="K26" s="30">
        <f t="shared" si="13"/>
        <v>0</v>
      </c>
      <c r="L26" s="33">
        <f t="shared" si="13"/>
        <v>0</v>
      </c>
      <c r="M26" s="30">
        <f t="shared" si="13"/>
        <v>0</v>
      </c>
      <c r="N26" s="30">
        <f t="shared" si="13"/>
        <v>0</v>
      </c>
      <c r="O26" s="30">
        <f t="shared" si="13"/>
        <v>0</v>
      </c>
      <c r="P26" s="30">
        <f t="shared" si="13"/>
        <v>0</v>
      </c>
      <c r="Q26" s="30">
        <f t="shared" si="13"/>
        <v>0</v>
      </c>
    </row>
    <row r="27" spans="1:17" s="4" customFormat="1" ht="45">
      <c r="A27" s="74"/>
      <c r="B27" s="75"/>
      <c r="C27" s="49" t="s">
        <v>20</v>
      </c>
      <c r="D27" s="51"/>
      <c r="E27" s="30">
        <f t="shared" si="10"/>
        <v>0</v>
      </c>
      <c r="F27" s="30">
        <f t="shared" si="13"/>
        <v>0</v>
      </c>
      <c r="G27" s="30">
        <f t="shared" si="13"/>
        <v>0</v>
      </c>
      <c r="H27" s="30">
        <f t="shared" si="13"/>
        <v>0</v>
      </c>
      <c r="I27" s="30">
        <f t="shared" si="13"/>
        <v>0</v>
      </c>
      <c r="J27" s="30">
        <f t="shared" si="13"/>
        <v>0</v>
      </c>
      <c r="K27" s="30">
        <f t="shared" si="13"/>
        <v>0</v>
      </c>
      <c r="L27" s="33">
        <f t="shared" si="13"/>
        <v>0</v>
      </c>
      <c r="M27" s="30">
        <f t="shared" si="13"/>
        <v>0</v>
      </c>
      <c r="N27" s="30">
        <f t="shared" si="13"/>
        <v>0</v>
      </c>
      <c r="O27" s="30">
        <f t="shared" si="13"/>
        <v>0</v>
      </c>
      <c r="P27" s="30">
        <f t="shared" si="13"/>
        <v>0</v>
      </c>
      <c r="Q27" s="30">
        <f t="shared" si="13"/>
        <v>0</v>
      </c>
    </row>
    <row r="28" spans="1:17" s="4" customFormat="1" ht="25.5" customHeight="1">
      <c r="A28" s="76" t="s">
        <v>21</v>
      </c>
      <c r="B28" s="75" t="s">
        <v>99</v>
      </c>
      <c r="C28" s="49" t="s">
        <v>7</v>
      </c>
      <c r="D28" s="50"/>
      <c r="E28" s="30">
        <f aca="true" t="shared" si="15" ref="E28:L28">E29+E30+E31+E32+E33+E35</f>
        <v>54406.460439999995</v>
      </c>
      <c r="F28" s="30">
        <f t="shared" si="15"/>
        <v>9824.86065</v>
      </c>
      <c r="G28" s="30">
        <f t="shared" si="15"/>
        <v>13553.99</v>
      </c>
      <c r="H28" s="30">
        <f t="shared" si="15"/>
        <v>7009.67029</v>
      </c>
      <c r="I28" s="30">
        <f t="shared" si="15"/>
        <v>9139.311679999999</v>
      </c>
      <c r="J28" s="30">
        <f t="shared" si="15"/>
        <v>3287.4015900000004</v>
      </c>
      <c r="K28" s="30">
        <f t="shared" si="15"/>
        <v>2699.46</v>
      </c>
      <c r="L28" s="33">
        <f t="shared" si="15"/>
        <v>1299.59583</v>
      </c>
      <c r="M28" s="30">
        <f>M29+M30+M31+M32+M33+M35</f>
        <v>721.64</v>
      </c>
      <c r="N28" s="30">
        <f>N29+N30+N31+N32+N33+N35</f>
        <v>627.8268</v>
      </c>
      <c r="O28" s="30">
        <f>O29+O30+O31+O32+O33+O35</f>
        <v>627.8268</v>
      </c>
      <c r="P28" s="30">
        <f>P29+P30+P31+P32+P33+P35</f>
        <v>2807.4384</v>
      </c>
      <c r="Q28" s="30">
        <f>Q29+Q30+Q31+Q32+Q33+Q35</f>
        <v>2807.4384</v>
      </c>
    </row>
    <row r="29" spans="1:17" s="4" customFormat="1" ht="30">
      <c r="A29" s="76"/>
      <c r="B29" s="75"/>
      <c r="C29" s="49" t="s">
        <v>4</v>
      </c>
      <c r="D29" s="50"/>
      <c r="E29" s="30">
        <f aca="true" t="shared" si="16" ref="E29:Q35">E37+E45+E53</f>
        <v>0</v>
      </c>
      <c r="F29" s="30">
        <f t="shared" si="16"/>
        <v>0</v>
      </c>
      <c r="G29" s="30">
        <f t="shared" si="16"/>
        <v>0</v>
      </c>
      <c r="H29" s="30">
        <f t="shared" si="16"/>
        <v>0</v>
      </c>
      <c r="I29" s="30">
        <f t="shared" si="16"/>
        <v>0</v>
      </c>
      <c r="J29" s="30">
        <f t="shared" si="16"/>
        <v>0</v>
      </c>
      <c r="K29" s="30">
        <f t="shared" si="16"/>
        <v>0</v>
      </c>
      <c r="L29" s="33">
        <f t="shared" si="16"/>
        <v>0</v>
      </c>
      <c r="M29" s="30">
        <f t="shared" si="16"/>
        <v>0</v>
      </c>
      <c r="N29" s="30">
        <f t="shared" si="16"/>
        <v>0</v>
      </c>
      <c r="O29" s="30">
        <f t="shared" si="16"/>
        <v>0</v>
      </c>
      <c r="P29" s="30">
        <f t="shared" si="16"/>
        <v>0</v>
      </c>
      <c r="Q29" s="30">
        <f t="shared" si="16"/>
        <v>0</v>
      </c>
    </row>
    <row r="30" spans="1:17" s="4" customFormat="1" ht="30">
      <c r="A30" s="76"/>
      <c r="B30" s="75"/>
      <c r="C30" s="49" t="s">
        <v>8</v>
      </c>
      <c r="D30" s="51" t="s">
        <v>9</v>
      </c>
      <c r="E30" s="30">
        <f t="shared" si="16"/>
        <v>43811.570439999996</v>
      </c>
      <c r="F30" s="30">
        <f t="shared" si="16"/>
        <v>2589.86065</v>
      </c>
      <c r="G30" s="30">
        <f t="shared" si="16"/>
        <v>10194.1</v>
      </c>
      <c r="H30" s="30">
        <f t="shared" si="16"/>
        <v>7009.67029</v>
      </c>
      <c r="I30" s="30">
        <f t="shared" si="16"/>
        <v>9139.311679999999</v>
      </c>
      <c r="J30" s="30">
        <f>J38+J46+J54</f>
        <v>3287.4015900000004</v>
      </c>
      <c r="K30" s="30">
        <f>K38+K46+K54</f>
        <v>2699.46</v>
      </c>
      <c r="L30" s="33">
        <f>L38+L46+L54</f>
        <v>1299.59583</v>
      </c>
      <c r="M30" s="30">
        <f t="shared" si="16"/>
        <v>721.64</v>
      </c>
      <c r="N30" s="30">
        <f t="shared" si="16"/>
        <v>627.8268</v>
      </c>
      <c r="O30" s="30">
        <f t="shared" si="16"/>
        <v>627.8268</v>
      </c>
      <c r="P30" s="30">
        <f t="shared" si="16"/>
        <v>2807.4384</v>
      </c>
      <c r="Q30" s="30">
        <f t="shared" si="16"/>
        <v>2807.4384</v>
      </c>
    </row>
    <row r="31" spans="1:17" s="4" customFormat="1" ht="30">
      <c r="A31" s="76"/>
      <c r="B31" s="75"/>
      <c r="C31" s="49" t="s">
        <v>5</v>
      </c>
      <c r="D31" s="51"/>
      <c r="E31" s="30">
        <f t="shared" si="16"/>
        <v>0</v>
      </c>
      <c r="F31" s="30">
        <f t="shared" si="16"/>
        <v>0</v>
      </c>
      <c r="G31" s="30">
        <f t="shared" si="16"/>
        <v>0</v>
      </c>
      <c r="H31" s="30">
        <f t="shared" si="16"/>
        <v>0</v>
      </c>
      <c r="I31" s="30">
        <f t="shared" si="16"/>
        <v>0</v>
      </c>
      <c r="J31" s="30">
        <f t="shared" si="16"/>
        <v>0</v>
      </c>
      <c r="K31" s="30">
        <f t="shared" si="16"/>
        <v>0</v>
      </c>
      <c r="L31" s="33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</row>
    <row r="32" spans="1:17" s="4" customFormat="1" ht="30">
      <c r="A32" s="76"/>
      <c r="B32" s="75"/>
      <c r="C32" s="49" t="s">
        <v>109</v>
      </c>
      <c r="D32" s="51"/>
      <c r="E32" s="30">
        <f t="shared" si="16"/>
        <v>10594.89</v>
      </c>
      <c r="F32" s="30">
        <f t="shared" si="16"/>
        <v>7235</v>
      </c>
      <c r="G32" s="30">
        <f t="shared" si="16"/>
        <v>3359.89</v>
      </c>
      <c r="H32" s="30">
        <f t="shared" si="16"/>
        <v>0</v>
      </c>
      <c r="I32" s="30">
        <f t="shared" si="16"/>
        <v>0</v>
      </c>
      <c r="J32" s="30">
        <f t="shared" si="16"/>
        <v>0</v>
      </c>
      <c r="K32" s="30">
        <f t="shared" si="16"/>
        <v>0</v>
      </c>
      <c r="L32" s="33">
        <f t="shared" si="16"/>
        <v>0</v>
      </c>
      <c r="M32" s="30">
        <f t="shared" si="16"/>
        <v>0</v>
      </c>
      <c r="N32" s="30">
        <f t="shared" si="16"/>
        <v>0</v>
      </c>
      <c r="O32" s="30">
        <f t="shared" si="16"/>
        <v>0</v>
      </c>
      <c r="P32" s="30">
        <f t="shared" si="16"/>
        <v>0</v>
      </c>
      <c r="Q32" s="30">
        <f t="shared" si="16"/>
        <v>0</v>
      </c>
    </row>
    <row r="33" spans="1:17" s="4" customFormat="1" ht="30">
      <c r="A33" s="76"/>
      <c r="B33" s="75"/>
      <c r="C33" s="49" t="s">
        <v>6</v>
      </c>
      <c r="D33" s="51"/>
      <c r="E33" s="30">
        <f t="shared" si="16"/>
        <v>0</v>
      </c>
      <c r="F33" s="30">
        <f t="shared" si="16"/>
        <v>0</v>
      </c>
      <c r="G33" s="30">
        <f t="shared" si="16"/>
        <v>0</v>
      </c>
      <c r="H33" s="30">
        <f t="shared" si="16"/>
        <v>0</v>
      </c>
      <c r="I33" s="30">
        <f t="shared" si="16"/>
        <v>0</v>
      </c>
      <c r="J33" s="30">
        <f t="shared" si="16"/>
        <v>0</v>
      </c>
      <c r="K33" s="30">
        <f t="shared" si="16"/>
        <v>0</v>
      </c>
      <c r="L33" s="33">
        <f t="shared" si="16"/>
        <v>0</v>
      </c>
      <c r="M33" s="30">
        <f t="shared" si="16"/>
        <v>0</v>
      </c>
      <c r="N33" s="30">
        <f t="shared" si="16"/>
        <v>0</v>
      </c>
      <c r="O33" s="30">
        <f t="shared" si="16"/>
        <v>0</v>
      </c>
      <c r="P33" s="30">
        <f t="shared" si="16"/>
        <v>0</v>
      </c>
      <c r="Q33" s="30">
        <f t="shared" si="16"/>
        <v>0</v>
      </c>
    </row>
    <row r="34" spans="1:17" s="4" customFormat="1" ht="30">
      <c r="A34" s="76"/>
      <c r="B34" s="75"/>
      <c r="C34" s="49" t="s">
        <v>110</v>
      </c>
      <c r="D34" s="51"/>
      <c r="E34" s="30">
        <f t="shared" si="16"/>
        <v>0</v>
      </c>
      <c r="F34" s="30">
        <f t="shared" si="16"/>
        <v>0</v>
      </c>
      <c r="G34" s="30">
        <f t="shared" si="16"/>
        <v>0</v>
      </c>
      <c r="H34" s="30">
        <f t="shared" si="16"/>
        <v>0</v>
      </c>
      <c r="I34" s="30">
        <f t="shared" si="16"/>
        <v>0</v>
      </c>
      <c r="J34" s="30">
        <f t="shared" si="16"/>
        <v>0</v>
      </c>
      <c r="K34" s="30">
        <f t="shared" si="16"/>
        <v>0</v>
      </c>
      <c r="L34" s="33">
        <f t="shared" si="16"/>
        <v>0</v>
      </c>
      <c r="M34" s="30">
        <f t="shared" si="16"/>
        <v>0</v>
      </c>
      <c r="N34" s="30">
        <f t="shared" si="16"/>
        <v>0</v>
      </c>
      <c r="O34" s="30">
        <f t="shared" si="16"/>
        <v>0</v>
      </c>
      <c r="P34" s="30">
        <f t="shared" si="16"/>
        <v>0</v>
      </c>
      <c r="Q34" s="30">
        <f t="shared" si="16"/>
        <v>0</v>
      </c>
    </row>
    <row r="35" spans="1:17" s="4" customFormat="1" ht="45">
      <c r="A35" s="76"/>
      <c r="B35" s="75"/>
      <c r="C35" s="49" t="s">
        <v>20</v>
      </c>
      <c r="D35" s="51"/>
      <c r="E35" s="30">
        <f t="shared" si="16"/>
        <v>0</v>
      </c>
      <c r="F35" s="30">
        <f t="shared" si="16"/>
        <v>0</v>
      </c>
      <c r="G35" s="30">
        <f t="shared" si="16"/>
        <v>0</v>
      </c>
      <c r="H35" s="30">
        <f t="shared" si="16"/>
        <v>0</v>
      </c>
      <c r="I35" s="30">
        <f t="shared" si="16"/>
        <v>0</v>
      </c>
      <c r="J35" s="30">
        <f t="shared" si="16"/>
        <v>0</v>
      </c>
      <c r="K35" s="30">
        <f t="shared" si="16"/>
        <v>0</v>
      </c>
      <c r="L35" s="33">
        <f t="shared" si="16"/>
        <v>0</v>
      </c>
      <c r="M35" s="30">
        <f t="shared" si="16"/>
        <v>0</v>
      </c>
      <c r="N35" s="30">
        <f t="shared" si="16"/>
        <v>0</v>
      </c>
      <c r="O35" s="30">
        <f t="shared" si="16"/>
        <v>0</v>
      </c>
      <c r="P35" s="30">
        <f t="shared" si="16"/>
        <v>0</v>
      </c>
      <c r="Q35" s="30">
        <f t="shared" si="16"/>
        <v>0</v>
      </c>
    </row>
    <row r="36" spans="1:17" s="4" customFormat="1" ht="25.5" customHeight="1">
      <c r="A36" s="76" t="s">
        <v>22</v>
      </c>
      <c r="B36" s="75" t="s">
        <v>113</v>
      </c>
      <c r="C36" s="49" t="s">
        <v>7</v>
      </c>
      <c r="D36" s="50"/>
      <c r="E36" s="30">
        <f aca="true" t="shared" si="17" ref="E36:L36">E37+E38+E39+E40+E41+E43</f>
        <v>26375.57133</v>
      </c>
      <c r="F36" s="30">
        <f t="shared" si="17"/>
        <v>7993.2</v>
      </c>
      <c r="G36" s="30">
        <f t="shared" si="17"/>
        <v>12054.09</v>
      </c>
      <c r="H36" s="30">
        <f t="shared" si="17"/>
        <v>1464.28133</v>
      </c>
      <c r="I36" s="30">
        <f t="shared" si="17"/>
        <v>800</v>
      </c>
      <c r="J36" s="30">
        <f t="shared" si="17"/>
        <v>800</v>
      </c>
      <c r="K36" s="30">
        <f t="shared" si="17"/>
        <v>800</v>
      </c>
      <c r="L36" s="33">
        <f t="shared" si="17"/>
        <v>800</v>
      </c>
      <c r="M36" s="30">
        <f>M37+M38+M39+M40+M41+M43</f>
        <v>0</v>
      </c>
      <c r="N36" s="30">
        <f>N37+N38+N39+N40+N41+N43</f>
        <v>0</v>
      </c>
      <c r="O36" s="30">
        <f>O37+O38+O39+O40+O41+O43</f>
        <v>0</v>
      </c>
      <c r="P36" s="30">
        <f>P37+P38+P39+P40+P41+P43</f>
        <v>832</v>
      </c>
      <c r="Q36" s="30">
        <f>Q37+Q38+Q39+Q40+Q41+Q43</f>
        <v>832</v>
      </c>
    </row>
    <row r="37" spans="1:17" s="4" customFormat="1" ht="15" customHeight="1">
      <c r="A37" s="76"/>
      <c r="B37" s="75"/>
      <c r="C37" s="49" t="s">
        <v>4</v>
      </c>
      <c r="D37" s="50"/>
      <c r="E37" s="30">
        <f aca="true" t="shared" si="18" ref="E37:E43">F37+G37+H37+I37+J37+K37+L37+M37+N37+O37+P37+Q37</f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3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</row>
    <row r="38" spans="1:17" s="4" customFormat="1" ht="15" customHeight="1">
      <c r="A38" s="76"/>
      <c r="B38" s="75"/>
      <c r="C38" s="49" t="s">
        <v>8</v>
      </c>
      <c r="D38" s="51" t="s">
        <v>9</v>
      </c>
      <c r="E38" s="30">
        <f t="shared" si="18"/>
        <v>15780.681330000001</v>
      </c>
      <c r="F38" s="30">
        <v>758.2</v>
      </c>
      <c r="G38" s="30">
        <v>8694.2</v>
      </c>
      <c r="H38" s="30">
        <v>1464.28133</v>
      </c>
      <c r="I38" s="30">
        <v>800</v>
      </c>
      <c r="J38" s="30">
        <v>800</v>
      </c>
      <c r="K38" s="30">
        <v>800</v>
      </c>
      <c r="L38" s="33">
        <v>800</v>
      </c>
      <c r="M38" s="30">
        <v>0</v>
      </c>
      <c r="N38" s="30">
        <v>0</v>
      </c>
      <c r="O38" s="30">
        <v>0</v>
      </c>
      <c r="P38" s="30">
        <v>832</v>
      </c>
      <c r="Q38" s="30">
        <v>832</v>
      </c>
    </row>
    <row r="39" spans="1:17" s="4" customFormat="1" ht="15" customHeight="1">
      <c r="A39" s="76"/>
      <c r="B39" s="75"/>
      <c r="C39" s="49" t="s">
        <v>5</v>
      </c>
      <c r="D39" s="51"/>
      <c r="E39" s="30">
        <f t="shared" si="18"/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3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</row>
    <row r="40" spans="1:17" s="4" customFormat="1" ht="30" customHeight="1">
      <c r="A40" s="76"/>
      <c r="B40" s="75"/>
      <c r="C40" s="49" t="s">
        <v>109</v>
      </c>
      <c r="D40" s="51"/>
      <c r="E40" s="30">
        <f t="shared" si="18"/>
        <v>10594.89</v>
      </c>
      <c r="F40" s="30">
        <v>7235</v>
      </c>
      <c r="G40" s="30">
        <v>3359.89</v>
      </c>
      <c r="H40" s="30">
        <v>0</v>
      </c>
      <c r="I40" s="30">
        <v>0</v>
      </c>
      <c r="J40" s="30">
        <v>0</v>
      </c>
      <c r="K40" s="30">
        <v>0</v>
      </c>
      <c r="L40" s="33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</row>
    <row r="41" spans="1:17" s="4" customFormat="1" ht="15" customHeight="1">
      <c r="A41" s="76"/>
      <c r="B41" s="75"/>
      <c r="C41" s="49" t="s">
        <v>6</v>
      </c>
      <c r="D41" s="51"/>
      <c r="E41" s="30">
        <f t="shared" si="18"/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3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</row>
    <row r="42" spans="1:17" s="4" customFormat="1" ht="30" customHeight="1">
      <c r="A42" s="76"/>
      <c r="B42" s="75"/>
      <c r="C42" s="49" t="s">
        <v>110</v>
      </c>
      <c r="D42" s="51"/>
      <c r="E42" s="30">
        <f t="shared" si="18"/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3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</row>
    <row r="43" spans="1:17" s="4" customFormat="1" ht="30" customHeight="1">
      <c r="A43" s="76"/>
      <c r="B43" s="75"/>
      <c r="C43" s="49" t="s">
        <v>20</v>
      </c>
      <c r="D43" s="51"/>
      <c r="E43" s="30">
        <f t="shared" si="18"/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3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</row>
    <row r="44" spans="1:17" s="4" customFormat="1" ht="25.5" customHeight="1">
      <c r="A44" s="76" t="s">
        <v>23</v>
      </c>
      <c r="B44" s="75" t="s">
        <v>114</v>
      </c>
      <c r="C44" s="49" t="s">
        <v>7</v>
      </c>
      <c r="D44" s="50"/>
      <c r="E44" s="30">
        <f aca="true" t="shared" si="19" ref="E44:L44">E45+E46+E47+E48+E49+E51</f>
        <v>4951.88943</v>
      </c>
      <c r="F44" s="30">
        <f t="shared" si="19"/>
        <v>936.26065</v>
      </c>
      <c r="G44" s="30">
        <f t="shared" si="19"/>
        <v>500</v>
      </c>
      <c r="H44" s="30">
        <f t="shared" si="19"/>
        <v>499.8</v>
      </c>
      <c r="I44" s="30">
        <f t="shared" si="19"/>
        <v>2199.87302</v>
      </c>
      <c r="J44" s="30">
        <f t="shared" si="19"/>
        <v>199.95576</v>
      </c>
      <c r="K44" s="30">
        <f t="shared" si="19"/>
        <v>200</v>
      </c>
      <c r="L44" s="33">
        <f t="shared" si="19"/>
        <v>0</v>
      </c>
      <c r="M44" s="30">
        <f>M45+M46+M47+M48+M49+M51</f>
        <v>0</v>
      </c>
      <c r="N44" s="30">
        <f>N45+N46+N47+N48+N49+N51</f>
        <v>0</v>
      </c>
      <c r="O44" s="30">
        <f>O45+O46+O47+O48+O49+O51</f>
        <v>0</v>
      </c>
      <c r="P44" s="30">
        <f>P45+P46+P47+P48+P49+P51</f>
        <v>208</v>
      </c>
      <c r="Q44" s="30">
        <f>Q45+Q46+Q47+Q48+Q49+Q51</f>
        <v>208</v>
      </c>
    </row>
    <row r="45" spans="1:17" s="4" customFormat="1" ht="15" customHeight="1">
      <c r="A45" s="76"/>
      <c r="B45" s="77"/>
      <c r="C45" s="49" t="s">
        <v>4</v>
      </c>
      <c r="D45" s="50"/>
      <c r="E45" s="30">
        <f aca="true" t="shared" si="20" ref="E45:E51">F45+G45+H45+I45+J45+K45+L45+M45+N45+O45+P45+Q45</f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3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</row>
    <row r="46" spans="1:17" s="4" customFormat="1" ht="15" customHeight="1">
      <c r="A46" s="76"/>
      <c r="B46" s="77"/>
      <c r="C46" s="49" t="s">
        <v>8</v>
      </c>
      <c r="D46" s="51" t="s">
        <v>9</v>
      </c>
      <c r="E46" s="30">
        <f t="shared" si="20"/>
        <v>4951.88943</v>
      </c>
      <c r="F46" s="30">
        <v>936.26065</v>
      </c>
      <c r="G46" s="30">
        <v>500</v>
      </c>
      <c r="H46" s="30">
        <v>499.8</v>
      </c>
      <c r="I46" s="30">
        <v>2199.87302</v>
      </c>
      <c r="J46" s="30">
        <v>199.95576</v>
      </c>
      <c r="K46" s="30">
        <v>200</v>
      </c>
      <c r="L46" s="33">
        <v>0</v>
      </c>
      <c r="M46" s="30">
        <v>0</v>
      </c>
      <c r="N46" s="30">
        <v>0</v>
      </c>
      <c r="O46" s="30">
        <v>0</v>
      </c>
      <c r="P46" s="30">
        <v>208</v>
      </c>
      <c r="Q46" s="30">
        <v>208</v>
      </c>
    </row>
    <row r="47" spans="1:17" s="4" customFormat="1" ht="15" customHeight="1">
      <c r="A47" s="76"/>
      <c r="B47" s="77"/>
      <c r="C47" s="49" t="s">
        <v>5</v>
      </c>
      <c r="D47" s="51"/>
      <c r="E47" s="30">
        <f t="shared" si="20"/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3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</row>
    <row r="48" spans="1:17" s="4" customFormat="1" ht="30" customHeight="1">
      <c r="A48" s="76"/>
      <c r="B48" s="77"/>
      <c r="C48" s="49" t="s">
        <v>109</v>
      </c>
      <c r="D48" s="51"/>
      <c r="E48" s="30">
        <f t="shared" si="20"/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3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</row>
    <row r="49" spans="1:17" s="4" customFormat="1" ht="15" customHeight="1">
      <c r="A49" s="76"/>
      <c r="B49" s="77"/>
      <c r="C49" s="49" t="s">
        <v>6</v>
      </c>
      <c r="D49" s="51"/>
      <c r="E49" s="30">
        <f t="shared" si="20"/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3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</row>
    <row r="50" spans="1:17" s="4" customFormat="1" ht="30" customHeight="1">
      <c r="A50" s="76"/>
      <c r="B50" s="77"/>
      <c r="C50" s="49" t="s">
        <v>110</v>
      </c>
      <c r="D50" s="51"/>
      <c r="E50" s="30">
        <f t="shared" si="20"/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3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</row>
    <row r="51" spans="1:17" s="4" customFormat="1" ht="30" customHeight="1">
      <c r="A51" s="76"/>
      <c r="B51" s="77"/>
      <c r="C51" s="49" t="s">
        <v>20</v>
      </c>
      <c r="D51" s="51"/>
      <c r="E51" s="30">
        <f t="shared" si="20"/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3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</row>
    <row r="52" spans="1:17" s="4" customFormat="1" ht="25.5" customHeight="1">
      <c r="A52" s="76" t="s">
        <v>24</v>
      </c>
      <c r="B52" s="75" t="s">
        <v>170</v>
      </c>
      <c r="C52" s="49" t="s">
        <v>7</v>
      </c>
      <c r="D52" s="50"/>
      <c r="E52" s="30">
        <f aca="true" t="shared" si="21" ref="E52:L52">E53+E54+E55+E56+E57+E59</f>
        <v>23078.999679999994</v>
      </c>
      <c r="F52" s="30">
        <f t="shared" si="21"/>
        <v>895.4</v>
      </c>
      <c r="G52" s="30">
        <f t="shared" si="21"/>
        <v>999.9</v>
      </c>
      <c r="H52" s="30">
        <f t="shared" si="21"/>
        <v>5045.58896</v>
      </c>
      <c r="I52" s="30">
        <f t="shared" si="21"/>
        <v>6139.43866</v>
      </c>
      <c r="J52" s="30">
        <f t="shared" si="21"/>
        <v>2287.44583</v>
      </c>
      <c r="K52" s="30">
        <f t="shared" si="21"/>
        <v>1699.46</v>
      </c>
      <c r="L52" s="33">
        <f t="shared" si="21"/>
        <v>499.59583</v>
      </c>
      <c r="M52" s="30">
        <f>M53+M54+M55+M56+M57+M59</f>
        <v>721.64</v>
      </c>
      <c r="N52" s="30">
        <f>N53+N54+N55+N56+N57+N59</f>
        <v>627.8268</v>
      </c>
      <c r="O52" s="30">
        <f>O53+O54+O55+O56+O57+O59</f>
        <v>627.8268</v>
      </c>
      <c r="P52" s="30">
        <f>P53+P54+P55+P56+P57+P59</f>
        <v>1767.4384</v>
      </c>
      <c r="Q52" s="30">
        <f>Q53+Q54+Q55+Q56+Q57+Q59</f>
        <v>1767.4384</v>
      </c>
    </row>
    <row r="53" spans="1:17" s="4" customFormat="1" ht="15" customHeight="1">
      <c r="A53" s="76"/>
      <c r="B53" s="75"/>
      <c r="C53" s="49" t="s">
        <v>4</v>
      </c>
      <c r="D53" s="50"/>
      <c r="E53" s="30">
        <f aca="true" t="shared" si="22" ref="E53:E59">F53+G53+H53+I53+J53+K53+L53+M53+N53+O53+P53+Q53</f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3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</row>
    <row r="54" spans="1:17" s="4" customFormat="1" ht="15" customHeight="1">
      <c r="A54" s="76"/>
      <c r="B54" s="75"/>
      <c r="C54" s="49" t="s">
        <v>8</v>
      </c>
      <c r="D54" s="51" t="s">
        <v>9</v>
      </c>
      <c r="E54" s="30">
        <f t="shared" si="22"/>
        <v>23078.999679999994</v>
      </c>
      <c r="F54" s="30">
        <v>895.4</v>
      </c>
      <c r="G54" s="30">
        <v>999.9</v>
      </c>
      <c r="H54" s="30">
        <v>5045.58896</v>
      </c>
      <c r="I54" s="33">
        <v>6139.43866</v>
      </c>
      <c r="J54" s="30">
        <v>2287.44583</v>
      </c>
      <c r="K54" s="30">
        <v>1699.46</v>
      </c>
      <c r="L54" s="33">
        <v>499.59583</v>
      </c>
      <c r="M54" s="30">
        <v>721.64</v>
      </c>
      <c r="N54" s="30">
        <v>627.8268</v>
      </c>
      <c r="O54" s="30">
        <v>627.8268</v>
      </c>
      <c r="P54" s="30">
        <v>1767.4384</v>
      </c>
      <c r="Q54" s="30">
        <v>1767.4384</v>
      </c>
    </row>
    <row r="55" spans="1:17" s="4" customFormat="1" ht="15" customHeight="1">
      <c r="A55" s="76"/>
      <c r="B55" s="75"/>
      <c r="C55" s="49" t="s">
        <v>5</v>
      </c>
      <c r="D55" s="51"/>
      <c r="E55" s="30">
        <f t="shared" si="22"/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3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</row>
    <row r="56" spans="1:17" s="4" customFormat="1" ht="30" customHeight="1">
      <c r="A56" s="76"/>
      <c r="B56" s="75"/>
      <c r="C56" s="49" t="s">
        <v>109</v>
      </c>
      <c r="D56" s="51"/>
      <c r="E56" s="30">
        <f t="shared" si="22"/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3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</row>
    <row r="57" spans="1:17" s="4" customFormat="1" ht="15" customHeight="1">
      <c r="A57" s="76"/>
      <c r="B57" s="75"/>
      <c r="C57" s="49" t="s">
        <v>6</v>
      </c>
      <c r="D57" s="51"/>
      <c r="E57" s="30">
        <f t="shared" si="22"/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3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</row>
    <row r="58" spans="1:17" s="4" customFormat="1" ht="30" customHeight="1">
      <c r="A58" s="76"/>
      <c r="B58" s="75"/>
      <c r="C58" s="49" t="s">
        <v>110</v>
      </c>
      <c r="D58" s="51"/>
      <c r="E58" s="30">
        <f t="shared" si="22"/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3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</row>
    <row r="59" spans="1:17" s="4" customFormat="1" ht="30" customHeight="1">
      <c r="A59" s="76"/>
      <c r="B59" s="75"/>
      <c r="C59" s="49" t="s">
        <v>20</v>
      </c>
      <c r="D59" s="51"/>
      <c r="E59" s="30">
        <f t="shared" si="22"/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3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</row>
    <row r="60" spans="1:17" s="4" customFormat="1" ht="33" customHeight="1">
      <c r="A60" s="76" t="s">
        <v>106</v>
      </c>
      <c r="B60" s="75" t="s">
        <v>115</v>
      </c>
      <c r="C60" s="49" t="s">
        <v>7</v>
      </c>
      <c r="D60" s="50"/>
      <c r="E60" s="30">
        <f aca="true" t="shared" si="23" ref="E60:L60">E61+E62+E63+E64+E65+E67</f>
        <v>8863146.121660002</v>
      </c>
      <c r="F60" s="30">
        <f t="shared" si="23"/>
        <v>1477137.0490700002</v>
      </c>
      <c r="G60" s="30">
        <f t="shared" si="23"/>
        <v>1717360.4883400002</v>
      </c>
      <c r="H60" s="30">
        <f t="shared" si="23"/>
        <v>445613.91936999996</v>
      </c>
      <c r="I60" s="30">
        <f t="shared" si="23"/>
        <v>438649.54638</v>
      </c>
      <c r="J60" s="30">
        <f t="shared" si="23"/>
        <v>590560.50763</v>
      </c>
      <c r="K60" s="30">
        <f t="shared" si="23"/>
        <v>616521.4096400001</v>
      </c>
      <c r="L60" s="33">
        <f t="shared" si="23"/>
        <v>1044772.83979</v>
      </c>
      <c r="M60" s="30">
        <f>M61+M62+M63+M64+M65+M67</f>
        <v>458985.4</v>
      </c>
      <c r="N60" s="30">
        <f>N61+N62+N63+N64+N65+N67</f>
        <v>460981.8</v>
      </c>
      <c r="O60" s="30">
        <f>O61+O62+O63+O64+O65+O67</f>
        <v>468306.4</v>
      </c>
      <c r="P60" s="30">
        <f>P61+P62+P63+P64+P65+P67</f>
        <v>572128.38072</v>
      </c>
      <c r="Q60" s="30">
        <f>Q61+Q62+Q63+Q64+Q65+Q67</f>
        <v>572128.38072</v>
      </c>
    </row>
    <row r="61" spans="1:17" s="4" customFormat="1" ht="27.75" customHeight="1">
      <c r="A61" s="76"/>
      <c r="B61" s="75"/>
      <c r="C61" s="49" t="s">
        <v>4</v>
      </c>
      <c r="D61" s="50"/>
      <c r="E61" s="30">
        <f aca="true" t="shared" si="24" ref="E61:Q67">E69+E77</f>
        <v>270531.56042</v>
      </c>
      <c r="F61" s="30">
        <f t="shared" si="24"/>
        <v>0</v>
      </c>
      <c r="G61" s="30">
        <f t="shared" si="24"/>
        <v>0</v>
      </c>
      <c r="H61" s="30">
        <f t="shared" si="24"/>
        <v>0</v>
      </c>
      <c r="I61" s="30">
        <f t="shared" si="24"/>
        <v>0</v>
      </c>
      <c r="J61" s="30">
        <f t="shared" si="24"/>
        <v>0</v>
      </c>
      <c r="K61" s="30">
        <f t="shared" si="24"/>
        <v>0</v>
      </c>
      <c r="L61" s="33">
        <f t="shared" si="24"/>
        <v>270531.56042</v>
      </c>
      <c r="M61" s="30">
        <f t="shared" si="24"/>
        <v>0</v>
      </c>
      <c r="N61" s="30">
        <f t="shared" si="24"/>
        <v>0</v>
      </c>
      <c r="O61" s="30">
        <f t="shared" si="24"/>
        <v>0</v>
      </c>
      <c r="P61" s="30">
        <f t="shared" si="24"/>
        <v>0</v>
      </c>
      <c r="Q61" s="30">
        <f t="shared" si="24"/>
        <v>0</v>
      </c>
    </row>
    <row r="62" spans="1:17" s="4" customFormat="1" ht="26.25" customHeight="1">
      <c r="A62" s="76"/>
      <c r="B62" s="75"/>
      <c r="C62" s="49" t="s">
        <v>8</v>
      </c>
      <c r="D62" s="51" t="s">
        <v>9</v>
      </c>
      <c r="E62" s="30">
        <f t="shared" si="24"/>
        <v>6075440.421240001</v>
      </c>
      <c r="F62" s="30">
        <f t="shared" si="24"/>
        <v>387082.97907</v>
      </c>
      <c r="G62" s="30">
        <f t="shared" si="24"/>
        <v>495572.22834000003</v>
      </c>
      <c r="H62" s="30">
        <f t="shared" si="24"/>
        <v>445613.91936999996</v>
      </c>
      <c r="I62" s="30">
        <f t="shared" si="24"/>
        <v>438649.54638</v>
      </c>
      <c r="J62" s="30">
        <f>J70+J78</f>
        <v>590560.50763</v>
      </c>
      <c r="K62" s="30">
        <f>K70+K78</f>
        <v>551642.49964</v>
      </c>
      <c r="L62" s="33">
        <f>L70+L78</f>
        <v>633788.37937</v>
      </c>
      <c r="M62" s="30">
        <f t="shared" si="24"/>
        <v>458985.4</v>
      </c>
      <c r="N62" s="30">
        <f t="shared" si="24"/>
        <v>460981.8</v>
      </c>
      <c r="O62" s="30">
        <f t="shared" si="24"/>
        <v>468306.4</v>
      </c>
      <c r="P62" s="30">
        <f t="shared" si="24"/>
        <v>572128.38072</v>
      </c>
      <c r="Q62" s="30">
        <f t="shared" si="24"/>
        <v>572128.38072</v>
      </c>
    </row>
    <row r="63" spans="1:17" s="4" customFormat="1" ht="23.25" customHeight="1">
      <c r="A63" s="76"/>
      <c r="B63" s="75"/>
      <c r="C63" s="49" t="s">
        <v>5</v>
      </c>
      <c r="D63" s="51"/>
      <c r="E63" s="30">
        <f t="shared" si="24"/>
        <v>0</v>
      </c>
      <c r="F63" s="30">
        <f t="shared" si="24"/>
        <v>0</v>
      </c>
      <c r="G63" s="30">
        <f t="shared" si="24"/>
        <v>0</v>
      </c>
      <c r="H63" s="30">
        <f t="shared" si="24"/>
        <v>0</v>
      </c>
      <c r="I63" s="30">
        <f t="shared" si="24"/>
        <v>0</v>
      </c>
      <c r="J63" s="30">
        <f t="shared" si="24"/>
        <v>0</v>
      </c>
      <c r="K63" s="30">
        <f t="shared" si="24"/>
        <v>0</v>
      </c>
      <c r="L63" s="33">
        <f t="shared" si="24"/>
        <v>0</v>
      </c>
      <c r="M63" s="30">
        <f t="shared" si="24"/>
        <v>0</v>
      </c>
      <c r="N63" s="30">
        <f t="shared" si="24"/>
        <v>0</v>
      </c>
      <c r="O63" s="30">
        <f t="shared" si="24"/>
        <v>0</v>
      </c>
      <c r="P63" s="30">
        <f t="shared" si="24"/>
        <v>0</v>
      </c>
      <c r="Q63" s="30">
        <f t="shared" si="24"/>
        <v>0</v>
      </c>
    </row>
    <row r="64" spans="1:17" s="4" customFormat="1" ht="33" customHeight="1">
      <c r="A64" s="76"/>
      <c r="B64" s="75"/>
      <c r="C64" s="49" t="s">
        <v>109</v>
      </c>
      <c r="D64" s="51"/>
      <c r="E64" s="30">
        <f t="shared" si="24"/>
        <v>2517174.14</v>
      </c>
      <c r="F64" s="30">
        <f t="shared" si="24"/>
        <v>1090054.07</v>
      </c>
      <c r="G64" s="30">
        <f t="shared" si="24"/>
        <v>1221788.26</v>
      </c>
      <c r="H64" s="30">
        <f t="shared" si="24"/>
        <v>0</v>
      </c>
      <c r="I64" s="30">
        <f t="shared" si="24"/>
        <v>0</v>
      </c>
      <c r="J64" s="30">
        <f t="shared" si="24"/>
        <v>0</v>
      </c>
      <c r="K64" s="30">
        <f t="shared" si="24"/>
        <v>64878.91</v>
      </c>
      <c r="L64" s="33">
        <f t="shared" si="24"/>
        <v>140452.9</v>
      </c>
      <c r="M64" s="30">
        <f t="shared" si="24"/>
        <v>0</v>
      </c>
      <c r="N64" s="30">
        <f t="shared" si="24"/>
        <v>0</v>
      </c>
      <c r="O64" s="30">
        <f t="shared" si="24"/>
        <v>0</v>
      </c>
      <c r="P64" s="30">
        <f t="shared" si="24"/>
        <v>0</v>
      </c>
      <c r="Q64" s="30">
        <f t="shared" si="24"/>
        <v>0</v>
      </c>
    </row>
    <row r="65" spans="1:17" s="4" customFormat="1" ht="30" customHeight="1">
      <c r="A65" s="76"/>
      <c r="B65" s="75"/>
      <c r="C65" s="49" t="s">
        <v>6</v>
      </c>
      <c r="D65" s="51"/>
      <c r="E65" s="30">
        <f t="shared" si="24"/>
        <v>0</v>
      </c>
      <c r="F65" s="30">
        <f t="shared" si="24"/>
        <v>0</v>
      </c>
      <c r="G65" s="30">
        <f t="shared" si="24"/>
        <v>0</v>
      </c>
      <c r="H65" s="30">
        <f t="shared" si="24"/>
        <v>0</v>
      </c>
      <c r="I65" s="30">
        <f t="shared" si="24"/>
        <v>0</v>
      </c>
      <c r="J65" s="30">
        <f t="shared" si="24"/>
        <v>0</v>
      </c>
      <c r="K65" s="30">
        <f t="shared" si="24"/>
        <v>0</v>
      </c>
      <c r="L65" s="33">
        <f t="shared" si="24"/>
        <v>0</v>
      </c>
      <c r="M65" s="30">
        <f t="shared" si="24"/>
        <v>0</v>
      </c>
      <c r="N65" s="30">
        <f t="shared" si="24"/>
        <v>0</v>
      </c>
      <c r="O65" s="30">
        <f t="shared" si="24"/>
        <v>0</v>
      </c>
      <c r="P65" s="30">
        <f t="shared" si="24"/>
        <v>0</v>
      </c>
      <c r="Q65" s="30">
        <f t="shared" si="24"/>
        <v>0</v>
      </c>
    </row>
    <row r="66" spans="1:17" s="4" customFormat="1" ht="37.5" customHeight="1">
      <c r="A66" s="76"/>
      <c r="B66" s="75"/>
      <c r="C66" s="49" t="s">
        <v>110</v>
      </c>
      <c r="D66" s="51"/>
      <c r="E66" s="30">
        <f t="shared" si="24"/>
        <v>0</v>
      </c>
      <c r="F66" s="30">
        <f t="shared" si="24"/>
        <v>0</v>
      </c>
      <c r="G66" s="30">
        <f t="shared" si="24"/>
        <v>0</v>
      </c>
      <c r="H66" s="30">
        <f t="shared" si="24"/>
        <v>0</v>
      </c>
      <c r="I66" s="30">
        <f t="shared" si="24"/>
        <v>0</v>
      </c>
      <c r="J66" s="30">
        <f t="shared" si="24"/>
        <v>0</v>
      </c>
      <c r="K66" s="30">
        <f t="shared" si="24"/>
        <v>0</v>
      </c>
      <c r="L66" s="33">
        <f t="shared" si="24"/>
        <v>0</v>
      </c>
      <c r="M66" s="30">
        <f t="shared" si="24"/>
        <v>0</v>
      </c>
      <c r="N66" s="30">
        <f t="shared" si="24"/>
        <v>0</v>
      </c>
      <c r="O66" s="30">
        <f t="shared" si="24"/>
        <v>0</v>
      </c>
      <c r="P66" s="30">
        <f t="shared" si="24"/>
        <v>0</v>
      </c>
      <c r="Q66" s="30">
        <f t="shared" si="24"/>
        <v>0</v>
      </c>
    </row>
    <row r="67" spans="1:17" s="4" customFormat="1" ht="36.75" customHeight="1">
      <c r="A67" s="76"/>
      <c r="B67" s="75"/>
      <c r="C67" s="49" t="s">
        <v>20</v>
      </c>
      <c r="D67" s="51"/>
      <c r="E67" s="30">
        <f t="shared" si="24"/>
        <v>0</v>
      </c>
      <c r="F67" s="30">
        <f t="shared" si="24"/>
        <v>0</v>
      </c>
      <c r="G67" s="30">
        <f t="shared" si="24"/>
        <v>0</v>
      </c>
      <c r="H67" s="30">
        <f t="shared" si="24"/>
        <v>0</v>
      </c>
      <c r="I67" s="30">
        <f t="shared" si="24"/>
        <v>0</v>
      </c>
      <c r="J67" s="30">
        <f t="shared" si="24"/>
        <v>0</v>
      </c>
      <c r="K67" s="30">
        <f t="shared" si="24"/>
        <v>0</v>
      </c>
      <c r="L67" s="33">
        <f t="shared" si="24"/>
        <v>0</v>
      </c>
      <c r="M67" s="30">
        <f t="shared" si="24"/>
        <v>0</v>
      </c>
      <c r="N67" s="30">
        <f t="shared" si="24"/>
        <v>0</v>
      </c>
      <c r="O67" s="30">
        <f t="shared" si="24"/>
        <v>0</v>
      </c>
      <c r="P67" s="30">
        <f t="shared" si="24"/>
        <v>0</v>
      </c>
      <c r="Q67" s="30">
        <f t="shared" si="24"/>
        <v>0</v>
      </c>
    </row>
    <row r="68" spans="1:17" s="4" customFormat="1" ht="22.5" customHeight="1">
      <c r="A68" s="76" t="s">
        <v>25</v>
      </c>
      <c r="B68" s="75" t="s">
        <v>116</v>
      </c>
      <c r="C68" s="49" t="s">
        <v>7</v>
      </c>
      <c r="D68" s="50"/>
      <c r="E68" s="30">
        <f aca="true" t="shared" si="25" ref="E68:L68">E69+E70+E71+E72+E73+E75</f>
        <v>8175524.91966</v>
      </c>
      <c r="F68" s="30">
        <f t="shared" si="25"/>
        <v>1424812.02707</v>
      </c>
      <c r="G68" s="30">
        <f t="shared" si="25"/>
        <v>1663348.14834</v>
      </c>
      <c r="H68" s="30">
        <f t="shared" si="25"/>
        <v>396325.11937</v>
      </c>
      <c r="I68" s="30">
        <f t="shared" si="25"/>
        <v>386649.84638</v>
      </c>
      <c r="J68" s="30">
        <f t="shared" si="25"/>
        <v>536324.90763</v>
      </c>
      <c r="K68" s="30">
        <f t="shared" si="25"/>
        <v>561521.40964</v>
      </c>
      <c r="L68" s="33">
        <f t="shared" si="25"/>
        <v>987024.83979</v>
      </c>
      <c r="M68" s="30">
        <f>M69+M70+M71+M72+M73+M75</f>
        <v>398327.5</v>
      </c>
      <c r="N68" s="30">
        <f>N69+N70+N71+N72+N73+N75</f>
        <v>397921.6</v>
      </c>
      <c r="O68" s="30">
        <f>O69+O70+O71+O72+O73+O75</f>
        <v>402747.8</v>
      </c>
      <c r="P68" s="30">
        <f>P69+P70+P71+P72+P73+P75</f>
        <v>510260.86072</v>
      </c>
      <c r="Q68" s="30">
        <f>Q69+Q70+Q71+Q72+Q73+Q75</f>
        <v>510260.86072000006</v>
      </c>
    </row>
    <row r="69" spans="1:17" s="4" customFormat="1" ht="15" customHeight="1">
      <c r="A69" s="76"/>
      <c r="B69" s="75"/>
      <c r="C69" s="49" t="s">
        <v>4</v>
      </c>
      <c r="D69" s="50"/>
      <c r="E69" s="30">
        <f aca="true" t="shared" si="26" ref="E69:E75">F69+G69+H69+I69+J69+K69+L69+M69+N69+O69+P69+Q69</f>
        <v>270531.56042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3">
        <f>270531.56042</f>
        <v>270531.56042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</row>
    <row r="70" spans="1:17" s="4" customFormat="1" ht="15" customHeight="1">
      <c r="A70" s="76"/>
      <c r="B70" s="75"/>
      <c r="C70" s="49" t="s">
        <v>8</v>
      </c>
      <c r="D70" s="51" t="s">
        <v>9</v>
      </c>
      <c r="E70" s="30">
        <f t="shared" si="26"/>
        <v>5387819.2192400005</v>
      </c>
      <c r="F70" s="30">
        <v>334757.95707</v>
      </c>
      <c r="G70" s="30">
        <v>441559.88834</v>
      </c>
      <c r="H70" s="30">
        <v>396325.11937</v>
      </c>
      <c r="I70" s="33">
        <v>386649.84638</v>
      </c>
      <c r="J70" s="30">
        <v>536324.90763</v>
      </c>
      <c r="K70" s="33">
        <v>496642.49964</v>
      </c>
      <c r="L70" s="33">
        <v>576040.37937</v>
      </c>
      <c r="M70" s="33">
        <v>398327.5</v>
      </c>
      <c r="N70" s="30">
        <v>397921.6</v>
      </c>
      <c r="O70" s="30">
        <v>402747.8</v>
      </c>
      <c r="P70" s="30">
        <f>510260.86072</f>
        <v>510260.86072</v>
      </c>
      <c r="Q70" s="30">
        <v>510260.86072000006</v>
      </c>
    </row>
    <row r="71" spans="1:17" s="4" customFormat="1" ht="43.5" customHeight="1">
      <c r="A71" s="76"/>
      <c r="B71" s="75"/>
      <c r="C71" s="49" t="s">
        <v>5</v>
      </c>
      <c r="D71" s="51"/>
      <c r="E71" s="30">
        <f t="shared" si="26"/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3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</row>
    <row r="72" spans="1:17" s="4" customFormat="1" ht="30" customHeight="1">
      <c r="A72" s="76"/>
      <c r="B72" s="75"/>
      <c r="C72" s="49" t="s">
        <v>109</v>
      </c>
      <c r="D72" s="51"/>
      <c r="E72" s="30">
        <f t="shared" si="26"/>
        <v>2517174.14</v>
      </c>
      <c r="F72" s="30">
        <v>1090054.07</v>
      </c>
      <c r="G72" s="30">
        <v>1221788.26</v>
      </c>
      <c r="H72" s="30">
        <v>0</v>
      </c>
      <c r="I72" s="30">
        <v>0</v>
      </c>
      <c r="J72" s="30">
        <v>0</v>
      </c>
      <c r="K72" s="33">
        <v>64878.91</v>
      </c>
      <c r="L72" s="33">
        <v>140452.9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</row>
    <row r="73" spans="1:17" s="4" customFormat="1" ht="15" customHeight="1">
      <c r="A73" s="76"/>
      <c r="B73" s="75"/>
      <c r="C73" s="49" t="s">
        <v>6</v>
      </c>
      <c r="D73" s="51"/>
      <c r="E73" s="30">
        <f t="shared" si="26"/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3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</row>
    <row r="74" spans="1:17" s="4" customFormat="1" ht="30" customHeight="1">
      <c r="A74" s="76"/>
      <c r="B74" s="75"/>
      <c r="C74" s="49" t="s">
        <v>110</v>
      </c>
      <c r="D74" s="51"/>
      <c r="E74" s="30">
        <f t="shared" si="26"/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3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</row>
    <row r="75" spans="1:17" s="4" customFormat="1" ht="38.25" customHeight="1">
      <c r="A75" s="76"/>
      <c r="B75" s="75"/>
      <c r="C75" s="49" t="s">
        <v>20</v>
      </c>
      <c r="D75" s="51"/>
      <c r="E75" s="30">
        <f t="shared" si="26"/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3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</row>
    <row r="76" spans="1:17" s="4" customFormat="1" ht="19.5" customHeight="1">
      <c r="A76" s="78" t="s">
        <v>26</v>
      </c>
      <c r="B76" s="75" t="s">
        <v>117</v>
      </c>
      <c r="C76" s="49" t="s">
        <v>7</v>
      </c>
      <c r="D76" s="50"/>
      <c r="E76" s="30">
        <f aca="true" t="shared" si="27" ref="E76:L76">E77+E78+E79+E80+E81+E83</f>
        <v>687621.2020000002</v>
      </c>
      <c r="F76" s="30">
        <f t="shared" si="27"/>
        <v>52325.022</v>
      </c>
      <c r="G76" s="30">
        <f t="shared" si="27"/>
        <v>54012.34</v>
      </c>
      <c r="H76" s="30">
        <f t="shared" si="27"/>
        <v>49288.8</v>
      </c>
      <c r="I76" s="30">
        <f t="shared" si="27"/>
        <v>51999.7</v>
      </c>
      <c r="J76" s="30">
        <f t="shared" si="27"/>
        <v>54235.6</v>
      </c>
      <c r="K76" s="30">
        <f t="shared" si="27"/>
        <v>55000</v>
      </c>
      <c r="L76" s="33">
        <f t="shared" si="27"/>
        <v>57748</v>
      </c>
      <c r="M76" s="30">
        <f>M77+M78+M79+M80+M81+M83</f>
        <v>60657.9</v>
      </c>
      <c r="N76" s="30">
        <f>N77+N78+N79+N80+N81+N83</f>
        <v>63060.2</v>
      </c>
      <c r="O76" s="30">
        <f>O77+O78+O79+O80+O81+O83</f>
        <v>65558.6</v>
      </c>
      <c r="P76" s="30">
        <f>P77+P78+P79+P80+P81+P83</f>
        <v>61867.520000000004</v>
      </c>
      <c r="Q76" s="30">
        <f>Q77+Q78+Q79+Q80+Q81+Q83</f>
        <v>61867.520000000004</v>
      </c>
    </row>
    <row r="77" spans="1:17" s="4" customFormat="1" ht="15" customHeight="1">
      <c r="A77" s="76"/>
      <c r="B77" s="77"/>
      <c r="C77" s="49" t="s">
        <v>4</v>
      </c>
      <c r="D77" s="50"/>
      <c r="E77" s="30">
        <f aca="true" t="shared" si="28" ref="E77:E83">F77+G77+H77+I77+J77+K77+L77+M77+N77+O77+P77+Q77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3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</row>
    <row r="78" spans="1:17" s="4" customFormat="1" ht="15" customHeight="1">
      <c r="A78" s="76"/>
      <c r="B78" s="77"/>
      <c r="C78" s="49" t="s">
        <v>8</v>
      </c>
      <c r="D78" s="51" t="s">
        <v>9</v>
      </c>
      <c r="E78" s="30">
        <f t="shared" si="28"/>
        <v>687621.2020000002</v>
      </c>
      <c r="F78" s="30">
        <v>52325.022</v>
      </c>
      <c r="G78" s="30">
        <v>54012.34</v>
      </c>
      <c r="H78" s="30">
        <v>49288.8</v>
      </c>
      <c r="I78" s="30">
        <v>51999.7</v>
      </c>
      <c r="J78" s="30">
        <v>54235.6</v>
      </c>
      <c r="K78" s="30">
        <v>55000</v>
      </c>
      <c r="L78" s="33">
        <v>57748</v>
      </c>
      <c r="M78" s="30">
        <v>60657.9</v>
      </c>
      <c r="N78" s="30">
        <v>63060.2</v>
      </c>
      <c r="O78" s="30">
        <v>65558.6</v>
      </c>
      <c r="P78" s="30">
        <v>61867.520000000004</v>
      </c>
      <c r="Q78" s="30">
        <v>61867.520000000004</v>
      </c>
    </row>
    <row r="79" spans="1:17" s="4" customFormat="1" ht="15" customHeight="1">
      <c r="A79" s="76"/>
      <c r="B79" s="77"/>
      <c r="C79" s="49" t="s">
        <v>5</v>
      </c>
      <c r="D79" s="51"/>
      <c r="E79" s="30">
        <f t="shared" si="28"/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3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</row>
    <row r="80" spans="1:17" s="4" customFormat="1" ht="30" customHeight="1">
      <c r="A80" s="76"/>
      <c r="B80" s="77"/>
      <c r="C80" s="49" t="s">
        <v>109</v>
      </c>
      <c r="D80" s="51"/>
      <c r="E80" s="30">
        <f t="shared" si="28"/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3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</row>
    <row r="81" spans="1:17" ht="15" customHeight="1">
      <c r="A81" s="76"/>
      <c r="B81" s="77"/>
      <c r="C81" s="49" t="s">
        <v>6</v>
      </c>
      <c r="D81" s="51"/>
      <c r="E81" s="30">
        <f t="shared" si="28"/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3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</row>
    <row r="82" spans="1:17" ht="30" customHeight="1">
      <c r="A82" s="76"/>
      <c r="B82" s="77"/>
      <c r="C82" s="49" t="s">
        <v>110</v>
      </c>
      <c r="D82" s="51"/>
      <c r="E82" s="30">
        <f t="shared" si="28"/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3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</row>
    <row r="83" spans="1:17" ht="30" customHeight="1">
      <c r="A83" s="76"/>
      <c r="B83" s="77"/>
      <c r="C83" s="49" t="s">
        <v>20</v>
      </c>
      <c r="D83" s="51"/>
      <c r="E83" s="30">
        <f t="shared" si="28"/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3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</row>
    <row r="84" spans="1:17" ht="25.5" customHeight="1">
      <c r="A84" s="76" t="s">
        <v>27</v>
      </c>
      <c r="B84" s="75" t="s">
        <v>249</v>
      </c>
      <c r="C84" s="49" t="s">
        <v>7</v>
      </c>
      <c r="D84" s="50"/>
      <c r="E84" s="30">
        <f aca="true" t="shared" si="29" ref="E84:L84">E85+E86+E87+E88+E89+E91</f>
        <v>1567156.7390499997</v>
      </c>
      <c r="F84" s="30">
        <f t="shared" si="29"/>
        <v>158750.40905</v>
      </c>
      <c r="G84" s="30">
        <f t="shared" si="29"/>
        <v>168768.9</v>
      </c>
      <c r="H84" s="30">
        <f t="shared" si="29"/>
        <v>152524</v>
      </c>
      <c r="I84" s="30">
        <f t="shared" si="29"/>
        <v>137126.60000000003</v>
      </c>
      <c r="J84" s="30">
        <f t="shared" si="29"/>
        <v>150484.57</v>
      </c>
      <c r="K84" s="30">
        <f t="shared" si="29"/>
        <v>135855</v>
      </c>
      <c r="L84" s="33">
        <f t="shared" si="29"/>
        <v>149961.7</v>
      </c>
      <c r="M84" s="30">
        <f>M85+M86+M87+M88+M89+M91</f>
        <v>146301.8</v>
      </c>
      <c r="N84" s="30">
        <f>N85+N86+N87+N88+N89+N91</f>
        <v>146301.8</v>
      </c>
      <c r="O84" s="30">
        <f>O85+O86+O87+O88+O89+O91</f>
        <v>146301.8</v>
      </c>
      <c r="P84" s="30">
        <f>P85+P86+P87+P88+P89+P91</f>
        <v>37390.079999999994</v>
      </c>
      <c r="Q84" s="30">
        <f>Q85+Q86+Q87+Q88+Q89+Q91</f>
        <v>37390.079999999994</v>
      </c>
    </row>
    <row r="85" spans="1:17" ht="15" customHeight="1">
      <c r="A85" s="76"/>
      <c r="B85" s="75"/>
      <c r="C85" s="49" t="s">
        <v>4</v>
      </c>
      <c r="D85" s="50">
        <v>814</v>
      </c>
      <c r="E85" s="30">
        <f aca="true" t="shared" si="30" ref="E85:Q86">E93+E101+E109</f>
        <v>1556568.6941699998</v>
      </c>
      <c r="F85" s="30">
        <f t="shared" si="30"/>
        <v>150860.86417</v>
      </c>
      <c r="G85" s="30">
        <f t="shared" si="30"/>
        <v>168306.5</v>
      </c>
      <c r="H85" s="30">
        <f t="shared" si="30"/>
        <v>152524</v>
      </c>
      <c r="I85" s="30">
        <f t="shared" si="30"/>
        <v>135749.90000000002</v>
      </c>
      <c r="J85" s="30">
        <f t="shared" si="30"/>
        <v>149625.17</v>
      </c>
      <c r="K85" s="30">
        <f t="shared" si="30"/>
        <v>135855</v>
      </c>
      <c r="L85" s="33">
        <f t="shared" si="30"/>
        <v>149961.7</v>
      </c>
      <c r="M85" s="30">
        <f t="shared" si="30"/>
        <v>146301.8</v>
      </c>
      <c r="N85" s="30">
        <f t="shared" si="30"/>
        <v>146301.8</v>
      </c>
      <c r="O85" s="30">
        <f t="shared" si="30"/>
        <v>146301.8</v>
      </c>
      <c r="P85" s="30">
        <f t="shared" si="30"/>
        <v>37390.079999999994</v>
      </c>
      <c r="Q85" s="30">
        <f t="shared" si="30"/>
        <v>37390.079999999994</v>
      </c>
    </row>
    <row r="86" spans="1:17" ht="15" customHeight="1">
      <c r="A86" s="76"/>
      <c r="B86" s="75"/>
      <c r="C86" s="49" t="s">
        <v>8</v>
      </c>
      <c r="D86" s="51" t="s">
        <v>9</v>
      </c>
      <c r="E86" s="30">
        <f t="shared" si="30"/>
        <v>10588.044880000001</v>
      </c>
      <c r="F86" s="30">
        <f t="shared" si="30"/>
        <v>7889.54488</v>
      </c>
      <c r="G86" s="30">
        <f t="shared" si="30"/>
        <v>462.4</v>
      </c>
      <c r="H86" s="30">
        <f t="shared" si="30"/>
        <v>0</v>
      </c>
      <c r="I86" s="30">
        <f t="shared" si="30"/>
        <v>1376.7</v>
      </c>
      <c r="J86" s="30">
        <f t="shared" si="30"/>
        <v>859.4</v>
      </c>
      <c r="K86" s="30">
        <f t="shared" si="30"/>
        <v>0</v>
      </c>
      <c r="L86" s="33">
        <f t="shared" si="30"/>
        <v>0</v>
      </c>
      <c r="M86" s="30">
        <f t="shared" si="30"/>
        <v>0</v>
      </c>
      <c r="N86" s="30">
        <f t="shared" si="30"/>
        <v>0</v>
      </c>
      <c r="O86" s="30">
        <f t="shared" si="30"/>
        <v>0</v>
      </c>
      <c r="P86" s="30">
        <f t="shared" si="30"/>
        <v>0</v>
      </c>
      <c r="Q86" s="30">
        <f t="shared" si="30"/>
        <v>0</v>
      </c>
    </row>
    <row r="87" spans="1:17" ht="15" customHeight="1">
      <c r="A87" s="76"/>
      <c r="B87" s="75"/>
      <c r="C87" s="49" t="s">
        <v>5</v>
      </c>
      <c r="D87" s="51"/>
      <c r="E87" s="30">
        <f aca="true" t="shared" si="31" ref="E87:Q91">E95+E111</f>
        <v>0</v>
      </c>
      <c r="F87" s="30">
        <f t="shared" si="31"/>
        <v>0</v>
      </c>
      <c r="G87" s="30">
        <f t="shared" si="31"/>
        <v>0</v>
      </c>
      <c r="H87" s="30">
        <f t="shared" si="31"/>
        <v>0</v>
      </c>
      <c r="I87" s="30">
        <f t="shared" si="31"/>
        <v>0</v>
      </c>
      <c r="J87" s="30">
        <f t="shared" si="31"/>
        <v>0</v>
      </c>
      <c r="K87" s="30">
        <f t="shared" si="31"/>
        <v>0</v>
      </c>
      <c r="L87" s="33">
        <f t="shared" si="31"/>
        <v>0</v>
      </c>
      <c r="M87" s="30">
        <f t="shared" si="31"/>
        <v>0</v>
      </c>
      <c r="N87" s="30">
        <f t="shared" si="31"/>
        <v>0</v>
      </c>
      <c r="O87" s="30">
        <f t="shared" si="31"/>
        <v>0</v>
      </c>
      <c r="P87" s="30">
        <f t="shared" si="31"/>
        <v>0</v>
      </c>
      <c r="Q87" s="30">
        <f t="shared" si="31"/>
        <v>0</v>
      </c>
    </row>
    <row r="88" spans="1:17" ht="30" customHeight="1">
      <c r="A88" s="76"/>
      <c r="B88" s="75"/>
      <c r="C88" s="49" t="s">
        <v>109</v>
      </c>
      <c r="D88" s="51"/>
      <c r="E88" s="30">
        <f t="shared" si="31"/>
        <v>0</v>
      </c>
      <c r="F88" s="30">
        <f t="shared" si="31"/>
        <v>0</v>
      </c>
      <c r="G88" s="30">
        <f t="shared" si="31"/>
        <v>0</v>
      </c>
      <c r="H88" s="30">
        <f t="shared" si="31"/>
        <v>0</v>
      </c>
      <c r="I88" s="30">
        <f t="shared" si="31"/>
        <v>0</v>
      </c>
      <c r="J88" s="30">
        <f t="shared" si="31"/>
        <v>0</v>
      </c>
      <c r="K88" s="30">
        <f t="shared" si="31"/>
        <v>0</v>
      </c>
      <c r="L88" s="33">
        <f t="shared" si="31"/>
        <v>0</v>
      </c>
      <c r="M88" s="30">
        <f t="shared" si="31"/>
        <v>0</v>
      </c>
      <c r="N88" s="30">
        <f t="shared" si="31"/>
        <v>0</v>
      </c>
      <c r="O88" s="30">
        <f t="shared" si="31"/>
        <v>0</v>
      </c>
      <c r="P88" s="30">
        <f t="shared" si="31"/>
        <v>0</v>
      </c>
      <c r="Q88" s="30">
        <f t="shared" si="31"/>
        <v>0</v>
      </c>
    </row>
    <row r="89" spans="1:17" ht="15" customHeight="1">
      <c r="A89" s="76"/>
      <c r="B89" s="75"/>
      <c r="C89" s="49" t="s">
        <v>6</v>
      </c>
      <c r="D89" s="51"/>
      <c r="E89" s="30">
        <f t="shared" si="31"/>
        <v>0</v>
      </c>
      <c r="F89" s="30">
        <f t="shared" si="31"/>
        <v>0</v>
      </c>
      <c r="G89" s="30">
        <f t="shared" si="31"/>
        <v>0</v>
      </c>
      <c r="H89" s="30">
        <f t="shared" si="31"/>
        <v>0</v>
      </c>
      <c r="I89" s="30">
        <f t="shared" si="31"/>
        <v>0</v>
      </c>
      <c r="J89" s="30">
        <f t="shared" si="31"/>
        <v>0</v>
      </c>
      <c r="K89" s="30">
        <f t="shared" si="31"/>
        <v>0</v>
      </c>
      <c r="L89" s="33">
        <f t="shared" si="31"/>
        <v>0</v>
      </c>
      <c r="M89" s="30">
        <f t="shared" si="31"/>
        <v>0</v>
      </c>
      <c r="N89" s="30">
        <f t="shared" si="31"/>
        <v>0</v>
      </c>
      <c r="O89" s="30">
        <f t="shared" si="31"/>
        <v>0</v>
      </c>
      <c r="P89" s="30">
        <f t="shared" si="31"/>
        <v>0</v>
      </c>
      <c r="Q89" s="30">
        <f t="shared" si="31"/>
        <v>0</v>
      </c>
    </row>
    <row r="90" spans="1:17" ht="30" customHeight="1">
      <c r="A90" s="76"/>
      <c r="B90" s="75"/>
      <c r="C90" s="49" t="s">
        <v>110</v>
      </c>
      <c r="D90" s="51"/>
      <c r="E90" s="30">
        <f t="shared" si="31"/>
        <v>0</v>
      </c>
      <c r="F90" s="30">
        <f t="shared" si="31"/>
        <v>0</v>
      </c>
      <c r="G90" s="30">
        <f t="shared" si="31"/>
        <v>0</v>
      </c>
      <c r="H90" s="30">
        <f t="shared" si="31"/>
        <v>0</v>
      </c>
      <c r="I90" s="30">
        <f t="shared" si="31"/>
        <v>0</v>
      </c>
      <c r="J90" s="30">
        <f t="shared" si="31"/>
        <v>0</v>
      </c>
      <c r="K90" s="30">
        <f t="shared" si="31"/>
        <v>0</v>
      </c>
      <c r="L90" s="33">
        <f t="shared" si="31"/>
        <v>0</v>
      </c>
      <c r="M90" s="30">
        <f t="shared" si="31"/>
        <v>0</v>
      </c>
      <c r="N90" s="30">
        <f t="shared" si="31"/>
        <v>0</v>
      </c>
      <c r="O90" s="30">
        <f t="shared" si="31"/>
        <v>0</v>
      </c>
      <c r="P90" s="30">
        <f t="shared" si="31"/>
        <v>0</v>
      </c>
      <c r="Q90" s="30">
        <f t="shared" si="31"/>
        <v>0</v>
      </c>
    </row>
    <row r="91" spans="1:17" ht="30" customHeight="1">
      <c r="A91" s="76"/>
      <c r="B91" s="75"/>
      <c r="C91" s="49" t="s">
        <v>20</v>
      </c>
      <c r="D91" s="51"/>
      <c r="E91" s="30">
        <f t="shared" si="31"/>
        <v>0</v>
      </c>
      <c r="F91" s="30">
        <f t="shared" si="31"/>
        <v>0</v>
      </c>
      <c r="G91" s="30">
        <f t="shared" si="31"/>
        <v>0</v>
      </c>
      <c r="H91" s="30">
        <f t="shared" si="31"/>
        <v>0</v>
      </c>
      <c r="I91" s="30">
        <f t="shared" si="31"/>
        <v>0</v>
      </c>
      <c r="J91" s="30">
        <f t="shared" si="31"/>
        <v>0</v>
      </c>
      <c r="K91" s="30">
        <f t="shared" si="31"/>
        <v>0</v>
      </c>
      <c r="L91" s="33">
        <f t="shared" si="31"/>
        <v>0</v>
      </c>
      <c r="M91" s="30">
        <f t="shared" si="31"/>
        <v>0</v>
      </c>
      <c r="N91" s="30">
        <f t="shared" si="31"/>
        <v>0</v>
      </c>
      <c r="O91" s="30">
        <f t="shared" si="31"/>
        <v>0</v>
      </c>
      <c r="P91" s="30">
        <f t="shared" si="31"/>
        <v>0</v>
      </c>
      <c r="Q91" s="30">
        <f t="shared" si="31"/>
        <v>0</v>
      </c>
    </row>
    <row r="92" spans="1:17" ht="25.5" customHeight="1">
      <c r="A92" s="76" t="s">
        <v>28</v>
      </c>
      <c r="B92" s="75" t="s">
        <v>118</v>
      </c>
      <c r="C92" s="49" t="s">
        <v>7</v>
      </c>
      <c r="D92" s="50"/>
      <c r="E92" s="30">
        <f aca="true" t="shared" si="32" ref="E92:L92">E93+E94+E95+E96+E97+E99</f>
        <v>60882.42199999999</v>
      </c>
      <c r="F92" s="30">
        <f t="shared" si="32"/>
        <v>14815.4</v>
      </c>
      <c r="G92" s="30">
        <f t="shared" si="32"/>
        <v>14948</v>
      </c>
      <c r="H92" s="30">
        <f t="shared" si="32"/>
        <v>10821.2</v>
      </c>
      <c r="I92" s="30">
        <f t="shared" si="32"/>
        <v>2753.4</v>
      </c>
      <c r="J92" s="30">
        <f t="shared" si="32"/>
        <v>1685.97</v>
      </c>
      <c r="K92" s="30">
        <f t="shared" si="32"/>
        <v>2970.6</v>
      </c>
      <c r="L92" s="33">
        <f t="shared" si="32"/>
        <v>2890.7</v>
      </c>
      <c r="M92" s="30">
        <f>M93+M94+M95+M96+M97+M99</f>
        <v>2812.8</v>
      </c>
      <c r="N92" s="30">
        <f>N93+N94+N95+N96+N97+N99</f>
        <v>2812.8</v>
      </c>
      <c r="O92" s="30">
        <f>O93+O94+O95+O96+O97+O99</f>
        <v>2812.8</v>
      </c>
      <c r="P92" s="30">
        <f>P93+P94+P95+P96+P97+P99</f>
        <v>779.376</v>
      </c>
      <c r="Q92" s="30">
        <f>Q93+Q94+Q95+Q96+Q97+Q99</f>
        <v>779.376</v>
      </c>
    </row>
    <row r="93" spans="1:17" ht="15" customHeight="1">
      <c r="A93" s="76"/>
      <c r="B93" s="77"/>
      <c r="C93" s="49" t="s">
        <v>4</v>
      </c>
      <c r="D93" s="50">
        <v>814</v>
      </c>
      <c r="E93" s="30">
        <f aca="true" t="shared" si="33" ref="E93:E99">F93+G93+H93+I93+J93+K93+L93+M93+N93+O93+P93+Q93</f>
        <v>57746.92199999999</v>
      </c>
      <c r="F93" s="30">
        <v>14378.4</v>
      </c>
      <c r="G93" s="30">
        <v>14485.6</v>
      </c>
      <c r="H93" s="30">
        <v>10821.2</v>
      </c>
      <c r="I93" s="30">
        <v>1376.7</v>
      </c>
      <c r="J93" s="30">
        <v>826.57</v>
      </c>
      <c r="K93" s="30">
        <v>2970.6</v>
      </c>
      <c r="L93" s="33">
        <v>2890.7</v>
      </c>
      <c r="M93" s="30">
        <v>2812.8</v>
      </c>
      <c r="N93" s="30">
        <v>2812.8</v>
      </c>
      <c r="O93" s="30">
        <v>2812.8</v>
      </c>
      <c r="P93" s="30">
        <v>779.376</v>
      </c>
      <c r="Q93" s="30">
        <v>779.376</v>
      </c>
    </row>
    <row r="94" spans="1:17" ht="15" customHeight="1">
      <c r="A94" s="76"/>
      <c r="B94" s="77"/>
      <c r="C94" s="49" t="s">
        <v>8</v>
      </c>
      <c r="D94" s="51">
        <v>814</v>
      </c>
      <c r="E94" s="30">
        <f t="shared" si="33"/>
        <v>3135.5</v>
      </c>
      <c r="F94" s="30">
        <v>437</v>
      </c>
      <c r="G94" s="30">
        <v>462.4</v>
      </c>
      <c r="H94" s="30">
        <v>0</v>
      </c>
      <c r="I94" s="30">
        <v>1376.7</v>
      </c>
      <c r="J94" s="30">
        <v>859.4</v>
      </c>
      <c r="K94" s="30">
        <v>0</v>
      </c>
      <c r="L94" s="33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</row>
    <row r="95" spans="1:17" ht="15" customHeight="1">
      <c r="A95" s="76"/>
      <c r="B95" s="77"/>
      <c r="C95" s="49" t="s">
        <v>5</v>
      </c>
      <c r="D95" s="51"/>
      <c r="E95" s="30">
        <f t="shared" si="33"/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3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</row>
    <row r="96" spans="1:17" ht="30" customHeight="1">
      <c r="A96" s="76"/>
      <c r="B96" s="77"/>
      <c r="C96" s="49" t="s">
        <v>109</v>
      </c>
      <c r="D96" s="51"/>
      <c r="E96" s="30">
        <f t="shared" si="33"/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3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</row>
    <row r="97" spans="1:17" ht="15" customHeight="1">
      <c r="A97" s="76"/>
      <c r="B97" s="77"/>
      <c r="C97" s="49" t="s">
        <v>6</v>
      </c>
      <c r="D97" s="51"/>
      <c r="E97" s="30">
        <f t="shared" si="33"/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3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</row>
    <row r="98" spans="1:17" ht="30" customHeight="1">
      <c r="A98" s="76"/>
      <c r="B98" s="77"/>
      <c r="C98" s="49" t="s">
        <v>110</v>
      </c>
      <c r="D98" s="51"/>
      <c r="E98" s="30">
        <f t="shared" si="33"/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3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</row>
    <row r="99" spans="1:17" ht="30" customHeight="1">
      <c r="A99" s="76"/>
      <c r="B99" s="77"/>
      <c r="C99" s="49" t="s">
        <v>20</v>
      </c>
      <c r="D99" s="51"/>
      <c r="E99" s="30">
        <f t="shared" si="33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3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</row>
    <row r="100" spans="1:17" ht="25.5" customHeight="1">
      <c r="A100" s="78" t="s">
        <v>29</v>
      </c>
      <c r="B100" s="75" t="s">
        <v>119</v>
      </c>
      <c r="C100" s="49" t="s">
        <v>7</v>
      </c>
      <c r="D100" s="50"/>
      <c r="E100" s="30">
        <f aca="true" t="shared" si="34" ref="E100:L100">E101+E102+E103+E104+E105+E107</f>
        <v>1498821.7721699998</v>
      </c>
      <c r="F100" s="30">
        <f t="shared" si="34"/>
        <v>136482.46417</v>
      </c>
      <c r="G100" s="30">
        <f t="shared" si="34"/>
        <v>153820.9</v>
      </c>
      <c r="H100" s="30">
        <f t="shared" si="34"/>
        <v>141702.8</v>
      </c>
      <c r="I100" s="30">
        <f t="shared" si="34"/>
        <v>134373.2</v>
      </c>
      <c r="J100" s="30">
        <f t="shared" si="34"/>
        <v>148798.6</v>
      </c>
      <c r="K100" s="30">
        <f t="shared" si="34"/>
        <v>132884.4</v>
      </c>
      <c r="L100" s="33">
        <f t="shared" si="34"/>
        <v>147071</v>
      </c>
      <c r="M100" s="30">
        <f>M101+M102+M103+M104+M105+M107</f>
        <v>143489</v>
      </c>
      <c r="N100" s="30">
        <f>N101+N102+N103+N104+N105+N107</f>
        <v>143489</v>
      </c>
      <c r="O100" s="30">
        <f>O101+O102+O103+O104+O105+O107</f>
        <v>143489</v>
      </c>
      <c r="P100" s="30">
        <f>P101+P102+P103+P104+P105+P107</f>
        <v>36610.704</v>
      </c>
      <c r="Q100" s="30">
        <f>Q101+Q102+Q103+Q104+Q105+Q107</f>
        <v>36610.704</v>
      </c>
    </row>
    <row r="101" spans="1:17" ht="15" customHeight="1">
      <c r="A101" s="78"/>
      <c r="B101" s="77"/>
      <c r="C101" s="49" t="s">
        <v>4</v>
      </c>
      <c r="D101" s="50">
        <v>814</v>
      </c>
      <c r="E101" s="30">
        <f aca="true" t="shared" si="35" ref="E101:E107">F101+G101+H101+I101+J101+K101+L101+M101+N101+O101+P101+Q101</f>
        <v>1498821.7721699998</v>
      </c>
      <c r="F101" s="30">
        <v>136482.46417</v>
      </c>
      <c r="G101" s="30">
        <v>153820.9</v>
      </c>
      <c r="H101" s="30">
        <v>141702.8</v>
      </c>
      <c r="I101" s="52">
        <v>134373.2</v>
      </c>
      <c r="J101" s="30">
        <v>148798.6</v>
      </c>
      <c r="K101" s="30">
        <v>132884.4</v>
      </c>
      <c r="L101" s="33">
        <v>147071</v>
      </c>
      <c r="M101" s="30">
        <v>143489</v>
      </c>
      <c r="N101" s="30">
        <v>143489</v>
      </c>
      <c r="O101" s="30">
        <v>143489</v>
      </c>
      <c r="P101" s="30">
        <v>36610.704</v>
      </c>
      <c r="Q101" s="30">
        <v>36610.704</v>
      </c>
    </row>
    <row r="102" spans="1:17" ht="15" customHeight="1">
      <c r="A102" s="78"/>
      <c r="B102" s="77"/>
      <c r="C102" s="49" t="s">
        <v>8</v>
      </c>
      <c r="D102" s="51"/>
      <c r="E102" s="30">
        <f t="shared" si="35"/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3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</row>
    <row r="103" spans="1:17" ht="15" customHeight="1">
      <c r="A103" s="78"/>
      <c r="B103" s="77"/>
      <c r="C103" s="49" t="s">
        <v>5</v>
      </c>
      <c r="D103" s="51"/>
      <c r="E103" s="30">
        <f t="shared" si="35"/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3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</row>
    <row r="104" spans="1:17" ht="30" customHeight="1">
      <c r="A104" s="78"/>
      <c r="B104" s="77"/>
      <c r="C104" s="49" t="s">
        <v>109</v>
      </c>
      <c r="D104" s="51"/>
      <c r="E104" s="30">
        <f t="shared" si="35"/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3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</row>
    <row r="105" spans="1:17" ht="15" customHeight="1">
      <c r="A105" s="78"/>
      <c r="B105" s="77"/>
      <c r="C105" s="49" t="s">
        <v>6</v>
      </c>
      <c r="D105" s="51"/>
      <c r="E105" s="30">
        <f t="shared" si="35"/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3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</row>
    <row r="106" spans="1:17" ht="30" customHeight="1">
      <c r="A106" s="78"/>
      <c r="B106" s="77"/>
      <c r="C106" s="49" t="s">
        <v>110</v>
      </c>
      <c r="D106" s="51"/>
      <c r="E106" s="30">
        <f t="shared" si="35"/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3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</row>
    <row r="107" spans="1:17" ht="30" customHeight="1">
      <c r="A107" s="78"/>
      <c r="B107" s="77"/>
      <c r="C107" s="49" t="s">
        <v>20</v>
      </c>
      <c r="D107" s="51"/>
      <c r="E107" s="30">
        <f t="shared" si="35"/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3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</row>
    <row r="108" spans="1:17" ht="25.5" customHeight="1">
      <c r="A108" s="78" t="s">
        <v>30</v>
      </c>
      <c r="B108" s="75" t="s">
        <v>239</v>
      </c>
      <c r="C108" s="49" t="s">
        <v>7</v>
      </c>
      <c r="D108" s="50"/>
      <c r="E108" s="30">
        <f aca="true" t="shared" si="36" ref="E108:L108">E109+E110+E111+E112+E113+E115</f>
        <v>7452.54488</v>
      </c>
      <c r="F108" s="30">
        <f t="shared" si="36"/>
        <v>7452.54488</v>
      </c>
      <c r="G108" s="30">
        <f t="shared" si="36"/>
        <v>0</v>
      </c>
      <c r="H108" s="30">
        <f t="shared" si="36"/>
        <v>0</v>
      </c>
      <c r="I108" s="30">
        <f t="shared" si="36"/>
        <v>0</v>
      </c>
      <c r="J108" s="30">
        <f t="shared" si="36"/>
        <v>0</v>
      </c>
      <c r="K108" s="30">
        <f t="shared" si="36"/>
        <v>0</v>
      </c>
      <c r="L108" s="33">
        <f t="shared" si="36"/>
        <v>0</v>
      </c>
      <c r="M108" s="30">
        <f>M109+M110+M111+M112+M113+M115</f>
        <v>0</v>
      </c>
      <c r="N108" s="30">
        <f>N109+N110+N111+N112+N113+N115</f>
        <v>0</v>
      </c>
      <c r="O108" s="30">
        <f>O109+O110+O111+O112+O113+O115</f>
        <v>0</v>
      </c>
      <c r="P108" s="30">
        <f>P109+P110+P111+P112+P113+P115</f>
        <v>0</v>
      </c>
      <c r="Q108" s="30">
        <f>Q109+Q110+Q111+Q112+Q113+Q115</f>
        <v>0</v>
      </c>
    </row>
    <row r="109" spans="1:17" ht="15" customHeight="1">
      <c r="A109" s="78"/>
      <c r="B109" s="75"/>
      <c r="C109" s="49" t="s">
        <v>4</v>
      </c>
      <c r="D109" s="50"/>
      <c r="E109" s="30">
        <f aca="true" t="shared" si="37" ref="E109:E115">F109+G109+H109+I109+J109+K109+L109+M109+N109+O109+P109+Q109</f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3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</row>
    <row r="110" spans="1:17" ht="15" customHeight="1">
      <c r="A110" s="78"/>
      <c r="B110" s="75"/>
      <c r="C110" s="49" t="s">
        <v>8</v>
      </c>
      <c r="D110" s="51" t="s">
        <v>9</v>
      </c>
      <c r="E110" s="30">
        <f t="shared" si="37"/>
        <v>7452.54488</v>
      </c>
      <c r="F110" s="30">
        <v>7452.54488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3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</row>
    <row r="111" spans="1:17" ht="15" customHeight="1">
      <c r="A111" s="78"/>
      <c r="B111" s="75"/>
      <c r="C111" s="49" t="s">
        <v>5</v>
      </c>
      <c r="D111" s="51"/>
      <c r="E111" s="30">
        <f t="shared" si="37"/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3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</row>
    <row r="112" spans="1:17" ht="30" customHeight="1">
      <c r="A112" s="78"/>
      <c r="B112" s="75"/>
      <c r="C112" s="49" t="s">
        <v>109</v>
      </c>
      <c r="D112" s="51"/>
      <c r="E112" s="30">
        <f t="shared" si="37"/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3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</row>
    <row r="113" spans="1:17" ht="15" customHeight="1">
      <c r="A113" s="78"/>
      <c r="B113" s="75"/>
      <c r="C113" s="49" t="s">
        <v>6</v>
      </c>
      <c r="D113" s="51"/>
      <c r="E113" s="30">
        <f t="shared" si="37"/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3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</row>
    <row r="114" spans="1:17" ht="30" customHeight="1">
      <c r="A114" s="78"/>
      <c r="B114" s="75"/>
      <c r="C114" s="49" t="s">
        <v>110</v>
      </c>
      <c r="D114" s="51"/>
      <c r="E114" s="30">
        <f t="shared" si="37"/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3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</row>
    <row r="115" spans="1:17" ht="30" customHeight="1">
      <c r="A115" s="78"/>
      <c r="B115" s="75"/>
      <c r="C115" s="49" t="s">
        <v>20</v>
      </c>
      <c r="D115" s="51"/>
      <c r="E115" s="30">
        <f t="shared" si="37"/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3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5.5" customHeight="1">
      <c r="A116" s="76" t="s">
        <v>31</v>
      </c>
      <c r="B116" s="75" t="s">
        <v>266</v>
      </c>
      <c r="C116" s="49" t="s">
        <v>7</v>
      </c>
      <c r="D116" s="50"/>
      <c r="E116" s="30">
        <f aca="true" t="shared" si="38" ref="E116:Q116">E117+E118+E119+E120+E121+E123</f>
        <v>0</v>
      </c>
      <c r="F116" s="30">
        <f t="shared" si="38"/>
        <v>0</v>
      </c>
      <c r="G116" s="30">
        <f t="shared" si="38"/>
        <v>0</v>
      </c>
      <c r="H116" s="30">
        <f t="shared" si="38"/>
        <v>0</v>
      </c>
      <c r="I116" s="30">
        <f t="shared" si="38"/>
        <v>0</v>
      </c>
      <c r="J116" s="30">
        <f t="shared" si="38"/>
        <v>0</v>
      </c>
      <c r="K116" s="30">
        <f t="shared" si="38"/>
        <v>0</v>
      </c>
      <c r="L116" s="30">
        <f t="shared" si="38"/>
        <v>0</v>
      </c>
      <c r="M116" s="30">
        <f t="shared" si="38"/>
        <v>0</v>
      </c>
      <c r="N116" s="30">
        <f t="shared" si="38"/>
        <v>0</v>
      </c>
      <c r="O116" s="30">
        <f t="shared" si="38"/>
        <v>0</v>
      </c>
      <c r="P116" s="30">
        <f t="shared" si="38"/>
        <v>0</v>
      </c>
      <c r="Q116" s="30">
        <f t="shared" si="38"/>
        <v>0</v>
      </c>
    </row>
    <row r="117" spans="1:17" ht="15" customHeight="1">
      <c r="A117" s="76"/>
      <c r="B117" s="75"/>
      <c r="C117" s="49" t="s">
        <v>4</v>
      </c>
      <c r="D117" s="50"/>
      <c r="E117" s="30">
        <f>E1267</f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f>K125</f>
        <v>0</v>
      </c>
      <c r="L117" s="33">
        <f>L125</f>
        <v>0</v>
      </c>
      <c r="M117" s="30">
        <f>M125</f>
        <v>0</v>
      </c>
      <c r="N117" s="30">
        <f>N125</f>
        <v>0</v>
      </c>
      <c r="O117" s="30">
        <f>O125</f>
        <v>0</v>
      </c>
      <c r="P117" s="30">
        <f>P125+P149+P157</f>
        <v>0</v>
      </c>
      <c r="Q117" s="30">
        <f>Q125+Q149+Q157</f>
        <v>0</v>
      </c>
    </row>
    <row r="118" spans="1:17" ht="15" customHeight="1">
      <c r="A118" s="76"/>
      <c r="B118" s="75"/>
      <c r="C118" s="49" t="s">
        <v>8</v>
      </c>
      <c r="D118" s="51"/>
      <c r="E118" s="30">
        <f>E126</f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f aca="true" t="shared" si="39" ref="K118:K123">K126</f>
        <v>0</v>
      </c>
      <c r="L118" s="33">
        <f>L126</f>
        <v>0</v>
      </c>
      <c r="M118" s="30">
        <f>M126</f>
        <v>0</v>
      </c>
      <c r="N118" s="30">
        <f>N126</f>
        <v>0</v>
      </c>
      <c r="O118" s="30">
        <f>O126</f>
        <v>0</v>
      </c>
      <c r="P118" s="30">
        <f>P126</f>
        <v>0</v>
      </c>
      <c r="Q118" s="30">
        <f>Q126+Q150+Q158</f>
        <v>0</v>
      </c>
    </row>
    <row r="119" spans="1:17" ht="15" customHeight="1">
      <c r="A119" s="76"/>
      <c r="B119" s="75"/>
      <c r="C119" s="49" t="s">
        <v>5</v>
      </c>
      <c r="D119" s="51"/>
      <c r="E119" s="30">
        <f>E127+E151+E159</f>
        <v>0</v>
      </c>
      <c r="F119" s="30">
        <f>F127+F207</f>
        <v>0</v>
      </c>
      <c r="G119" s="30">
        <f>G127+G207</f>
        <v>0</v>
      </c>
      <c r="H119" s="30">
        <f>H127+H207</f>
        <v>0</v>
      </c>
      <c r="I119" s="30">
        <f>I127+I207</f>
        <v>0</v>
      </c>
      <c r="J119" s="30">
        <f>J127+J207</f>
        <v>0</v>
      </c>
      <c r="K119" s="30">
        <f t="shared" si="39"/>
        <v>0</v>
      </c>
      <c r="L119" s="33">
        <f aca="true" t="shared" si="40" ref="L119:Q123">L127+L207</f>
        <v>0</v>
      </c>
      <c r="M119" s="30">
        <f t="shared" si="40"/>
        <v>0</v>
      </c>
      <c r="N119" s="30">
        <f t="shared" si="40"/>
        <v>0</v>
      </c>
      <c r="O119" s="30">
        <f t="shared" si="40"/>
        <v>0</v>
      </c>
      <c r="P119" s="30">
        <f t="shared" si="40"/>
        <v>0</v>
      </c>
      <c r="Q119" s="30">
        <f t="shared" si="40"/>
        <v>0</v>
      </c>
    </row>
    <row r="120" spans="1:17" ht="30" customHeight="1">
      <c r="A120" s="76"/>
      <c r="B120" s="75"/>
      <c r="C120" s="49" t="s">
        <v>109</v>
      </c>
      <c r="D120" s="51"/>
      <c r="E120" s="30">
        <f>E128+E152+E160</f>
        <v>0</v>
      </c>
      <c r="F120" s="30">
        <v>0</v>
      </c>
      <c r="G120" s="30">
        <v>0</v>
      </c>
      <c r="H120" s="30">
        <f aca="true" t="shared" si="41" ref="H120:J123">H128+H208</f>
        <v>0</v>
      </c>
      <c r="I120" s="30">
        <f t="shared" si="41"/>
        <v>0</v>
      </c>
      <c r="J120" s="30">
        <f t="shared" si="41"/>
        <v>0</v>
      </c>
      <c r="K120" s="30">
        <f t="shared" si="39"/>
        <v>0</v>
      </c>
      <c r="L120" s="33">
        <f t="shared" si="40"/>
        <v>0</v>
      </c>
      <c r="M120" s="30">
        <f t="shared" si="40"/>
        <v>0</v>
      </c>
      <c r="N120" s="30">
        <f t="shared" si="40"/>
        <v>0</v>
      </c>
      <c r="O120" s="30">
        <f t="shared" si="40"/>
        <v>0</v>
      </c>
      <c r="P120" s="30">
        <f t="shared" si="40"/>
        <v>0</v>
      </c>
      <c r="Q120" s="30">
        <f t="shared" si="40"/>
        <v>0</v>
      </c>
    </row>
    <row r="121" spans="1:17" ht="15" customHeight="1">
      <c r="A121" s="76"/>
      <c r="B121" s="75"/>
      <c r="C121" s="49" t="s">
        <v>6</v>
      </c>
      <c r="D121" s="51"/>
      <c r="E121" s="30">
        <f>E129+E153+E161</f>
        <v>0</v>
      </c>
      <c r="F121" s="30">
        <f aca="true" t="shared" si="42" ref="F121:G123">F129+F209</f>
        <v>0</v>
      </c>
      <c r="G121" s="30">
        <f t="shared" si="42"/>
        <v>0</v>
      </c>
      <c r="H121" s="30">
        <f t="shared" si="41"/>
        <v>0</v>
      </c>
      <c r="I121" s="30">
        <f t="shared" si="41"/>
        <v>0</v>
      </c>
      <c r="J121" s="30">
        <f t="shared" si="41"/>
        <v>0</v>
      </c>
      <c r="K121" s="30">
        <f t="shared" si="39"/>
        <v>0</v>
      </c>
      <c r="L121" s="33">
        <f t="shared" si="40"/>
        <v>0</v>
      </c>
      <c r="M121" s="30">
        <f t="shared" si="40"/>
        <v>0</v>
      </c>
      <c r="N121" s="30">
        <f t="shared" si="40"/>
        <v>0</v>
      </c>
      <c r="O121" s="30">
        <f t="shared" si="40"/>
        <v>0</v>
      </c>
      <c r="P121" s="30">
        <f t="shared" si="40"/>
        <v>0</v>
      </c>
      <c r="Q121" s="30">
        <f t="shared" si="40"/>
        <v>0</v>
      </c>
    </row>
    <row r="122" spans="1:17" ht="30" customHeight="1">
      <c r="A122" s="76"/>
      <c r="B122" s="75"/>
      <c r="C122" s="49" t="s">
        <v>110</v>
      </c>
      <c r="D122" s="51"/>
      <c r="E122" s="30">
        <f>E130+E154+E162</f>
        <v>0</v>
      </c>
      <c r="F122" s="30">
        <f t="shared" si="42"/>
        <v>0</v>
      </c>
      <c r="G122" s="30">
        <f t="shared" si="42"/>
        <v>0</v>
      </c>
      <c r="H122" s="30">
        <f t="shared" si="41"/>
        <v>0</v>
      </c>
      <c r="I122" s="30">
        <f t="shared" si="41"/>
        <v>0</v>
      </c>
      <c r="J122" s="30">
        <f t="shared" si="41"/>
        <v>0</v>
      </c>
      <c r="K122" s="30">
        <f t="shared" si="39"/>
        <v>0</v>
      </c>
      <c r="L122" s="33">
        <f t="shared" si="40"/>
        <v>0</v>
      </c>
      <c r="M122" s="30">
        <f t="shared" si="40"/>
        <v>0</v>
      </c>
      <c r="N122" s="30">
        <f t="shared" si="40"/>
        <v>0</v>
      </c>
      <c r="O122" s="30">
        <f t="shared" si="40"/>
        <v>0</v>
      </c>
      <c r="P122" s="30">
        <f t="shared" si="40"/>
        <v>0</v>
      </c>
      <c r="Q122" s="30">
        <f t="shared" si="40"/>
        <v>0</v>
      </c>
    </row>
    <row r="123" spans="1:17" ht="30" customHeight="1">
      <c r="A123" s="76"/>
      <c r="B123" s="75"/>
      <c r="C123" s="49" t="s">
        <v>20</v>
      </c>
      <c r="D123" s="51"/>
      <c r="E123" s="30">
        <f>E131+E155+E163</f>
        <v>0</v>
      </c>
      <c r="F123" s="30">
        <f t="shared" si="42"/>
        <v>0</v>
      </c>
      <c r="G123" s="30">
        <f t="shared" si="42"/>
        <v>0</v>
      </c>
      <c r="H123" s="30">
        <f t="shared" si="41"/>
        <v>0</v>
      </c>
      <c r="I123" s="30">
        <f t="shared" si="41"/>
        <v>0</v>
      </c>
      <c r="J123" s="30">
        <f t="shared" si="41"/>
        <v>0</v>
      </c>
      <c r="K123" s="30">
        <f t="shared" si="39"/>
        <v>0</v>
      </c>
      <c r="L123" s="33">
        <f t="shared" si="40"/>
        <v>0</v>
      </c>
      <c r="M123" s="30">
        <f t="shared" si="40"/>
        <v>0</v>
      </c>
      <c r="N123" s="30">
        <f t="shared" si="40"/>
        <v>0</v>
      </c>
      <c r="O123" s="30">
        <f t="shared" si="40"/>
        <v>0</v>
      </c>
      <c r="P123" s="30">
        <f t="shared" si="40"/>
        <v>0</v>
      </c>
      <c r="Q123" s="30">
        <f t="shared" si="40"/>
        <v>0</v>
      </c>
    </row>
    <row r="124" spans="1:17" ht="17.25" customHeight="1">
      <c r="A124" s="76" t="s">
        <v>32</v>
      </c>
      <c r="B124" s="75" t="s">
        <v>268</v>
      </c>
      <c r="C124" s="49" t="s">
        <v>7</v>
      </c>
      <c r="D124" s="50"/>
      <c r="E124" s="30">
        <f aca="true" t="shared" si="43" ref="E124:L124">E125+E126+E127+E128+E129+E131</f>
        <v>0</v>
      </c>
      <c r="F124" s="30">
        <f t="shared" si="43"/>
        <v>0</v>
      </c>
      <c r="G124" s="30">
        <f t="shared" si="43"/>
        <v>0</v>
      </c>
      <c r="H124" s="30">
        <f t="shared" si="43"/>
        <v>0</v>
      </c>
      <c r="I124" s="30">
        <f t="shared" si="43"/>
        <v>0</v>
      </c>
      <c r="J124" s="30">
        <f t="shared" si="43"/>
        <v>0</v>
      </c>
      <c r="K124" s="30">
        <f t="shared" si="43"/>
        <v>0</v>
      </c>
      <c r="L124" s="33">
        <f t="shared" si="43"/>
        <v>0</v>
      </c>
      <c r="M124" s="30">
        <f>M125+M126+M127+M128+M129+M131</f>
        <v>0</v>
      </c>
      <c r="N124" s="30">
        <f>N125+N126+N127+N128+N129+N131</f>
        <v>0</v>
      </c>
      <c r="O124" s="30">
        <f>O125+O126+O127+O128+O129+O131</f>
        <v>0</v>
      </c>
      <c r="P124" s="30">
        <f>P125+P126+P127+P128+P129+P131</f>
        <v>0</v>
      </c>
      <c r="Q124" s="30">
        <f>Q125+Q126+Q127+Q128+Q129+Q131</f>
        <v>0</v>
      </c>
    </row>
    <row r="125" spans="1:17" ht="17.25" customHeight="1">
      <c r="A125" s="76"/>
      <c r="B125" s="75"/>
      <c r="C125" s="49" t="s">
        <v>4</v>
      </c>
      <c r="D125" s="50"/>
      <c r="E125" s="30">
        <f aca="true" t="shared" si="44" ref="E125:E131">F125+G125+H125+I125+J125+K125+L125+M125+N125+O125+P125+Q125</f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3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</row>
    <row r="126" spans="1:17" ht="17.25" customHeight="1">
      <c r="A126" s="76"/>
      <c r="B126" s="75"/>
      <c r="C126" s="49" t="s">
        <v>8</v>
      </c>
      <c r="D126" s="51"/>
      <c r="E126" s="30">
        <f t="shared" si="44"/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3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</row>
    <row r="127" spans="1:17" ht="17.25" customHeight="1">
      <c r="A127" s="76"/>
      <c r="B127" s="75"/>
      <c r="C127" s="49" t="s">
        <v>5</v>
      </c>
      <c r="D127" s="51"/>
      <c r="E127" s="30">
        <f t="shared" si="44"/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3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</row>
    <row r="128" spans="1:17" ht="17.25" customHeight="1">
      <c r="A128" s="76"/>
      <c r="B128" s="75"/>
      <c r="C128" s="49" t="s">
        <v>109</v>
      </c>
      <c r="D128" s="51"/>
      <c r="E128" s="30">
        <f t="shared" si="44"/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3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</row>
    <row r="129" spans="1:17" ht="17.25" customHeight="1">
      <c r="A129" s="76"/>
      <c r="B129" s="75"/>
      <c r="C129" s="49" t="s">
        <v>6</v>
      </c>
      <c r="D129" s="51"/>
      <c r="E129" s="30">
        <f t="shared" si="44"/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3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</row>
    <row r="130" spans="1:17" ht="17.25" customHeight="1">
      <c r="A130" s="76"/>
      <c r="B130" s="75"/>
      <c r="C130" s="49" t="s">
        <v>110</v>
      </c>
      <c r="D130" s="51"/>
      <c r="E130" s="30">
        <f t="shared" si="44"/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3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</row>
    <row r="131" spans="1:17" ht="17.25" customHeight="1">
      <c r="A131" s="76"/>
      <c r="B131" s="75"/>
      <c r="C131" s="49" t="s">
        <v>20</v>
      </c>
      <c r="D131" s="51"/>
      <c r="E131" s="30">
        <f t="shared" si="44"/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3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</row>
    <row r="132" spans="1:17" ht="25.5" customHeight="1">
      <c r="A132" s="76" t="s">
        <v>33</v>
      </c>
      <c r="B132" s="75" t="s">
        <v>267</v>
      </c>
      <c r="C132" s="49" t="s">
        <v>7</v>
      </c>
      <c r="D132" s="50"/>
      <c r="E132" s="30">
        <f aca="true" t="shared" si="45" ref="E132:Q132">E133+E134+E135+E136+E137+E139</f>
        <v>0</v>
      </c>
      <c r="F132" s="30">
        <f t="shared" si="45"/>
        <v>0</v>
      </c>
      <c r="G132" s="30">
        <f t="shared" si="45"/>
        <v>0</v>
      </c>
      <c r="H132" s="30">
        <f t="shared" si="45"/>
        <v>0</v>
      </c>
      <c r="I132" s="30">
        <f t="shared" si="45"/>
        <v>0</v>
      </c>
      <c r="J132" s="30">
        <f t="shared" si="45"/>
        <v>0</v>
      </c>
      <c r="K132" s="30">
        <f t="shared" si="45"/>
        <v>0</v>
      </c>
      <c r="L132" s="30">
        <f t="shared" si="45"/>
        <v>0</v>
      </c>
      <c r="M132" s="30">
        <f t="shared" si="45"/>
        <v>0</v>
      </c>
      <c r="N132" s="30">
        <f t="shared" si="45"/>
        <v>0</v>
      </c>
      <c r="O132" s="30">
        <f t="shared" si="45"/>
        <v>0</v>
      </c>
      <c r="P132" s="30">
        <f t="shared" si="45"/>
        <v>0</v>
      </c>
      <c r="Q132" s="30">
        <f t="shared" si="45"/>
        <v>0</v>
      </c>
    </row>
    <row r="133" spans="1:17" ht="15" customHeight="1">
      <c r="A133" s="76"/>
      <c r="B133" s="75"/>
      <c r="C133" s="49" t="s">
        <v>4</v>
      </c>
      <c r="D133" s="50"/>
      <c r="E133" s="30">
        <f>E1283</f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f>K141</f>
        <v>0</v>
      </c>
      <c r="L133" s="33">
        <f>L141</f>
        <v>0</v>
      </c>
      <c r="M133" s="30">
        <f>M141</f>
        <v>0</v>
      </c>
      <c r="N133" s="30">
        <f>N141</f>
        <v>0</v>
      </c>
      <c r="O133" s="30">
        <f>O141</f>
        <v>0</v>
      </c>
      <c r="P133" s="30">
        <f>P141+P165+P173</f>
        <v>0</v>
      </c>
      <c r="Q133" s="30">
        <f>Q141+Q165+Q173</f>
        <v>0</v>
      </c>
    </row>
    <row r="134" spans="1:17" ht="15" customHeight="1">
      <c r="A134" s="76"/>
      <c r="B134" s="75"/>
      <c r="C134" s="49" t="s">
        <v>8</v>
      </c>
      <c r="D134" s="51"/>
      <c r="E134" s="30">
        <f>E142</f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f aca="true" t="shared" si="46" ref="K134:K139">K142</f>
        <v>0</v>
      </c>
      <c r="L134" s="33">
        <f>L142</f>
        <v>0</v>
      </c>
      <c r="M134" s="30">
        <f>M142</f>
        <v>0</v>
      </c>
      <c r="N134" s="30">
        <f>N142</f>
        <v>0</v>
      </c>
      <c r="O134" s="30">
        <f>O142</f>
        <v>0</v>
      </c>
      <c r="P134" s="30">
        <f>P142</f>
        <v>0</v>
      </c>
      <c r="Q134" s="30">
        <f>Q142+Q166+Q174</f>
        <v>0</v>
      </c>
    </row>
    <row r="135" spans="1:17" ht="15" customHeight="1">
      <c r="A135" s="76"/>
      <c r="B135" s="75"/>
      <c r="C135" s="49" t="s">
        <v>5</v>
      </c>
      <c r="D135" s="51"/>
      <c r="E135" s="30">
        <f>E143+E167+E175</f>
        <v>0</v>
      </c>
      <c r="F135" s="30">
        <f>F143+F223</f>
        <v>0</v>
      </c>
      <c r="G135" s="30">
        <f>G143+G223</f>
        <v>0</v>
      </c>
      <c r="H135" s="30">
        <f>H143+H223</f>
        <v>0</v>
      </c>
      <c r="I135" s="30">
        <f>I143+I223</f>
        <v>0</v>
      </c>
      <c r="J135" s="30">
        <f>J143+J223</f>
        <v>0</v>
      </c>
      <c r="K135" s="30">
        <f t="shared" si="46"/>
        <v>0</v>
      </c>
      <c r="L135" s="33">
        <f aca="true" t="shared" si="47" ref="L135:Q139">L143+L223</f>
        <v>0</v>
      </c>
      <c r="M135" s="30">
        <f t="shared" si="47"/>
        <v>0</v>
      </c>
      <c r="N135" s="30">
        <f t="shared" si="47"/>
        <v>0</v>
      </c>
      <c r="O135" s="30">
        <f t="shared" si="47"/>
        <v>0</v>
      </c>
      <c r="P135" s="30">
        <f t="shared" si="47"/>
        <v>0</v>
      </c>
      <c r="Q135" s="30">
        <f t="shared" si="47"/>
        <v>0</v>
      </c>
    </row>
    <row r="136" spans="1:17" ht="30" customHeight="1">
      <c r="A136" s="76"/>
      <c r="B136" s="75"/>
      <c r="C136" s="49" t="s">
        <v>109</v>
      </c>
      <c r="D136" s="51"/>
      <c r="E136" s="30">
        <f>E144+E168+E176</f>
        <v>0</v>
      </c>
      <c r="F136" s="30">
        <v>0</v>
      </c>
      <c r="G136" s="30">
        <v>0</v>
      </c>
      <c r="H136" s="30">
        <f aca="true" t="shared" si="48" ref="H136:J139">H144+H224</f>
        <v>0</v>
      </c>
      <c r="I136" s="30">
        <f t="shared" si="48"/>
        <v>0</v>
      </c>
      <c r="J136" s="30">
        <f t="shared" si="48"/>
        <v>0</v>
      </c>
      <c r="K136" s="30">
        <f t="shared" si="46"/>
        <v>0</v>
      </c>
      <c r="L136" s="33">
        <f t="shared" si="47"/>
        <v>0</v>
      </c>
      <c r="M136" s="30">
        <f t="shared" si="47"/>
        <v>0</v>
      </c>
      <c r="N136" s="30">
        <f t="shared" si="47"/>
        <v>0</v>
      </c>
      <c r="O136" s="30">
        <f t="shared" si="47"/>
        <v>0</v>
      </c>
      <c r="P136" s="30">
        <f t="shared" si="47"/>
        <v>0</v>
      </c>
      <c r="Q136" s="30">
        <f t="shared" si="47"/>
        <v>0</v>
      </c>
    </row>
    <row r="137" spans="1:17" ht="15" customHeight="1">
      <c r="A137" s="76"/>
      <c r="B137" s="75"/>
      <c r="C137" s="49" t="s">
        <v>6</v>
      </c>
      <c r="D137" s="51"/>
      <c r="E137" s="30">
        <f>E145+E169+E177</f>
        <v>0</v>
      </c>
      <c r="F137" s="30">
        <f aca="true" t="shared" si="49" ref="F137:G139">F145+F225</f>
        <v>0</v>
      </c>
      <c r="G137" s="30">
        <f t="shared" si="49"/>
        <v>0</v>
      </c>
      <c r="H137" s="30">
        <f t="shared" si="48"/>
        <v>0</v>
      </c>
      <c r="I137" s="30">
        <f t="shared" si="48"/>
        <v>0</v>
      </c>
      <c r="J137" s="30">
        <f t="shared" si="48"/>
        <v>0</v>
      </c>
      <c r="K137" s="30">
        <f t="shared" si="46"/>
        <v>0</v>
      </c>
      <c r="L137" s="33">
        <f t="shared" si="47"/>
        <v>0</v>
      </c>
      <c r="M137" s="30">
        <f t="shared" si="47"/>
        <v>0</v>
      </c>
      <c r="N137" s="30">
        <f t="shared" si="47"/>
        <v>0</v>
      </c>
      <c r="O137" s="30">
        <f t="shared" si="47"/>
        <v>0</v>
      </c>
      <c r="P137" s="30">
        <f t="shared" si="47"/>
        <v>0</v>
      </c>
      <c r="Q137" s="30">
        <f t="shared" si="47"/>
        <v>0</v>
      </c>
    </row>
    <row r="138" spans="1:17" ht="30" customHeight="1">
      <c r="A138" s="76"/>
      <c r="B138" s="75"/>
      <c r="C138" s="49" t="s">
        <v>110</v>
      </c>
      <c r="D138" s="51"/>
      <c r="E138" s="30">
        <f>E146+E170+E178</f>
        <v>0</v>
      </c>
      <c r="F138" s="30">
        <f t="shared" si="49"/>
        <v>0</v>
      </c>
      <c r="G138" s="30">
        <f t="shared" si="49"/>
        <v>0</v>
      </c>
      <c r="H138" s="30">
        <f t="shared" si="48"/>
        <v>0</v>
      </c>
      <c r="I138" s="30">
        <f t="shared" si="48"/>
        <v>0</v>
      </c>
      <c r="J138" s="30">
        <f t="shared" si="48"/>
        <v>0</v>
      </c>
      <c r="K138" s="30">
        <f t="shared" si="46"/>
        <v>0</v>
      </c>
      <c r="L138" s="33">
        <f t="shared" si="47"/>
        <v>0</v>
      </c>
      <c r="M138" s="30">
        <f t="shared" si="47"/>
        <v>0</v>
      </c>
      <c r="N138" s="30">
        <f t="shared" si="47"/>
        <v>0</v>
      </c>
      <c r="O138" s="30">
        <f t="shared" si="47"/>
        <v>0</v>
      </c>
      <c r="P138" s="30">
        <f t="shared" si="47"/>
        <v>0</v>
      </c>
      <c r="Q138" s="30">
        <f t="shared" si="47"/>
        <v>0</v>
      </c>
    </row>
    <row r="139" spans="1:17" ht="30" customHeight="1">
      <c r="A139" s="76"/>
      <c r="B139" s="75"/>
      <c r="C139" s="49" t="s">
        <v>20</v>
      </c>
      <c r="D139" s="51"/>
      <c r="E139" s="30">
        <f>E147+E171+E179</f>
        <v>0</v>
      </c>
      <c r="F139" s="30">
        <f t="shared" si="49"/>
        <v>0</v>
      </c>
      <c r="G139" s="30">
        <f t="shared" si="49"/>
        <v>0</v>
      </c>
      <c r="H139" s="30">
        <f t="shared" si="48"/>
        <v>0</v>
      </c>
      <c r="I139" s="30">
        <f t="shared" si="48"/>
        <v>0</v>
      </c>
      <c r="J139" s="30">
        <f t="shared" si="48"/>
        <v>0</v>
      </c>
      <c r="K139" s="30">
        <f t="shared" si="46"/>
        <v>0</v>
      </c>
      <c r="L139" s="33">
        <f t="shared" si="47"/>
        <v>0</v>
      </c>
      <c r="M139" s="30">
        <f t="shared" si="47"/>
        <v>0</v>
      </c>
      <c r="N139" s="30">
        <f t="shared" si="47"/>
        <v>0</v>
      </c>
      <c r="O139" s="30">
        <f t="shared" si="47"/>
        <v>0</v>
      </c>
      <c r="P139" s="30">
        <f t="shared" si="47"/>
        <v>0</v>
      </c>
      <c r="Q139" s="30">
        <f t="shared" si="47"/>
        <v>0</v>
      </c>
    </row>
    <row r="140" spans="1:17" ht="20.25" customHeight="1">
      <c r="A140" s="76" t="s">
        <v>34</v>
      </c>
      <c r="B140" s="75" t="s">
        <v>269</v>
      </c>
      <c r="C140" s="49" t="s">
        <v>7</v>
      </c>
      <c r="D140" s="50"/>
      <c r="E140" s="30">
        <f aca="true" t="shared" si="50" ref="E140:L140">E141+E142+E143+E144+E145+E147</f>
        <v>0</v>
      </c>
      <c r="F140" s="30">
        <f t="shared" si="50"/>
        <v>0</v>
      </c>
      <c r="G140" s="30">
        <f t="shared" si="50"/>
        <v>0</v>
      </c>
      <c r="H140" s="30">
        <f t="shared" si="50"/>
        <v>0</v>
      </c>
      <c r="I140" s="30">
        <f t="shared" si="50"/>
        <v>0</v>
      </c>
      <c r="J140" s="30">
        <f t="shared" si="50"/>
        <v>0</v>
      </c>
      <c r="K140" s="30">
        <f t="shared" si="50"/>
        <v>0</v>
      </c>
      <c r="L140" s="33">
        <f t="shared" si="50"/>
        <v>0</v>
      </c>
      <c r="M140" s="30">
        <f>M141+M142+M143+M144+M145+M147</f>
        <v>0</v>
      </c>
      <c r="N140" s="30">
        <f>N141+N142+N143+N144+N145+N147</f>
        <v>0</v>
      </c>
      <c r="O140" s="30">
        <f>O141+O142+O143+O144+O145+O147</f>
        <v>0</v>
      </c>
      <c r="P140" s="30">
        <f>P141+P142+P143+P144+P145+P147</f>
        <v>0</v>
      </c>
      <c r="Q140" s="30">
        <f>Q141+Q142+Q143+Q144+Q145+Q147</f>
        <v>0</v>
      </c>
    </row>
    <row r="141" spans="1:17" ht="20.25" customHeight="1">
      <c r="A141" s="76"/>
      <c r="B141" s="75"/>
      <c r="C141" s="49" t="s">
        <v>4</v>
      </c>
      <c r="D141" s="50"/>
      <c r="E141" s="30">
        <f aca="true" t="shared" si="51" ref="E141:E147">F141+G141+H141+I141+J141+K141+L141+M141+N141+O141+P141+Q141</f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3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</row>
    <row r="142" spans="1:17" ht="20.25" customHeight="1">
      <c r="A142" s="76"/>
      <c r="B142" s="75"/>
      <c r="C142" s="49" t="s">
        <v>8</v>
      </c>
      <c r="D142" s="51"/>
      <c r="E142" s="30">
        <f t="shared" si="51"/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3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</row>
    <row r="143" spans="1:17" ht="20.25" customHeight="1">
      <c r="A143" s="76"/>
      <c r="B143" s="75"/>
      <c r="C143" s="49" t="s">
        <v>5</v>
      </c>
      <c r="D143" s="51"/>
      <c r="E143" s="30">
        <f t="shared" si="51"/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3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</row>
    <row r="144" spans="1:17" ht="20.25" customHeight="1">
      <c r="A144" s="76"/>
      <c r="B144" s="75"/>
      <c r="C144" s="49" t="s">
        <v>109</v>
      </c>
      <c r="D144" s="51"/>
      <c r="E144" s="30">
        <f t="shared" si="51"/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3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</row>
    <row r="145" spans="1:17" ht="20.25" customHeight="1">
      <c r="A145" s="76"/>
      <c r="B145" s="75"/>
      <c r="C145" s="49" t="s">
        <v>6</v>
      </c>
      <c r="D145" s="51"/>
      <c r="E145" s="30">
        <f t="shared" si="51"/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3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</row>
    <row r="146" spans="1:17" ht="20.25" customHeight="1">
      <c r="A146" s="76"/>
      <c r="B146" s="75"/>
      <c r="C146" s="49" t="s">
        <v>110</v>
      </c>
      <c r="D146" s="51"/>
      <c r="E146" s="30">
        <f t="shared" si="51"/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3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</row>
    <row r="147" spans="1:17" ht="20.25" customHeight="1">
      <c r="A147" s="76"/>
      <c r="B147" s="75"/>
      <c r="C147" s="49" t="s">
        <v>20</v>
      </c>
      <c r="D147" s="51"/>
      <c r="E147" s="30">
        <f t="shared" si="51"/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3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</row>
    <row r="148" spans="1:17" ht="25.5" customHeight="1">
      <c r="A148" s="76" t="s">
        <v>201</v>
      </c>
      <c r="B148" s="75" t="s">
        <v>205</v>
      </c>
      <c r="C148" s="49" t="s">
        <v>7</v>
      </c>
      <c r="D148" s="50"/>
      <c r="E148" s="30">
        <f aca="true" t="shared" si="52" ref="E148:L148">E149+E150+E151+E152+E153+E155</f>
        <v>2444847.0306700002</v>
      </c>
      <c r="F148" s="30">
        <f t="shared" si="52"/>
        <v>0</v>
      </c>
      <c r="G148" s="30">
        <f t="shared" si="52"/>
        <v>0</v>
      </c>
      <c r="H148" s="30">
        <f t="shared" si="52"/>
        <v>0</v>
      </c>
      <c r="I148" s="30">
        <f t="shared" si="52"/>
        <v>0</v>
      </c>
      <c r="J148" s="30">
        <f t="shared" si="52"/>
        <v>0</v>
      </c>
      <c r="K148" s="30">
        <f t="shared" si="52"/>
        <v>357403.2</v>
      </c>
      <c r="L148" s="33">
        <f t="shared" si="52"/>
        <v>473831.27067</v>
      </c>
      <c r="M148" s="30">
        <f>M149+M150+M151+M152+M153+M155</f>
        <v>472386.22</v>
      </c>
      <c r="N148" s="30">
        <f>N149+N150+N151+N152+N153+N155</f>
        <v>465262.12</v>
      </c>
      <c r="O148" s="30">
        <f>O149+O150+O151+O152+O153+O155</f>
        <v>465262.12</v>
      </c>
      <c r="P148" s="30">
        <f>P149+P150+P151+P152+P153+P155</f>
        <v>210702.1</v>
      </c>
      <c r="Q148" s="30">
        <f>Q149+Q150+Q151+Q152+Q153+Q155</f>
        <v>0</v>
      </c>
    </row>
    <row r="149" spans="1:17" ht="15" customHeight="1">
      <c r="A149" s="76"/>
      <c r="B149" s="75"/>
      <c r="C149" s="49" t="s">
        <v>4</v>
      </c>
      <c r="D149" s="50"/>
      <c r="E149" s="30">
        <f aca="true" t="shared" si="53" ref="E149:E154">E157+E165+E173</f>
        <v>732120.8999999999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f>K157+K165+K173</f>
        <v>145351.1</v>
      </c>
      <c r="L149" s="33">
        <f aca="true" t="shared" si="54" ref="L149:Q149">L157+L165+L173</f>
        <v>164731.6</v>
      </c>
      <c r="M149" s="30">
        <f t="shared" si="54"/>
        <v>161284.5</v>
      </c>
      <c r="N149" s="30">
        <f t="shared" si="54"/>
        <v>136956.8</v>
      </c>
      <c r="O149" s="30">
        <f t="shared" si="54"/>
        <v>123796.9</v>
      </c>
      <c r="P149" s="30">
        <f t="shared" si="54"/>
        <v>0</v>
      </c>
      <c r="Q149" s="30">
        <f t="shared" si="54"/>
        <v>0</v>
      </c>
    </row>
    <row r="150" spans="1:17" ht="15" customHeight="1">
      <c r="A150" s="76"/>
      <c r="B150" s="75"/>
      <c r="C150" s="49" t="s">
        <v>8</v>
      </c>
      <c r="D150" s="51"/>
      <c r="E150" s="30">
        <f t="shared" si="53"/>
        <v>1712726.13067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f>K158+K166+K174</f>
        <v>212052.1</v>
      </c>
      <c r="L150" s="33">
        <f aca="true" t="shared" si="55" ref="L150:Q150">L158+L166+L174</f>
        <v>309099.67067</v>
      </c>
      <c r="M150" s="30">
        <f t="shared" si="55"/>
        <v>311101.72</v>
      </c>
      <c r="N150" s="30">
        <f t="shared" si="55"/>
        <v>328305.32</v>
      </c>
      <c r="O150" s="30">
        <f t="shared" si="55"/>
        <v>341465.22</v>
      </c>
      <c r="P150" s="30">
        <f t="shared" si="55"/>
        <v>210702.1</v>
      </c>
      <c r="Q150" s="30">
        <f t="shared" si="55"/>
        <v>0</v>
      </c>
    </row>
    <row r="151" spans="1:17" ht="15" customHeight="1">
      <c r="A151" s="76"/>
      <c r="B151" s="75"/>
      <c r="C151" s="49" t="s">
        <v>5</v>
      </c>
      <c r="D151" s="51"/>
      <c r="E151" s="30">
        <f t="shared" si="53"/>
        <v>0</v>
      </c>
      <c r="F151" s="30">
        <f aca="true" t="shared" si="56" ref="F151:Q155">F159+F223</f>
        <v>0</v>
      </c>
      <c r="G151" s="30">
        <f t="shared" si="56"/>
        <v>0</v>
      </c>
      <c r="H151" s="30">
        <f t="shared" si="56"/>
        <v>0</v>
      </c>
      <c r="I151" s="30">
        <f t="shared" si="56"/>
        <v>0</v>
      </c>
      <c r="J151" s="30">
        <f t="shared" si="56"/>
        <v>0</v>
      </c>
      <c r="K151" s="30">
        <f t="shared" si="56"/>
        <v>0</v>
      </c>
      <c r="L151" s="33">
        <f t="shared" si="56"/>
        <v>0</v>
      </c>
      <c r="M151" s="30">
        <f t="shared" si="56"/>
        <v>0</v>
      </c>
      <c r="N151" s="30">
        <f t="shared" si="56"/>
        <v>0</v>
      </c>
      <c r="O151" s="30">
        <f t="shared" si="56"/>
        <v>0</v>
      </c>
      <c r="P151" s="30">
        <f t="shared" si="56"/>
        <v>0</v>
      </c>
      <c r="Q151" s="30">
        <f t="shared" si="56"/>
        <v>0</v>
      </c>
    </row>
    <row r="152" spans="1:17" ht="30" customHeight="1">
      <c r="A152" s="76"/>
      <c r="B152" s="75"/>
      <c r="C152" s="49" t="s">
        <v>109</v>
      </c>
      <c r="D152" s="51"/>
      <c r="E152" s="30">
        <f t="shared" si="53"/>
        <v>0</v>
      </c>
      <c r="F152" s="30">
        <v>0</v>
      </c>
      <c r="G152" s="30">
        <v>0</v>
      </c>
      <c r="H152" s="30">
        <f t="shared" si="56"/>
        <v>0</v>
      </c>
      <c r="I152" s="30">
        <f t="shared" si="56"/>
        <v>0</v>
      </c>
      <c r="J152" s="30">
        <f t="shared" si="56"/>
        <v>0</v>
      </c>
      <c r="K152" s="30">
        <f t="shared" si="56"/>
        <v>0</v>
      </c>
      <c r="L152" s="33">
        <f t="shared" si="56"/>
        <v>0</v>
      </c>
      <c r="M152" s="30">
        <f t="shared" si="56"/>
        <v>0</v>
      </c>
      <c r="N152" s="30">
        <f t="shared" si="56"/>
        <v>0</v>
      </c>
      <c r="O152" s="30">
        <f t="shared" si="56"/>
        <v>0</v>
      </c>
      <c r="P152" s="30">
        <f t="shared" si="56"/>
        <v>0</v>
      </c>
      <c r="Q152" s="30">
        <f t="shared" si="56"/>
        <v>0</v>
      </c>
    </row>
    <row r="153" spans="1:17" ht="15" customHeight="1">
      <c r="A153" s="76"/>
      <c r="B153" s="75"/>
      <c r="C153" s="49" t="s">
        <v>6</v>
      </c>
      <c r="D153" s="51"/>
      <c r="E153" s="30">
        <f t="shared" si="53"/>
        <v>0</v>
      </c>
      <c r="F153" s="30">
        <f aca="true" t="shared" si="57" ref="F153:G155">F161+F225</f>
        <v>0</v>
      </c>
      <c r="G153" s="30">
        <f t="shared" si="57"/>
        <v>0</v>
      </c>
      <c r="H153" s="30">
        <f t="shared" si="56"/>
        <v>0</v>
      </c>
      <c r="I153" s="30">
        <f t="shared" si="56"/>
        <v>0</v>
      </c>
      <c r="J153" s="30">
        <f t="shared" si="56"/>
        <v>0</v>
      </c>
      <c r="K153" s="30">
        <f t="shared" si="56"/>
        <v>0</v>
      </c>
      <c r="L153" s="33">
        <f t="shared" si="56"/>
        <v>0</v>
      </c>
      <c r="M153" s="30">
        <f t="shared" si="56"/>
        <v>0</v>
      </c>
      <c r="N153" s="30">
        <f t="shared" si="56"/>
        <v>0</v>
      </c>
      <c r="O153" s="30">
        <f t="shared" si="56"/>
        <v>0</v>
      </c>
      <c r="P153" s="30">
        <f t="shared" si="56"/>
        <v>0</v>
      </c>
      <c r="Q153" s="30">
        <f t="shared" si="56"/>
        <v>0</v>
      </c>
    </row>
    <row r="154" spans="1:17" ht="30" customHeight="1">
      <c r="A154" s="76"/>
      <c r="B154" s="75"/>
      <c r="C154" s="49" t="s">
        <v>110</v>
      </c>
      <c r="D154" s="51"/>
      <c r="E154" s="30">
        <f t="shared" si="53"/>
        <v>0</v>
      </c>
      <c r="F154" s="30">
        <f t="shared" si="57"/>
        <v>0</v>
      </c>
      <c r="G154" s="30">
        <f t="shared" si="57"/>
        <v>0</v>
      </c>
      <c r="H154" s="30">
        <f t="shared" si="56"/>
        <v>0</v>
      </c>
      <c r="I154" s="30">
        <f t="shared" si="56"/>
        <v>0</v>
      </c>
      <c r="J154" s="30">
        <f t="shared" si="56"/>
        <v>0</v>
      </c>
      <c r="K154" s="30">
        <f t="shared" si="56"/>
        <v>0</v>
      </c>
      <c r="L154" s="33">
        <f t="shared" si="56"/>
        <v>0</v>
      </c>
      <c r="M154" s="30">
        <f t="shared" si="56"/>
        <v>0</v>
      </c>
      <c r="N154" s="30">
        <f t="shared" si="56"/>
        <v>0</v>
      </c>
      <c r="O154" s="30">
        <f t="shared" si="56"/>
        <v>0</v>
      </c>
      <c r="P154" s="30">
        <f t="shared" si="56"/>
        <v>0</v>
      </c>
      <c r="Q154" s="30">
        <f t="shared" si="56"/>
        <v>0</v>
      </c>
    </row>
    <row r="155" spans="1:17" ht="30" customHeight="1">
      <c r="A155" s="76"/>
      <c r="B155" s="75"/>
      <c r="C155" s="49" t="s">
        <v>20</v>
      </c>
      <c r="D155" s="51"/>
      <c r="E155" s="30">
        <f>E163+E171+E179</f>
        <v>0</v>
      </c>
      <c r="F155" s="30">
        <f t="shared" si="57"/>
        <v>0</v>
      </c>
      <c r="G155" s="30">
        <f t="shared" si="57"/>
        <v>0</v>
      </c>
      <c r="H155" s="30">
        <f t="shared" si="56"/>
        <v>0</v>
      </c>
      <c r="I155" s="30">
        <f t="shared" si="56"/>
        <v>0</v>
      </c>
      <c r="J155" s="30">
        <f t="shared" si="56"/>
        <v>0</v>
      </c>
      <c r="K155" s="30">
        <f t="shared" si="56"/>
        <v>0</v>
      </c>
      <c r="L155" s="33">
        <f t="shared" si="56"/>
        <v>0</v>
      </c>
      <c r="M155" s="30">
        <f t="shared" si="56"/>
        <v>0</v>
      </c>
      <c r="N155" s="30">
        <f t="shared" si="56"/>
        <v>0</v>
      </c>
      <c r="O155" s="30">
        <f t="shared" si="56"/>
        <v>0</v>
      </c>
      <c r="P155" s="30">
        <f t="shared" si="56"/>
        <v>0</v>
      </c>
      <c r="Q155" s="30">
        <f t="shared" si="56"/>
        <v>0</v>
      </c>
    </row>
    <row r="156" spans="1:17" ht="15" customHeight="1">
      <c r="A156" s="76" t="s">
        <v>202</v>
      </c>
      <c r="B156" s="75" t="s">
        <v>206</v>
      </c>
      <c r="C156" s="49" t="s">
        <v>7</v>
      </c>
      <c r="D156" s="50"/>
      <c r="E156" s="30">
        <f aca="true" t="shared" si="58" ref="E156:L156">E157+E158+E159+E160+E161+E163</f>
        <v>12124.1</v>
      </c>
      <c r="F156" s="30">
        <f t="shared" si="58"/>
        <v>0</v>
      </c>
      <c r="G156" s="30">
        <f t="shared" si="58"/>
        <v>0</v>
      </c>
      <c r="H156" s="30">
        <f t="shared" si="58"/>
        <v>0</v>
      </c>
      <c r="I156" s="30">
        <f t="shared" si="58"/>
        <v>0</v>
      </c>
      <c r="J156" s="30">
        <f t="shared" si="58"/>
        <v>0</v>
      </c>
      <c r="K156" s="30">
        <f t="shared" si="58"/>
        <v>0</v>
      </c>
      <c r="L156" s="33">
        <f t="shared" si="58"/>
        <v>0</v>
      </c>
      <c r="M156" s="30">
        <f>M157+M158+M159+M160+M161+M163</f>
        <v>12124.1</v>
      </c>
      <c r="N156" s="30">
        <f>N157+N158+N159+N160+N161+N163</f>
        <v>0</v>
      </c>
      <c r="O156" s="30">
        <f>O157+O158+O159+O160+O161+O163</f>
        <v>0</v>
      </c>
      <c r="P156" s="30">
        <f>P157+P158+P159+P160+P161+P163</f>
        <v>0</v>
      </c>
      <c r="Q156" s="30">
        <f>Q157+Q158+Q159+Q160+Q161+Q163</f>
        <v>0</v>
      </c>
    </row>
    <row r="157" spans="1:17" ht="34.5" customHeight="1">
      <c r="A157" s="76"/>
      <c r="B157" s="75"/>
      <c r="C157" s="49" t="s">
        <v>4</v>
      </c>
      <c r="D157" s="50"/>
      <c r="E157" s="30">
        <f aca="true" t="shared" si="59" ref="E157:E163">F157+G157+H157+I157+J157+K157+L157+M157+N157+O157+P157+Q157</f>
        <v>12124.1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3">
        <v>0</v>
      </c>
      <c r="M157" s="30">
        <v>12124.1</v>
      </c>
      <c r="N157" s="30">
        <v>0</v>
      </c>
      <c r="O157" s="30">
        <v>0</v>
      </c>
      <c r="P157" s="30">
        <v>0</v>
      </c>
      <c r="Q157" s="30">
        <v>0</v>
      </c>
    </row>
    <row r="158" spans="1:17" ht="34.5" customHeight="1">
      <c r="A158" s="76"/>
      <c r="B158" s="75"/>
      <c r="C158" s="49" t="s">
        <v>8</v>
      </c>
      <c r="D158" s="51"/>
      <c r="E158" s="30">
        <f t="shared" si="59"/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3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</row>
    <row r="159" spans="1:17" ht="34.5" customHeight="1">
      <c r="A159" s="76"/>
      <c r="B159" s="75"/>
      <c r="C159" s="49" t="s">
        <v>5</v>
      </c>
      <c r="D159" s="51"/>
      <c r="E159" s="30">
        <f t="shared" si="59"/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3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</row>
    <row r="160" spans="1:17" ht="53.25" customHeight="1">
      <c r="A160" s="76"/>
      <c r="B160" s="75"/>
      <c r="C160" s="49" t="s">
        <v>109</v>
      </c>
      <c r="D160" s="51"/>
      <c r="E160" s="30">
        <f t="shared" si="59"/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3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</row>
    <row r="161" spans="1:17" ht="38.25" customHeight="1">
      <c r="A161" s="76"/>
      <c r="B161" s="75"/>
      <c r="C161" s="49" t="s">
        <v>6</v>
      </c>
      <c r="D161" s="51"/>
      <c r="E161" s="30">
        <f t="shared" si="59"/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3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</row>
    <row r="162" spans="1:17" ht="38.25" customHeight="1">
      <c r="A162" s="76"/>
      <c r="B162" s="75"/>
      <c r="C162" s="49" t="s">
        <v>110</v>
      </c>
      <c r="D162" s="51"/>
      <c r="E162" s="30">
        <f t="shared" si="59"/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3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</row>
    <row r="163" spans="1:17" ht="69" customHeight="1">
      <c r="A163" s="76"/>
      <c r="B163" s="75"/>
      <c r="C163" s="49" t="s">
        <v>20</v>
      </c>
      <c r="D163" s="51"/>
      <c r="E163" s="30">
        <f t="shared" si="59"/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3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</row>
    <row r="164" spans="1:17" ht="25.5" customHeight="1">
      <c r="A164" s="76" t="s">
        <v>270</v>
      </c>
      <c r="B164" s="75" t="s">
        <v>207</v>
      </c>
      <c r="C164" s="49" t="s">
        <v>7</v>
      </c>
      <c r="D164" s="50"/>
      <c r="E164" s="30">
        <f aca="true" t="shared" si="60" ref="E164:L164">E165+E166+E167+E168+E169+E171</f>
        <v>2431372.93067</v>
      </c>
      <c r="F164" s="30">
        <f t="shared" si="60"/>
        <v>0</v>
      </c>
      <c r="G164" s="30">
        <f t="shared" si="60"/>
        <v>0</v>
      </c>
      <c r="H164" s="30">
        <f t="shared" si="60"/>
        <v>0</v>
      </c>
      <c r="I164" s="30">
        <f t="shared" si="60"/>
        <v>0</v>
      </c>
      <c r="J164" s="30">
        <f t="shared" si="60"/>
        <v>0</v>
      </c>
      <c r="K164" s="30">
        <f>K165+K166+K167+K168+K169+K171</f>
        <v>356053.2</v>
      </c>
      <c r="L164" s="33">
        <f t="shared" si="60"/>
        <v>473831.27067</v>
      </c>
      <c r="M164" s="30">
        <f>M165+M166+M167+M168+M169+M171</f>
        <v>460262.12</v>
      </c>
      <c r="N164" s="30">
        <f>N165+N166+N167+N168+N169+N171</f>
        <v>465262.12</v>
      </c>
      <c r="O164" s="30">
        <f>O165+O166+O167+O168+O169+O171</f>
        <v>465262.12</v>
      </c>
      <c r="P164" s="30">
        <f>P165+P166+P167+P168+P169+P171</f>
        <v>210702.1</v>
      </c>
      <c r="Q164" s="30">
        <f>Q165+Q166+Q167+Q168+Q169+Q171</f>
        <v>0</v>
      </c>
    </row>
    <row r="165" spans="1:17" ht="31.5" customHeight="1">
      <c r="A165" s="76"/>
      <c r="B165" s="75"/>
      <c r="C165" s="49" t="s">
        <v>4</v>
      </c>
      <c r="D165" s="50"/>
      <c r="E165" s="30">
        <f aca="true" t="shared" si="61" ref="E165:E171">F165+G165+H165+I165+J165+K165+L165+M165+N165+O165+P165+Q165</f>
        <v>719996.7999999999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145351.1</v>
      </c>
      <c r="L165" s="33">
        <v>164731.6</v>
      </c>
      <c r="M165" s="30">
        <v>149160.4</v>
      </c>
      <c r="N165" s="30">
        <v>136956.8</v>
      </c>
      <c r="O165" s="30">
        <v>123796.9</v>
      </c>
      <c r="P165" s="30">
        <v>0</v>
      </c>
      <c r="Q165" s="30">
        <v>0</v>
      </c>
    </row>
    <row r="166" spans="1:17" ht="32.25" customHeight="1">
      <c r="A166" s="76"/>
      <c r="B166" s="75"/>
      <c r="C166" s="49" t="s">
        <v>8</v>
      </c>
      <c r="D166" s="51"/>
      <c r="E166" s="30">
        <f t="shared" si="61"/>
        <v>1711376.13067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210702.1</v>
      </c>
      <c r="L166" s="33">
        <v>309099.67067</v>
      </c>
      <c r="M166" s="30">
        <v>311101.72</v>
      </c>
      <c r="N166" s="30">
        <v>328305.32</v>
      </c>
      <c r="O166" s="30">
        <v>341465.22</v>
      </c>
      <c r="P166" s="30">
        <v>210702.1</v>
      </c>
      <c r="Q166" s="30">
        <v>0</v>
      </c>
    </row>
    <row r="167" spans="1:17" ht="33" customHeight="1">
      <c r="A167" s="76"/>
      <c r="B167" s="75"/>
      <c r="C167" s="49" t="s">
        <v>5</v>
      </c>
      <c r="D167" s="51"/>
      <c r="E167" s="30">
        <f t="shared" si="61"/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3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</row>
    <row r="168" spans="1:17" ht="48.75" customHeight="1">
      <c r="A168" s="76"/>
      <c r="B168" s="75"/>
      <c r="C168" s="49" t="s">
        <v>109</v>
      </c>
      <c r="D168" s="51"/>
      <c r="E168" s="30">
        <f t="shared" si="61"/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3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</row>
    <row r="169" spans="1:17" ht="36.75" customHeight="1">
      <c r="A169" s="76"/>
      <c r="B169" s="75"/>
      <c r="C169" s="49" t="s">
        <v>6</v>
      </c>
      <c r="D169" s="51"/>
      <c r="E169" s="30">
        <f t="shared" si="61"/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3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</row>
    <row r="170" spans="1:17" ht="30" customHeight="1">
      <c r="A170" s="76"/>
      <c r="B170" s="75"/>
      <c r="C170" s="49" t="s">
        <v>110</v>
      </c>
      <c r="D170" s="51"/>
      <c r="E170" s="30">
        <f t="shared" si="61"/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3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</row>
    <row r="171" spans="1:17" ht="49.5" customHeight="1">
      <c r="A171" s="76"/>
      <c r="B171" s="75"/>
      <c r="C171" s="49" t="s">
        <v>20</v>
      </c>
      <c r="D171" s="51"/>
      <c r="E171" s="30">
        <f t="shared" si="61"/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3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</row>
    <row r="172" spans="1:17" ht="25.5" customHeight="1">
      <c r="A172" s="76" t="s">
        <v>271</v>
      </c>
      <c r="B172" s="75" t="s">
        <v>208</v>
      </c>
      <c r="C172" s="49" t="s">
        <v>7</v>
      </c>
      <c r="D172" s="50"/>
      <c r="E172" s="30">
        <f aca="true" t="shared" si="62" ref="E172:L172">E173+E174+E175+E176+E177+E179</f>
        <v>1350</v>
      </c>
      <c r="F172" s="30">
        <f t="shared" si="62"/>
        <v>0</v>
      </c>
      <c r="G172" s="30">
        <f t="shared" si="62"/>
        <v>0</v>
      </c>
      <c r="H172" s="30">
        <f t="shared" si="62"/>
        <v>0</v>
      </c>
      <c r="I172" s="30">
        <f t="shared" si="62"/>
        <v>0</v>
      </c>
      <c r="J172" s="30">
        <f t="shared" si="62"/>
        <v>0</v>
      </c>
      <c r="K172" s="30">
        <f t="shared" si="62"/>
        <v>1350</v>
      </c>
      <c r="L172" s="33">
        <f t="shared" si="62"/>
        <v>0</v>
      </c>
      <c r="M172" s="30">
        <f>M173+M174+M175+M176+M177+M179</f>
        <v>0</v>
      </c>
      <c r="N172" s="30">
        <f>N173+N174+N175+N176+N177+N179</f>
        <v>0</v>
      </c>
      <c r="O172" s="30">
        <f>O173+O174+O175+O176+O177+O179</f>
        <v>0</v>
      </c>
      <c r="P172" s="30">
        <f>P173+P174+P175+P176+P177+P179</f>
        <v>0</v>
      </c>
      <c r="Q172" s="30">
        <f>Q173+Q174+Q175+Q176+Q177+Q179</f>
        <v>0</v>
      </c>
    </row>
    <row r="173" spans="1:17" ht="15" customHeight="1">
      <c r="A173" s="76"/>
      <c r="B173" s="75"/>
      <c r="C173" s="49" t="s">
        <v>4</v>
      </c>
      <c r="D173" s="50"/>
      <c r="E173" s="30">
        <f aca="true" t="shared" si="63" ref="E173:E179">F173+G173+H173+I173+J173+K173+L173+M173+N173+O173+P173+Q173</f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3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</row>
    <row r="174" spans="1:17" ht="15" customHeight="1">
      <c r="A174" s="76"/>
      <c r="B174" s="75"/>
      <c r="C174" s="49" t="s">
        <v>8</v>
      </c>
      <c r="D174" s="51"/>
      <c r="E174" s="30">
        <f t="shared" si="63"/>
        <v>1350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1350</v>
      </c>
      <c r="L174" s="33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</row>
    <row r="175" spans="1:17" ht="15" customHeight="1">
      <c r="A175" s="76"/>
      <c r="B175" s="75"/>
      <c r="C175" s="49" t="s">
        <v>5</v>
      </c>
      <c r="D175" s="51"/>
      <c r="E175" s="30">
        <f t="shared" si="63"/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3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</row>
    <row r="176" spans="1:17" ht="46.5" customHeight="1">
      <c r="A176" s="76"/>
      <c r="B176" s="75"/>
      <c r="C176" s="49" t="s">
        <v>109</v>
      </c>
      <c r="D176" s="51"/>
      <c r="E176" s="30">
        <f t="shared" si="63"/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3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</row>
    <row r="177" spans="1:17" ht="15" customHeight="1">
      <c r="A177" s="76"/>
      <c r="B177" s="75"/>
      <c r="C177" s="49" t="s">
        <v>6</v>
      </c>
      <c r="D177" s="51"/>
      <c r="E177" s="30">
        <f t="shared" si="63"/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3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</row>
    <row r="178" spans="1:17" ht="30" customHeight="1">
      <c r="A178" s="76"/>
      <c r="B178" s="75"/>
      <c r="C178" s="49" t="s">
        <v>110</v>
      </c>
      <c r="D178" s="51"/>
      <c r="E178" s="30">
        <f t="shared" si="63"/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3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</row>
    <row r="179" spans="1:17" ht="46.5" customHeight="1">
      <c r="A179" s="76"/>
      <c r="B179" s="75"/>
      <c r="C179" s="49" t="s">
        <v>20</v>
      </c>
      <c r="D179" s="51"/>
      <c r="E179" s="30">
        <f t="shared" si="63"/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3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</row>
    <row r="180" spans="1:17" ht="25.5" customHeight="1">
      <c r="A180" s="76" t="s">
        <v>272</v>
      </c>
      <c r="B180" s="75" t="s">
        <v>209</v>
      </c>
      <c r="C180" s="49" t="s">
        <v>7</v>
      </c>
      <c r="D180" s="50"/>
      <c r="E180" s="30">
        <f aca="true" t="shared" si="64" ref="E180:Q180">E181+E182+E183+E184+E185+E187</f>
        <v>529.4000000000001</v>
      </c>
      <c r="F180" s="30">
        <f t="shared" si="64"/>
        <v>0</v>
      </c>
      <c r="G180" s="30">
        <f t="shared" si="64"/>
        <v>0</v>
      </c>
      <c r="H180" s="30">
        <f t="shared" si="64"/>
        <v>0</v>
      </c>
      <c r="I180" s="30">
        <f t="shared" si="64"/>
        <v>0</v>
      </c>
      <c r="J180" s="30">
        <f t="shared" si="64"/>
        <v>0</v>
      </c>
      <c r="K180" s="30">
        <f t="shared" si="64"/>
        <v>316.3</v>
      </c>
      <c r="L180" s="33">
        <f t="shared" si="64"/>
        <v>41.8</v>
      </c>
      <c r="M180" s="30">
        <f t="shared" si="64"/>
        <v>57.1</v>
      </c>
      <c r="N180" s="30">
        <f t="shared" si="64"/>
        <v>57.1</v>
      </c>
      <c r="O180" s="30">
        <f t="shared" si="64"/>
        <v>57.1</v>
      </c>
      <c r="P180" s="30">
        <f t="shared" si="64"/>
        <v>0</v>
      </c>
      <c r="Q180" s="30">
        <f t="shared" si="64"/>
        <v>0</v>
      </c>
    </row>
    <row r="181" spans="1:17" ht="15" customHeight="1">
      <c r="A181" s="76"/>
      <c r="B181" s="75"/>
      <c r="C181" s="49" t="s">
        <v>4</v>
      </c>
      <c r="D181" s="50"/>
      <c r="E181" s="30">
        <f aca="true" t="shared" si="65" ref="E181:E186">E189</f>
        <v>529.4000000000001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f>K189</f>
        <v>316.3</v>
      </c>
      <c r="L181" s="33">
        <f aca="true" t="shared" si="66" ref="L181:Q181">L189</f>
        <v>41.8</v>
      </c>
      <c r="M181" s="30">
        <f t="shared" si="66"/>
        <v>57.1</v>
      </c>
      <c r="N181" s="30">
        <f t="shared" si="66"/>
        <v>57.1</v>
      </c>
      <c r="O181" s="30">
        <f t="shared" si="66"/>
        <v>57.1</v>
      </c>
      <c r="P181" s="30">
        <f t="shared" si="66"/>
        <v>0</v>
      </c>
      <c r="Q181" s="30">
        <f t="shared" si="66"/>
        <v>0</v>
      </c>
    </row>
    <row r="182" spans="1:17" ht="15" customHeight="1">
      <c r="A182" s="76"/>
      <c r="B182" s="75"/>
      <c r="C182" s="49" t="s">
        <v>8</v>
      </c>
      <c r="D182" s="51"/>
      <c r="E182" s="30">
        <f t="shared" si="65"/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3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</row>
    <row r="183" spans="1:17" ht="15" customHeight="1">
      <c r="A183" s="76"/>
      <c r="B183" s="75"/>
      <c r="C183" s="49" t="s">
        <v>5</v>
      </c>
      <c r="D183" s="51"/>
      <c r="E183" s="30">
        <f t="shared" si="65"/>
        <v>0</v>
      </c>
      <c r="F183" s="30">
        <f aca="true" t="shared" si="67" ref="F183:Q187">F191+F239</f>
        <v>0</v>
      </c>
      <c r="G183" s="30">
        <f t="shared" si="67"/>
        <v>0</v>
      </c>
      <c r="H183" s="30">
        <f t="shared" si="67"/>
        <v>0</v>
      </c>
      <c r="I183" s="30">
        <f t="shared" si="67"/>
        <v>0</v>
      </c>
      <c r="J183" s="30">
        <f t="shared" si="67"/>
        <v>0</v>
      </c>
      <c r="K183" s="30">
        <f t="shared" si="67"/>
        <v>0</v>
      </c>
      <c r="L183" s="33">
        <f t="shared" si="67"/>
        <v>0</v>
      </c>
      <c r="M183" s="30">
        <f t="shared" si="67"/>
        <v>0</v>
      </c>
      <c r="N183" s="30">
        <f t="shared" si="67"/>
        <v>0</v>
      </c>
      <c r="O183" s="30">
        <f t="shared" si="67"/>
        <v>0</v>
      </c>
      <c r="P183" s="30">
        <f t="shared" si="67"/>
        <v>0</v>
      </c>
      <c r="Q183" s="30">
        <f t="shared" si="67"/>
        <v>0</v>
      </c>
    </row>
    <row r="184" spans="1:17" ht="30" customHeight="1">
      <c r="A184" s="76"/>
      <c r="B184" s="75"/>
      <c r="C184" s="49" t="s">
        <v>109</v>
      </c>
      <c r="D184" s="51"/>
      <c r="E184" s="30">
        <f t="shared" si="65"/>
        <v>0</v>
      </c>
      <c r="F184" s="30">
        <f t="shared" si="67"/>
        <v>0</v>
      </c>
      <c r="G184" s="30">
        <f t="shared" si="67"/>
        <v>0</v>
      </c>
      <c r="H184" s="30">
        <f t="shared" si="67"/>
        <v>0</v>
      </c>
      <c r="I184" s="30">
        <f t="shared" si="67"/>
        <v>0</v>
      </c>
      <c r="J184" s="30">
        <f t="shared" si="67"/>
        <v>0</v>
      </c>
      <c r="K184" s="30">
        <f t="shared" si="67"/>
        <v>0</v>
      </c>
      <c r="L184" s="33">
        <f t="shared" si="67"/>
        <v>0</v>
      </c>
      <c r="M184" s="30">
        <f t="shared" si="67"/>
        <v>0</v>
      </c>
      <c r="N184" s="30">
        <f t="shared" si="67"/>
        <v>0</v>
      </c>
      <c r="O184" s="30">
        <f t="shared" si="67"/>
        <v>0</v>
      </c>
      <c r="P184" s="30">
        <f t="shared" si="67"/>
        <v>0</v>
      </c>
      <c r="Q184" s="30">
        <f t="shared" si="67"/>
        <v>0</v>
      </c>
    </row>
    <row r="185" spans="1:17" ht="15" customHeight="1">
      <c r="A185" s="76"/>
      <c r="B185" s="75"/>
      <c r="C185" s="49" t="s">
        <v>6</v>
      </c>
      <c r="D185" s="51"/>
      <c r="E185" s="30">
        <f t="shared" si="65"/>
        <v>0</v>
      </c>
      <c r="F185" s="30">
        <f t="shared" si="67"/>
        <v>0</v>
      </c>
      <c r="G185" s="30">
        <f t="shared" si="67"/>
        <v>0</v>
      </c>
      <c r="H185" s="30">
        <f t="shared" si="67"/>
        <v>0</v>
      </c>
      <c r="I185" s="30">
        <f t="shared" si="67"/>
        <v>0</v>
      </c>
      <c r="J185" s="30">
        <f t="shared" si="67"/>
        <v>0</v>
      </c>
      <c r="K185" s="30">
        <f t="shared" si="67"/>
        <v>0</v>
      </c>
      <c r="L185" s="33">
        <f t="shared" si="67"/>
        <v>0</v>
      </c>
      <c r="M185" s="30">
        <f t="shared" si="67"/>
        <v>0</v>
      </c>
      <c r="N185" s="30">
        <f t="shared" si="67"/>
        <v>0</v>
      </c>
      <c r="O185" s="30">
        <f t="shared" si="67"/>
        <v>0</v>
      </c>
      <c r="P185" s="30">
        <f t="shared" si="67"/>
        <v>0</v>
      </c>
      <c r="Q185" s="30">
        <f t="shared" si="67"/>
        <v>0</v>
      </c>
    </row>
    <row r="186" spans="1:17" ht="30" customHeight="1">
      <c r="A186" s="76"/>
      <c r="B186" s="75"/>
      <c r="C186" s="49" t="s">
        <v>110</v>
      </c>
      <c r="D186" s="51"/>
      <c r="E186" s="30">
        <f t="shared" si="65"/>
        <v>0</v>
      </c>
      <c r="F186" s="30">
        <f t="shared" si="67"/>
        <v>0</v>
      </c>
      <c r="G186" s="30">
        <f t="shared" si="67"/>
        <v>0</v>
      </c>
      <c r="H186" s="30">
        <f t="shared" si="67"/>
        <v>0</v>
      </c>
      <c r="I186" s="30">
        <f t="shared" si="67"/>
        <v>0</v>
      </c>
      <c r="J186" s="30">
        <f t="shared" si="67"/>
        <v>0</v>
      </c>
      <c r="K186" s="30">
        <f t="shared" si="67"/>
        <v>0</v>
      </c>
      <c r="L186" s="33">
        <f t="shared" si="67"/>
        <v>0</v>
      </c>
      <c r="M186" s="30">
        <f t="shared" si="67"/>
        <v>0</v>
      </c>
      <c r="N186" s="30">
        <f t="shared" si="67"/>
        <v>0</v>
      </c>
      <c r="O186" s="30">
        <f t="shared" si="67"/>
        <v>0</v>
      </c>
      <c r="P186" s="30">
        <f t="shared" si="67"/>
        <v>0</v>
      </c>
      <c r="Q186" s="30">
        <f t="shared" si="67"/>
        <v>0</v>
      </c>
    </row>
    <row r="187" spans="1:17" ht="30" customHeight="1">
      <c r="A187" s="76"/>
      <c r="B187" s="75"/>
      <c r="C187" s="49" t="s">
        <v>20</v>
      </c>
      <c r="D187" s="51"/>
      <c r="E187" s="30">
        <f>E195</f>
        <v>0</v>
      </c>
      <c r="F187" s="30">
        <f t="shared" si="67"/>
        <v>0</v>
      </c>
      <c r="G187" s="30">
        <f t="shared" si="67"/>
        <v>0</v>
      </c>
      <c r="H187" s="30">
        <f t="shared" si="67"/>
        <v>0</v>
      </c>
      <c r="I187" s="30">
        <f t="shared" si="67"/>
        <v>0</v>
      </c>
      <c r="J187" s="30">
        <f t="shared" si="67"/>
        <v>0</v>
      </c>
      <c r="K187" s="30">
        <f t="shared" si="67"/>
        <v>0</v>
      </c>
      <c r="L187" s="33">
        <f t="shared" si="67"/>
        <v>0</v>
      </c>
      <c r="M187" s="30">
        <f t="shared" si="67"/>
        <v>0</v>
      </c>
      <c r="N187" s="30">
        <f t="shared" si="67"/>
        <v>0</v>
      </c>
      <c r="O187" s="30">
        <f t="shared" si="67"/>
        <v>0</v>
      </c>
      <c r="P187" s="30">
        <f t="shared" si="67"/>
        <v>0</v>
      </c>
      <c r="Q187" s="30">
        <f t="shared" si="67"/>
        <v>0</v>
      </c>
    </row>
    <row r="188" spans="1:17" ht="25.5" customHeight="1">
      <c r="A188" s="76" t="s">
        <v>273</v>
      </c>
      <c r="B188" s="75" t="s">
        <v>210</v>
      </c>
      <c r="C188" s="49" t="s">
        <v>7</v>
      </c>
      <c r="D188" s="50"/>
      <c r="E188" s="30">
        <f>E189+E190+E191+E192+E193+E195</f>
        <v>529.4000000000001</v>
      </c>
      <c r="F188" s="30">
        <f aca="true" t="shared" si="68" ref="F188:M188">F189+F190+F191+F192+F193+F195</f>
        <v>0</v>
      </c>
      <c r="G188" s="30">
        <f t="shared" si="68"/>
        <v>0</v>
      </c>
      <c r="H188" s="30">
        <f t="shared" si="68"/>
        <v>0</v>
      </c>
      <c r="I188" s="30">
        <v>0</v>
      </c>
      <c r="J188" s="30">
        <f t="shared" si="68"/>
        <v>0</v>
      </c>
      <c r="K188" s="30">
        <f t="shared" si="68"/>
        <v>316.3</v>
      </c>
      <c r="L188" s="33">
        <f t="shared" si="68"/>
        <v>41.8</v>
      </c>
      <c r="M188" s="30">
        <f t="shared" si="68"/>
        <v>57.1</v>
      </c>
      <c r="N188" s="30">
        <v>0</v>
      </c>
      <c r="O188" s="30">
        <v>0</v>
      </c>
      <c r="P188" s="30">
        <v>0</v>
      </c>
      <c r="Q188" s="30">
        <v>0</v>
      </c>
    </row>
    <row r="189" spans="1:17" ht="15" customHeight="1">
      <c r="A189" s="76"/>
      <c r="B189" s="75"/>
      <c r="C189" s="49" t="s">
        <v>4</v>
      </c>
      <c r="D189" s="50"/>
      <c r="E189" s="30">
        <f aca="true" t="shared" si="69" ref="E189:E195">F189+G189+H189+I189+J189+K189+L189+M189+N189+O189+P189+Q189</f>
        <v>529.4000000000001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f>316.3</f>
        <v>316.3</v>
      </c>
      <c r="L189" s="33">
        <v>41.8</v>
      </c>
      <c r="M189" s="30">
        <v>57.1</v>
      </c>
      <c r="N189" s="30">
        <v>57.1</v>
      </c>
      <c r="O189" s="30">
        <v>57.1</v>
      </c>
      <c r="P189" s="30">
        <v>0</v>
      </c>
      <c r="Q189" s="30">
        <v>0</v>
      </c>
    </row>
    <row r="190" spans="1:17" ht="15" customHeight="1">
      <c r="A190" s="76"/>
      <c r="B190" s="75"/>
      <c r="C190" s="49" t="s">
        <v>8</v>
      </c>
      <c r="D190" s="51"/>
      <c r="E190" s="30">
        <f t="shared" si="69"/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3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</row>
    <row r="191" spans="1:17" ht="15" customHeight="1">
      <c r="A191" s="76"/>
      <c r="B191" s="75"/>
      <c r="C191" s="49" t="s">
        <v>5</v>
      </c>
      <c r="D191" s="51"/>
      <c r="E191" s="30">
        <f t="shared" si="69"/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3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</row>
    <row r="192" spans="1:17" ht="30" customHeight="1">
      <c r="A192" s="76"/>
      <c r="B192" s="75"/>
      <c r="C192" s="49" t="s">
        <v>109</v>
      </c>
      <c r="D192" s="51"/>
      <c r="E192" s="30">
        <f t="shared" si="69"/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3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</row>
    <row r="193" spans="1:17" ht="15" customHeight="1">
      <c r="A193" s="76"/>
      <c r="B193" s="75"/>
      <c r="C193" s="49" t="s">
        <v>6</v>
      </c>
      <c r="D193" s="51"/>
      <c r="E193" s="30">
        <f t="shared" si="69"/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3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</row>
    <row r="194" spans="1:17" ht="30" customHeight="1">
      <c r="A194" s="76"/>
      <c r="B194" s="75"/>
      <c r="C194" s="49" t="s">
        <v>110</v>
      </c>
      <c r="D194" s="51"/>
      <c r="E194" s="30">
        <f t="shared" si="69"/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3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</row>
    <row r="195" spans="1:17" ht="30" customHeight="1">
      <c r="A195" s="76"/>
      <c r="B195" s="75"/>
      <c r="C195" s="49" t="s">
        <v>20</v>
      </c>
      <c r="D195" s="51"/>
      <c r="E195" s="30">
        <f t="shared" si="69"/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3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</row>
    <row r="196" spans="1:17" ht="25.5" customHeight="1">
      <c r="A196" s="76" t="s">
        <v>274</v>
      </c>
      <c r="B196" s="75" t="s">
        <v>211</v>
      </c>
      <c r="C196" s="49" t="s">
        <v>7</v>
      </c>
      <c r="D196" s="50"/>
      <c r="E196" s="30">
        <f aca="true" t="shared" si="70" ref="E196:L196">E197+E198+E199+E200+E201+E203</f>
        <v>3120</v>
      </c>
      <c r="F196" s="30">
        <f t="shared" si="70"/>
        <v>0</v>
      </c>
      <c r="G196" s="30">
        <f t="shared" si="70"/>
        <v>0</v>
      </c>
      <c r="H196" s="30">
        <f t="shared" si="70"/>
        <v>0</v>
      </c>
      <c r="I196" s="30">
        <f t="shared" si="70"/>
        <v>0</v>
      </c>
      <c r="J196" s="30">
        <f t="shared" si="70"/>
        <v>0</v>
      </c>
      <c r="K196" s="30">
        <f t="shared" si="70"/>
        <v>3120</v>
      </c>
      <c r="L196" s="33">
        <f t="shared" si="70"/>
        <v>0</v>
      </c>
      <c r="M196" s="30">
        <f>M197+M198+M199+M200+M201+M203</f>
        <v>0</v>
      </c>
      <c r="N196" s="30">
        <f>N197+N198+N199+N200+N201+N203</f>
        <v>0</v>
      </c>
      <c r="O196" s="30">
        <f>O197+O198+O199+O200+O201+O203</f>
        <v>0</v>
      </c>
      <c r="P196" s="30">
        <f>P197+P198+P199+P200+P201+P203</f>
        <v>0</v>
      </c>
      <c r="Q196" s="30">
        <f>Q197+Q198+Q199+Q200+Q201+Q203</f>
        <v>0</v>
      </c>
    </row>
    <row r="197" spans="1:17" ht="15" customHeight="1">
      <c r="A197" s="76"/>
      <c r="B197" s="75"/>
      <c r="C197" s="49" t="s">
        <v>4</v>
      </c>
      <c r="D197" s="50"/>
      <c r="E197" s="30">
        <f aca="true" t="shared" si="71" ref="E197:E202">E205</f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f>J205</f>
        <v>0</v>
      </c>
      <c r="K197" s="30">
        <f aca="true" t="shared" si="72" ref="K197:Q197">K205</f>
        <v>0</v>
      </c>
      <c r="L197" s="33">
        <f t="shared" si="72"/>
        <v>0</v>
      </c>
      <c r="M197" s="30">
        <f t="shared" si="72"/>
        <v>0</v>
      </c>
      <c r="N197" s="30">
        <f t="shared" si="72"/>
        <v>0</v>
      </c>
      <c r="O197" s="30">
        <f t="shared" si="72"/>
        <v>0</v>
      </c>
      <c r="P197" s="30">
        <f t="shared" si="72"/>
        <v>0</v>
      </c>
      <c r="Q197" s="30">
        <f t="shared" si="72"/>
        <v>0</v>
      </c>
    </row>
    <row r="198" spans="1:17" ht="15" customHeight="1">
      <c r="A198" s="76"/>
      <c r="B198" s="75"/>
      <c r="C198" s="49" t="s">
        <v>8</v>
      </c>
      <c r="D198" s="51"/>
      <c r="E198" s="30">
        <f t="shared" si="71"/>
        <v>3120</v>
      </c>
      <c r="F198" s="30">
        <v>0</v>
      </c>
      <c r="G198" s="30">
        <v>0</v>
      </c>
      <c r="H198" s="30">
        <v>0</v>
      </c>
      <c r="I198" s="30">
        <v>0</v>
      </c>
      <c r="J198" s="30">
        <f aca="true" t="shared" si="73" ref="J198:Q203">J206</f>
        <v>0</v>
      </c>
      <c r="K198" s="30">
        <f t="shared" si="73"/>
        <v>3120</v>
      </c>
      <c r="L198" s="33">
        <f t="shared" si="73"/>
        <v>0</v>
      </c>
      <c r="M198" s="30">
        <f t="shared" si="73"/>
        <v>0</v>
      </c>
      <c r="N198" s="30">
        <f t="shared" si="73"/>
        <v>0</v>
      </c>
      <c r="O198" s="30">
        <f t="shared" si="73"/>
        <v>0</v>
      </c>
      <c r="P198" s="30">
        <f t="shared" si="73"/>
        <v>0</v>
      </c>
      <c r="Q198" s="30">
        <f t="shared" si="73"/>
        <v>0</v>
      </c>
    </row>
    <row r="199" spans="1:17" ht="15" customHeight="1">
      <c r="A199" s="76"/>
      <c r="B199" s="75"/>
      <c r="C199" s="49" t="s">
        <v>5</v>
      </c>
      <c r="D199" s="51"/>
      <c r="E199" s="30">
        <f t="shared" si="71"/>
        <v>0</v>
      </c>
      <c r="F199" s="30">
        <f aca="true" t="shared" si="74" ref="F199:I203">F207+F255</f>
        <v>0</v>
      </c>
      <c r="G199" s="30">
        <f t="shared" si="74"/>
        <v>0</v>
      </c>
      <c r="H199" s="30">
        <f t="shared" si="74"/>
        <v>0</v>
      </c>
      <c r="I199" s="30">
        <f t="shared" si="74"/>
        <v>0</v>
      </c>
      <c r="J199" s="30">
        <f t="shared" si="73"/>
        <v>0</v>
      </c>
      <c r="K199" s="30">
        <f t="shared" si="73"/>
        <v>0</v>
      </c>
      <c r="L199" s="33">
        <f t="shared" si="73"/>
        <v>0</v>
      </c>
      <c r="M199" s="30">
        <f t="shared" si="73"/>
        <v>0</v>
      </c>
      <c r="N199" s="30">
        <f t="shared" si="73"/>
        <v>0</v>
      </c>
      <c r="O199" s="30">
        <f t="shared" si="73"/>
        <v>0</v>
      </c>
      <c r="P199" s="30">
        <f t="shared" si="73"/>
        <v>0</v>
      </c>
      <c r="Q199" s="30">
        <f t="shared" si="73"/>
        <v>0</v>
      </c>
    </row>
    <row r="200" spans="1:17" ht="30" customHeight="1">
      <c r="A200" s="76"/>
      <c r="B200" s="75"/>
      <c r="C200" s="49" t="s">
        <v>109</v>
      </c>
      <c r="D200" s="51"/>
      <c r="E200" s="30">
        <f t="shared" si="71"/>
        <v>0</v>
      </c>
      <c r="F200" s="30">
        <f t="shared" si="74"/>
        <v>0</v>
      </c>
      <c r="G200" s="30">
        <f t="shared" si="74"/>
        <v>0</v>
      </c>
      <c r="H200" s="30">
        <f t="shared" si="74"/>
        <v>0</v>
      </c>
      <c r="I200" s="30">
        <f t="shared" si="74"/>
        <v>0</v>
      </c>
      <c r="J200" s="30">
        <f t="shared" si="73"/>
        <v>0</v>
      </c>
      <c r="K200" s="30">
        <f t="shared" si="73"/>
        <v>0</v>
      </c>
      <c r="L200" s="33">
        <f t="shared" si="73"/>
        <v>0</v>
      </c>
      <c r="M200" s="30">
        <f t="shared" si="73"/>
        <v>0</v>
      </c>
      <c r="N200" s="30">
        <f t="shared" si="73"/>
        <v>0</v>
      </c>
      <c r="O200" s="30">
        <f t="shared" si="73"/>
        <v>0</v>
      </c>
      <c r="P200" s="30">
        <f t="shared" si="73"/>
        <v>0</v>
      </c>
      <c r="Q200" s="30">
        <f t="shared" si="73"/>
        <v>0</v>
      </c>
    </row>
    <row r="201" spans="1:17" ht="15" customHeight="1">
      <c r="A201" s="76"/>
      <c r="B201" s="75"/>
      <c r="C201" s="49" t="s">
        <v>6</v>
      </c>
      <c r="D201" s="51"/>
      <c r="E201" s="30">
        <f t="shared" si="71"/>
        <v>0</v>
      </c>
      <c r="F201" s="30">
        <f t="shared" si="74"/>
        <v>0</v>
      </c>
      <c r="G201" s="30">
        <f t="shared" si="74"/>
        <v>0</v>
      </c>
      <c r="H201" s="30">
        <f t="shared" si="74"/>
        <v>0</v>
      </c>
      <c r="I201" s="30">
        <f t="shared" si="74"/>
        <v>0</v>
      </c>
      <c r="J201" s="30">
        <f t="shared" si="73"/>
        <v>0</v>
      </c>
      <c r="K201" s="30">
        <f t="shared" si="73"/>
        <v>0</v>
      </c>
      <c r="L201" s="33">
        <f t="shared" si="73"/>
        <v>0</v>
      </c>
      <c r="M201" s="30">
        <f t="shared" si="73"/>
        <v>0</v>
      </c>
      <c r="N201" s="30">
        <f t="shared" si="73"/>
        <v>0</v>
      </c>
      <c r="O201" s="30">
        <f t="shared" si="73"/>
        <v>0</v>
      </c>
      <c r="P201" s="30">
        <f t="shared" si="73"/>
        <v>0</v>
      </c>
      <c r="Q201" s="30">
        <f t="shared" si="73"/>
        <v>0</v>
      </c>
    </row>
    <row r="202" spans="1:17" ht="30" customHeight="1">
      <c r="A202" s="76"/>
      <c r="B202" s="75"/>
      <c r="C202" s="49" t="s">
        <v>110</v>
      </c>
      <c r="D202" s="51"/>
      <c r="E202" s="30">
        <f t="shared" si="71"/>
        <v>0</v>
      </c>
      <c r="F202" s="30">
        <f t="shared" si="74"/>
        <v>0</v>
      </c>
      <c r="G202" s="30">
        <f t="shared" si="74"/>
        <v>0</v>
      </c>
      <c r="H202" s="30">
        <f t="shared" si="74"/>
        <v>0</v>
      </c>
      <c r="I202" s="30">
        <f t="shared" si="74"/>
        <v>0</v>
      </c>
      <c r="J202" s="30">
        <f t="shared" si="73"/>
        <v>0</v>
      </c>
      <c r="K202" s="30">
        <f t="shared" si="73"/>
        <v>0</v>
      </c>
      <c r="L202" s="33">
        <f t="shared" si="73"/>
        <v>0</v>
      </c>
      <c r="M202" s="30">
        <f t="shared" si="73"/>
        <v>0</v>
      </c>
      <c r="N202" s="30">
        <f t="shared" si="73"/>
        <v>0</v>
      </c>
      <c r="O202" s="30">
        <f t="shared" si="73"/>
        <v>0</v>
      </c>
      <c r="P202" s="30">
        <f t="shared" si="73"/>
        <v>0</v>
      </c>
      <c r="Q202" s="30">
        <f t="shared" si="73"/>
        <v>0</v>
      </c>
    </row>
    <row r="203" spans="1:17" ht="30" customHeight="1">
      <c r="A203" s="76"/>
      <c r="B203" s="75"/>
      <c r="C203" s="49" t="s">
        <v>20</v>
      </c>
      <c r="D203" s="51"/>
      <c r="E203" s="30">
        <f>E211</f>
        <v>0</v>
      </c>
      <c r="F203" s="30">
        <f t="shared" si="74"/>
        <v>0</v>
      </c>
      <c r="G203" s="30">
        <f t="shared" si="74"/>
        <v>0</v>
      </c>
      <c r="H203" s="30">
        <f t="shared" si="74"/>
        <v>0</v>
      </c>
      <c r="I203" s="30">
        <f t="shared" si="74"/>
        <v>0</v>
      </c>
      <c r="J203" s="30">
        <f t="shared" si="73"/>
        <v>0</v>
      </c>
      <c r="K203" s="30">
        <f t="shared" si="73"/>
        <v>0</v>
      </c>
      <c r="L203" s="33">
        <f t="shared" si="73"/>
        <v>0</v>
      </c>
      <c r="M203" s="30">
        <f t="shared" si="73"/>
        <v>0</v>
      </c>
      <c r="N203" s="30">
        <f t="shared" si="73"/>
        <v>0</v>
      </c>
      <c r="O203" s="30">
        <f t="shared" si="73"/>
        <v>0</v>
      </c>
      <c r="P203" s="30">
        <f t="shared" si="73"/>
        <v>0</v>
      </c>
      <c r="Q203" s="30">
        <f t="shared" si="73"/>
        <v>0</v>
      </c>
    </row>
    <row r="204" spans="1:17" ht="25.5" customHeight="1">
      <c r="A204" s="76" t="s">
        <v>275</v>
      </c>
      <c r="B204" s="75" t="s">
        <v>212</v>
      </c>
      <c r="C204" s="49" t="s">
        <v>7</v>
      </c>
      <c r="D204" s="50"/>
      <c r="E204" s="30">
        <f>E205+E206+E207+E208+E209+E211</f>
        <v>3120</v>
      </c>
      <c r="F204" s="30">
        <f>F205+F206+F207+F208+F209+F211</f>
        <v>0</v>
      </c>
      <c r="G204" s="30">
        <f>G205+G206+G207+G208+G209+G211</f>
        <v>0</v>
      </c>
      <c r="H204" s="30">
        <f>H205+H206+H207+H208+H209+H211</f>
        <v>0</v>
      </c>
      <c r="I204" s="30">
        <v>0</v>
      </c>
      <c r="J204" s="30">
        <f>J205+J206+J207+J208+J209+J211</f>
        <v>0</v>
      </c>
      <c r="K204" s="30">
        <f>K205+K206+K207+K208+K209+K211</f>
        <v>3120</v>
      </c>
      <c r="L204" s="33">
        <f aca="true" t="shared" si="75" ref="L204:Q204">L205+L206+L207+L208+L209+L211</f>
        <v>0</v>
      </c>
      <c r="M204" s="30">
        <f t="shared" si="75"/>
        <v>0</v>
      </c>
      <c r="N204" s="30">
        <f t="shared" si="75"/>
        <v>0</v>
      </c>
      <c r="O204" s="30">
        <f t="shared" si="75"/>
        <v>0</v>
      </c>
      <c r="P204" s="30">
        <f t="shared" si="75"/>
        <v>0</v>
      </c>
      <c r="Q204" s="30">
        <f t="shared" si="75"/>
        <v>0</v>
      </c>
    </row>
    <row r="205" spans="1:17" ht="15" customHeight="1">
      <c r="A205" s="76"/>
      <c r="B205" s="75"/>
      <c r="C205" s="49" t="s">
        <v>4</v>
      </c>
      <c r="D205" s="50"/>
      <c r="E205" s="30">
        <f aca="true" t="shared" si="76" ref="E205:E211">F205+G205+H205+I205+J205+K205+L205+M205+N205+O205+P205+Q205</f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3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</row>
    <row r="206" spans="1:17" ht="15" customHeight="1">
      <c r="A206" s="76"/>
      <c r="B206" s="75"/>
      <c r="C206" s="49" t="s">
        <v>8</v>
      </c>
      <c r="D206" s="51"/>
      <c r="E206" s="30">
        <f t="shared" si="76"/>
        <v>3120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3120</v>
      </c>
      <c r="L206" s="33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</row>
    <row r="207" spans="1:17" ht="15" customHeight="1">
      <c r="A207" s="76"/>
      <c r="B207" s="75"/>
      <c r="C207" s="49" t="s">
        <v>5</v>
      </c>
      <c r="D207" s="51"/>
      <c r="E207" s="30">
        <f t="shared" si="76"/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3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</row>
    <row r="208" spans="1:17" ht="30" customHeight="1">
      <c r="A208" s="76"/>
      <c r="B208" s="75"/>
      <c r="C208" s="49" t="s">
        <v>109</v>
      </c>
      <c r="D208" s="51"/>
      <c r="E208" s="30">
        <f t="shared" si="76"/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3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</row>
    <row r="209" spans="1:17" ht="15" customHeight="1">
      <c r="A209" s="76"/>
      <c r="B209" s="75"/>
      <c r="C209" s="49" t="s">
        <v>6</v>
      </c>
      <c r="D209" s="51"/>
      <c r="E209" s="30">
        <f t="shared" si="76"/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3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</row>
    <row r="210" spans="1:17" ht="30" customHeight="1">
      <c r="A210" s="76"/>
      <c r="B210" s="75"/>
      <c r="C210" s="49" t="s">
        <v>110</v>
      </c>
      <c r="D210" s="51"/>
      <c r="E210" s="30">
        <f t="shared" si="76"/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3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</row>
    <row r="211" spans="1:17" ht="30" customHeight="1">
      <c r="A211" s="76"/>
      <c r="B211" s="75"/>
      <c r="C211" s="49" t="s">
        <v>20</v>
      </c>
      <c r="D211" s="51"/>
      <c r="E211" s="30">
        <f t="shared" si="76"/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3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</row>
    <row r="212" spans="1:19" ht="25.5" customHeight="1">
      <c r="A212" s="74" t="s">
        <v>35</v>
      </c>
      <c r="B212" s="79" t="s">
        <v>171</v>
      </c>
      <c r="C212" s="49" t="s">
        <v>7</v>
      </c>
      <c r="D212" s="50"/>
      <c r="E212" s="30">
        <f>E213+E214+E216</f>
        <v>34916815.8091</v>
      </c>
      <c r="F212" s="30">
        <f>F213+F214+F216</f>
        <v>5345381.8694</v>
      </c>
      <c r="G212" s="30">
        <f>G213+G214+G216</f>
        <v>5645137.36027</v>
      </c>
      <c r="H212" s="30">
        <f>H213+H214+H216</f>
        <v>2151652.0464999997</v>
      </c>
      <c r="I212" s="30">
        <f>I220+I276+I308</f>
        <v>2041496.1368099996</v>
      </c>
      <c r="J212" s="30">
        <f>J220+J276+J308</f>
        <v>2289786.3773</v>
      </c>
      <c r="K212" s="30">
        <f>K213+K214+K215+K216+K217+K218+K219</f>
        <v>2268834.07765</v>
      </c>
      <c r="L212" s="33">
        <f aca="true" t="shared" si="77" ref="L212:Q212">L213+L214+L215+L216+L217+L218+L219</f>
        <v>4382287.0479</v>
      </c>
      <c r="M212" s="30">
        <f t="shared" si="77"/>
        <v>2218453.43667</v>
      </c>
      <c r="N212" s="30">
        <f t="shared" si="77"/>
        <v>2198191.17726</v>
      </c>
      <c r="O212" s="30">
        <f t="shared" si="77"/>
        <v>2084266.67726</v>
      </c>
      <c r="P212" s="30">
        <f t="shared" si="77"/>
        <v>2207755.25104</v>
      </c>
      <c r="Q212" s="30">
        <f t="shared" si="77"/>
        <v>2083574.35104</v>
      </c>
      <c r="R212" s="28"/>
      <c r="S212" s="28"/>
    </row>
    <row r="213" spans="1:17" ht="30">
      <c r="A213" s="74"/>
      <c r="B213" s="79"/>
      <c r="C213" s="49" t="s">
        <v>4</v>
      </c>
      <c r="D213" s="50">
        <v>814</v>
      </c>
      <c r="E213" s="30">
        <f aca="true" t="shared" si="78" ref="E213:Q219">E221+E277+E309+E349+E365+E389</f>
        <v>2370522.2106999997</v>
      </c>
      <c r="F213" s="30">
        <f>F221+F277+F309+F349+F365</f>
        <v>122971.01339000001</v>
      </c>
      <c r="G213" s="30">
        <f aca="true" t="shared" si="79" ref="G213:Q213">G221+G277+G309+G349+G365</f>
        <v>38980.25865</v>
      </c>
      <c r="H213" s="30">
        <f t="shared" si="79"/>
        <v>786.4</v>
      </c>
      <c r="I213" s="30">
        <f t="shared" si="79"/>
        <v>745.7</v>
      </c>
      <c r="J213" s="30">
        <f t="shared" si="79"/>
        <v>15191.9</v>
      </c>
      <c r="K213" s="30">
        <f t="shared" si="79"/>
        <v>190980.7</v>
      </c>
      <c r="L213" s="33">
        <f t="shared" si="79"/>
        <v>1547709.39466</v>
      </c>
      <c r="M213" s="30">
        <f t="shared" si="79"/>
        <v>126626.19999999998</v>
      </c>
      <c r="N213" s="30">
        <f t="shared" si="79"/>
        <v>166122.8</v>
      </c>
      <c r="O213" s="30">
        <f t="shared" si="79"/>
        <v>64005.6</v>
      </c>
      <c r="P213" s="30">
        <f t="shared" si="79"/>
        <v>92791.572</v>
      </c>
      <c r="Q213" s="30">
        <f t="shared" si="79"/>
        <v>3610.6720000000005</v>
      </c>
    </row>
    <row r="214" spans="1:19" ht="30">
      <c r="A214" s="74"/>
      <c r="B214" s="79"/>
      <c r="C214" s="49" t="s">
        <v>8</v>
      </c>
      <c r="D214" s="51" t="s">
        <v>9</v>
      </c>
      <c r="E214" s="30">
        <f t="shared" si="78"/>
        <v>25647812.588400003</v>
      </c>
      <c r="F214" s="30">
        <f t="shared" si="78"/>
        <v>1912837.11601</v>
      </c>
      <c r="G214" s="30">
        <f t="shared" si="78"/>
        <v>2017249.8316199998</v>
      </c>
      <c r="H214" s="30">
        <f t="shared" si="78"/>
        <v>2150865.6465</v>
      </c>
      <c r="I214" s="30">
        <f t="shared" si="78"/>
        <v>2040750.4368099999</v>
      </c>
      <c r="J214" s="30">
        <f t="shared" si="78"/>
        <v>2274594.4773</v>
      </c>
      <c r="K214" s="30">
        <f t="shared" si="78"/>
        <v>2077853.37765</v>
      </c>
      <c r="L214" s="33">
        <f t="shared" si="78"/>
        <v>2834577.65324</v>
      </c>
      <c r="M214" s="30">
        <f t="shared" si="78"/>
        <v>2091827.2366700002</v>
      </c>
      <c r="N214" s="30">
        <f t="shared" si="78"/>
        <v>2032068.37726</v>
      </c>
      <c r="O214" s="30">
        <f t="shared" si="78"/>
        <v>2020261.07726</v>
      </c>
      <c r="P214" s="30">
        <f t="shared" si="78"/>
        <v>2114963.67904</v>
      </c>
      <c r="Q214" s="30">
        <f t="shared" si="78"/>
        <v>2079963.67904</v>
      </c>
      <c r="S214" s="28"/>
    </row>
    <row r="215" spans="1:17" ht="30">
      <c r="A215" s="74"/>
      <c r="B215" s="79"/>
      <c r="C215" s="49" t="s">
        <v>5</v>
      </c>
      <c r="D215" s="51"/>
      <c r="E215" s="30">
        <f t="shared" si="78"/>
        <v>0</v>
      </c>
      <c r="F215" s="30">
        <f t="shared" si="78"/>
        <v>0</v>
      </c>
      <c r="G215" s="30">
        <f t="shared" si="78"/>
        <v>0</v>
      </c>
      <c r="H215" s="30">
        <f t="shared" si="78"/>
        <v>0</v>
      </c>
      <c r="I215" s="30">
        <f t="shared" si="78"/>
        <v>0</v>
      </c>
      <c r="J215" s="30">
        <f t="shared" si="78"/>
        <v>0</v>
      </c>
      <c r="K215" s="30">
        <f t="shared" si="78"/>
        <v>0</v>
      </c>
      <c r="L215" s="33">
        <f t="shared" si="78"/>
        <v>0</v>
      </c>
      <c r="M215" s="30">
        <f t="shared" si="78"/>
        <v>0</v>
      </c>
      <c r="N215" s="30">
        <f t="shared" si="78"/>
        <v>0</v>
      </c>
      <c r="O215" s="30">
        <f t="shared" si="78"/>
        <v>0</v>
      </c>
      <c r="P215" s="30">
        <f t="shared" si="78"/>
        <v>0</v>
      </c>
      <c r="Q215" s="30">
        <f t="shared" si="78"/>
        <v>0</v>
      </c>
    </row>
    <row r="216" spans="1:17" ht="30">
      <c r="A216" s="74"/>
      <c r="B216" s="79"/>
      <c r="C216" s="49" t="s">
        <v>109</v>
      </c>
      <c r="D216" s="51"/>
      <c r="E216" s="30">
        <f t="shared" si="78"/>
        <v>6898481.01</v>
      </c>
      <c r="F216" s="30">
        <f t="shared" si="78"/>
        <v>3309573.7399999998</v>
      </c>
      <c r="G216" s="30">
        <f t="shared" si="78"/>
        <v>3588907.27</v>
      </c>
      <c r="H216" s="30">
        <f t="shared" si="78"/>
        <v>0</v>
      </c>
      <c r="I216" s="30">
        <f t="shared" si="78"/>
        <v>0</v>
      </c>
      <c r="J216" s="30">
        <f t="shared" si="78"/>
        <v>0</v>
      </c>
      <c r="K216" s="30">
        <f t="shared" si="78"/>
        <v>0</v>
      </c>
      <c r="L216" s="33">
        <f t="shared" si="78"/>
        <v>0</v>
      </c>
      <c r="M216" s="30">
        <f t="shared" si="78"/>
        <v>0</v>
      </c>
      <c r="N216" s="30">
        <f t="shared" si="78"/>
        <v>0</v>
      </c>
      <c r="O216" s="30">
        <f t="shared" si="78"/>
        <v>0</v>
      </c>
      <c r="P216" s="30">
        <f t="shared" si="78"/>
        <v>0</v>
      </c>
      <c r="Q216" s="30">
        <f t="shared" si="78"/>
        <v>0</v>
      </c>
    </row>
    <row r="217" spans="1:17" ht="30">
      <c r="A217" s="74"/>
      <c r="B217" s="79"/>
      <c r="C217" s="49" t="s">
        <v>6</v>
      </c>
      <c r="D217" s="51"/>
      <c r="E217" s="30">
        <f t="shared" si="78"/>
        <v>0</v>
      </c>
      <c r="F217" s="30">
        <f t="shared" si="78"/>
        <v>0</v>
      </c>
      <c r="G217" s="30">
        <f t="shared" si="78"/>
        <v>0</v>
      </c>
      <c r="H217" s="30">
        <f t="shared" si="78"/>
        <v>0</v>
      </c>
      <c r="I217" s="30">
        <f t="shared" si="78"/>
        <v>0</v>
      </c>
      <c r="J217" s="30">
        <f t="shared" si="78"/>
        <v>0</v>
      </c>
      <c r="K217" s="30">
        <f t="shared" si="78"/>
        <v>0</v>
      </c>
      <c r="L217" s="33">
        <f t="shared" si="78"/>
        <v>0</v>
      </c>
      <c r="M217" s="30">
        <f t="shared" si="78"/>
        <v>0</v>
      </c>
      <c r="N217" s="30">
        <f t="shared" si="78"/>
        <v>0</v>
      </c>
      <c r="O217" s="30">
        <f t="shared" si="78"/>
        <v>0</v>
      </c>
      <c r="P217" s="30">
        <f t="shared" si="78"/>
        <v>0</v>
      </c>
      <c r="Q217" s="30">
        <f t="shared" si="78"/>
        <v>0</v>
      </c>
    </row>
    <row r="218" spans="1:17" ht="30">
      <c r="A218" s="74"/>
      <c r="B218" s="79"/>
      <c r="C218" s="49" t="s">
        <v>110</v>
      </c>
      <c r="D218" s="51"/>
      <c r="E218" s="30">
        <f t="shared" si="78"/>
        <v>0</v>
      </c>
      <c r="F218" s="30">
        <f t="shared" si="78"/>
        <v>0</v>
      </c>
      <c r="G218" s="30">
        <f t="shared" si="78"/>
        <v>0</v>
      </c>
      <c r="H218" s="30">
        <f t="shared" si="78"/>
        <v>0</v>
      </c>
      <c r="I218" s="30">
        <f t="shared" si="78"/>
        <v>0</v>
      </c>
      <c r="J218" s="30">
        <f t="shared" si="78"/>
        <v>0</v>
      </c>
      <c r="K218" s="30">
        <f t="shared" si="78"/>
        <v>0</v>
      </c>
      <c r="L218" s="33">
        <f t="shared" si="78"/>
        <v>0</v>
      </c>
      <c r="M218" s="30">
        <f t="shared" si="78"/>
        <v>0</v>
      </c>
      <c r="N218" s="30">
        <f t="shared" si="78"/>
        <v>0</v>
      </c>
      <c r="O218" s="30">
        <f t="shared" si="78"/>
        <v>0</v>
      </c>
      <c r="P218" s="30">
        <f t="shared" si="78"/>
        <v>0</v>
      </c>
      <c r="Q218" s="30">
        <f t="shared" si="78"/>
        <v>0</v>
      </c>
    </row>
    <row r="219" spans="1:17" ht="45">
      <c r="A219" s="74"/>
      <c r="B219" s="79"/>
      <c r="C219" s="49" t="s">
        <v>20</v>
      </c>
      <c r="D219" s="51"/>
      <c r="E219" s="30">
        <f t="shared" si="78"/>
        <v>0</v>
      </c>
      <c r="F219" s="30">
        <f t="shared" si="78"/>
        <v>0</v>
      </c>
      <c r="G219" s="30">
        <f t="shared" si="78"/>
        <v>0</v>
      </c>
      <c r="H219" s="30">
        <f t="shared" si="78"/>
        <v>0</v>
      </c>
      <c r="I219" s="30">
        <f t="shared" si="78"/>
        <v>0</v>
      </c>
      <c r="J219" s="30">
        <f t="shared" si="78"/>
        <v>0</v>
      </c>
      <c r="K219" s="30">
        <f t="shared" si="78"/>
        <v>0</v>
      </c>
      <c r="L219" s="33">
        <f t="shared" si="78"/>
        <v>0</v>
      </c>
      <c r="M219" s="30">
        <f t="shared" si="78"/>
        <v>0</v>
      </c>
      <c r="N219" s="30">
        <f t="shared" si="78"/>
        <v>0</v>
      </c>
      <c r="O219" s="30">
        <f t="shared" si="78"/>
        <v>0</v>
      </c>
      <c r="P219" s="30">
        <f t="shared" si="78"/>
        <v>0</v>
      </c>
      <c r="Q219" s="30">
        <f t="shared" si="78"/>
        <v>0</v>
      </c>
    </row>
    <row r="220" spans="1:17" ht="15" customHeight="1">
      <c r="A220" s="76" t="s">
        <v>36</v>
      </c>
      <c r="B220" s="75" t="s">
        <v>250</v>
      </c>
      <c r="C220" s="49" t="s">
        <v>7</v>
      </c>
      <c r="D220" s="50"/>
      <c r="E220" s="30">
        <f aca="true" t="shared" si="80" ref="E220:L220">E221+E222+E223+E224+E225+E227</f>
        <v>16888605.41058</v>
      </c>
      <c r="F220" s="30">
        <f t="shared" si="80"/>
        <v>1445015.1613399999</v>
      </c>
      <c r="G220" s="30">
        <f t="shared" si="80"/>
        <v>1589337.3410099999</v>
      </c>
      <c r="H220" s="30">
        <f t="shared" si="80"/>
        <v>1170077.2765199998</v>
      </c>
      <c r="I220" s="30">
        <f t="shared" si="80"/>
        <v>1298942.5942299997</v>
      </c>
      <c r="J220" s="30">
        <f t="shared" si="80"/>
        <v>1420871.17301</v>
      </c>
      <c r="K220" s="30">
        <f t="shared" si="80"/>
        <v>1373208.98071</v>
      </c>
      <c r="L220" s="33">
        <f t="shared" si="80"/>
        <v>1511829.8493699997</v>
      </c>
      <c r="M220" s="30">
        <f>M221+M222+M223+M224+M225+M227</f>
        <v>1404246.8246700002</v>
      </c>
      <c r="N220" s="30">
        <f>N221+N222+N223+N224+N225+N227</f>
        <v>1405427.06382</v>
      </c>
      <c r="O220" s="30">
        <f>O221+O222+O223+O224+O225+O227</f>
        <v>1410215.1638200001</v>
      </c>
      <c r="P220" s="30">
        <f>P221+P222+P223+P224+P225+P227</f>
        <v>1429716.99104</v>
      </c>
      <c r="Q220" s="30">
        <f>Q221+Q222+Q223+Q224+Q225+Q227</f>
        <v>1429716.99104</v>
      </c>
    </row>
    <row r="221" spans="1:17" ht="34.5" customHeight="1">
      <c r="A221" s="76"/>
      <c r="B221" s="75"/>
      <c r="C221" s="49" t="s">
        <v>4</v>
      </c>
      <c r="D221" s="50">
        <v>814</v>
      </c>
      <c r="E221" s="30">
        <f aca="true" t="shared" si="81" ref="E221:Q227">E229+E237+E245+E253+E261+E269</f>
        <v>255680.5068964</v>
      </c>
      <c r="F221" s="30">
        <f t="shared" si="81"/>
        <v>84748.1</v>
      </c>
      <c r="G221" s="30">
        <f t="shared" si="81"/>
        <v>38980.25865</v>
      </c>
      <c r="H221" s="30">
        <f t="shared" si="81"/>
        <v>786.4</v>
      </c>
      <c r="I221" s="30">
        <f t="shared" si="81"/>
        <v>745.7</v>
      </c>
      <c r="J221" s="30">
        <f t="shared" si="81"/>
        <v>14905.122309999999</v>
      </c>
      <c r="K221" s="30">
        <f t="shared" si="81"/>
        <v>2385.7303300000003</v>
      </c>
      <c r="L221" s="33">
        <f t="shared" si="81"/>
        <v>98863.37652</v>
      </c>
      <c r="M221" s="30">
        <f t="shared" si="81"/>
        <v>3173.3</v>
      </c>
      <c r="N221" s="30">
        <f t="shared" si="81"/>
        <v>3065.1000000000004</v>
      </c>
      <c r="O221" s="30">
        <f t="shared" si="81"/>
        <v>3065.1000000000004</v>
      </c>
      <c r="P221" s="30">
        <f t="shared" si="81"/>
        <v>2481.1595432000004</v>
      </c>
      <c r="Q221" s="30">
        <f t="shared" si="81"/>
        <v>2481.1595432000004</v>
      </c>
    </row>
    <row r="222" spans="1:18" ht="34.5" customHeight="1">
      <c r="A222" s="76"/>
      <c r="B222" s="75"/>
      <c r="C222" s="49" t="s">
        <v>8</v>
      </c>
      <c r="D222" s="51" t="s">
        <v>9</v>
      </c>
      <c r="E222" s="30">
        <f t="shared" si="81"/>
        <v>15831991.143683601</v>
      </c>
      <c r="F222" s="30">
        <f t="shared" si="81"/>
        <v>1012778.8313399999</v>
      </c>
      <c r="G222" s="30">
        <f t="shared" si="81"/>
        <v>1096911.5523599999</v>
      </c>
      <c r="H222" s="30">
        <f t="shared" si="81"/>
        <v>1169290.87652</v>
      </c>
      <c r="I222" s="30">
        <f t="shared" si="81"/>
        <v>1298196.8942299997</v>
      </c>
      <c r="J222" s="30">
        <f t="shared" si="81"/>
        <v>1405966.0507</v>
      </c>
      <c r="K222" s="30">
        <f>K230+K238+K246+K254+K262+K270</f>
        <v>1370823.25038</v>
      </c>
      <c r="L222" s="33">
        <f t="shared" si="81"/>
        <v>1412966.4728499998</v>
      </c>
      <c r="M222" s="30">
        <f t="shared" si="81"/>
        <v>1401073.5246700002</v>
      </c>
      <c r="N222" s="30">
        <f t="shared" si="81"/>
        <v>1402361.96382</v>
      </c>
      <c r="O222" s="30">
        <f t="shared" si="81"/>
        <v>1407150.06382</v>
      </c>
      <c r="P222" s="30">
        <f t="shared" si="81"/>
        <v>1427235.8314968</v>
      </c>
      <c r="Q222" s="30">
        <f t="shared" si="81"/>
        <v>1427235.8314968</v>
      </c>
      <c r="R222" s="28"/>
    </row>
    <row r="223" spans="1:17" ht="34.5" customHeight="1">
      <c r="A223" s="76"/>
      <c r="B223" s="75"/>
      <c r="C223" s="49" t="s">
        <v>5</v>
      </c>
      <c r="D223" s="51"/>
      <c r="E223" s="30">
        <f t="shared" si="81"/>
        <v>0</v>
      </c>
      <c r="F223" s="30">
        <f t="shared" si="81"/>
        <v>0</v>
      </c>
      <c r="G223" s="30">
        <f t="shared" si="81"/>
        <v>0</v>
      </c>
      <c r="H223" s="30">
        <f t="shared" si="81"/>
        <v>0</v>
      </c>
      <c r="I223" s="30">
        <f t="shared" si="81"/>
        <v>0</v>
      </c>
      <c r="J223" s="30">
        <f t="shared" si="81"/>
        <v>0</v>
      </c>
      <c r="K223" s="30">
        <f t="shared" si="81"/>
        <v>0</v>
      </c>
      <c r="L223" s="33">
        <f t="shared" si="81"/>
        <v>0</v>
      </c>
      <c r="M223" s="30">
        <f t="shared" si="81"/>
        <v>0</v>
      </c>
      <c r="N223" s="30">
        <f t="shared" si="81"/>
        <v>0</v>
      </c>
      <c r="O223" s="30">
        <f t="shared" si="81"/>
        <v>0</v>
      </c>
      <c r="P223" s="30">
        <f t="shared" si="81"/>
        <v>0</v>
      </c>
      <c r="Q223" s="30">
        <f t="shared" si="81"/>
        <v>0</v>
      </c>
    </row>
    <row r="224" spans="1:17" ht="41.25" customHeight="1">
      <c r="A224" s="76"/>
      <c r="B224" s="75"/>
      <c r="C224" s="49" t="s">
        <v>109</v>
      </c>
      <c r="D224" s="51"/>
      <c r="E224" s="30">
        <f t="shared" si="81"/>
        <v>800933.76</v>
      </c>
      <c r="F224" s="30">
        <f t="shared" si="81"/>
        <v>347488.23</v>
      </c>
      <c r="G224" s="30">
        <f t="shared" si="81"/>
        <v>453445.53</v>
      </c>
      <c r="H224" s="30">
        <f t="shared" si="81"/>
        <v>0</v>
      </c>
      <c r="I224" s="30">
        <f t="shared" si="81"/>
        <v>0</v>
      </c>
      <c r="J224" s="30">
        <f t="shared" si="81"/>
        <v>0</v>
      </c>
      <c r="K224" s="30">
        <f t="shared" si="81"/>
        <v>0</v>
      </c>
      <c r="L224" s="33">
        <f t="shared" si="81"/>
        <v>0</v>
      </c>
      <c r="M224" s="30">
        <f t="shared" si="81"/>
        <v>0</v>
      </c>
      <c r="N224" s="30">
        <f t="shared" si="81"/>
        <v>0</v>
      </c>
      <c r="O224" s="30">
        <f t="shared" si="81"/>
        <v>0</v>
      </c>
      <c r="P224" s="30">
        <f t="shared" si="81"/>
        <v>0</v>
      </c>
      <c r="Q224" s="30">
        <f t="shared" si="81"/>
        <v>0</v>
      </c>
    </row>
    <row r="225" spans="1:17" ht="15" customHeight="1">
      <c r="A225" s="76"/>
      <c r="B225" s="75"/>
      <c r="C225" s="49" t="s">
        <v>6</v>
      </c>
      <c r="D225" s="51"/>
      <c r="E225" s="30">
        <f t="shared" si="81"/>
        <v>0</v>
      </c>
      <c r="F225" s="30">
        <f t="shared" si="81"/>
        <v>0</v>
      </c>
      <c r="G225" s="30">
        <f t="shared" si="81"/>
        <v>0</v>
      </c>
      <c r="H225" s="30">
        <f t="shared" si="81"/>
        <v>0</v>
      </c>
      <c r="I225" s="30">
        <f t="shared" si="81"/>
        <v>0</v>
      </c>
      <c r="J225" s="30">
        <f t="shared" si="81"/>
        <v>0</v>
      </c>
      <c r="K225" s="30">
        <f t="shared" si="81"/>
        <v>0</v>
      </c>
      <c r="L225" s="33">
        <f t="shared" si="81"/>
        <v>0</v>
      </c>
      <c r="M225" s="30">
        <f t="shared" si="81"/>
        <v>0</v>
      </c>
      <c r="N225" s="30">
        <f t="shared" si="81"/>
        <v>0</v>
      </c>
      <c r="O225" s="30">
        <f t="shared" si="81"/>
        <v>0</v>
      </c>
      <c r="P225" s="30">
        <f t="shared" si="81"/>
        <v>0</v>
      </c>
      <c r="Q225" s="30">
        <f t="shared" si="81"/>
        <v>0</v>
      </c>
    </row>
    <row r="226" spans="1:17" ht="30" customHeight="1">
      <c r="A226" s="76"/>
      <c r="B226" s="75"/>
      <c r="C226" s="49" t="s">
        <v>110</v>
      </c>
      <c r="D226" s="51"/>
      <c r="E226" s="30">
        <f t="shared" si="81"/>
        <v>0</v>
      </c>
      <c r="F226" s="30">
        <f t="shared" si="81"/>
        <v>0</v>
      </c>
      <c r="G226" s="30">
        <f t="shared" si="81"/>
        <v>0</v>
      </c>
      <c r="H226" s="30">
        <f t="shared" si="81"/>
        <v>0</v>
      </c>
      <c r="I226" s="30">
        <f t="shared" si="81"/>
        <v>0</v>
      </c>
      <c r="J226" s="30">
        <f t="shared" si="81"/>
        <v>0</v>
      </c>
      <c r="K226" s="30">
        <f t="shared" si="81"/>
        <v>0</v>
      </c>
      <c r="L226" s="33">
        <f t="shared" si="81"/>
        <v>0</v>
      </c>
      <c r="M226" s="30">
        <f t="shared" si="81"/>
        <v>0</v>
      </c>
      <c r="N226" s="30">
        <f t="shared" si="81"/>
        <v>0</v>
      </c>
      <c r="O226" s="30">
        <f t="shared" si="81"/>
        <v>0</v>
      </c>
      <c r="P226" s="30">
        <f t="shared" si="81"/>
        <v>0</v>
      </c>
      <c r="Q226" s="30">
        <f t="shared" si="81"/>
        <v>0</v>
      </c>
    </row>
    <row r="227" spans="1:17" ht="30" customHeight="1">
      <c r="A227" s="76"/>
      <c r="B227" s="75"/>
      <c r="C227" s="49" t="s">
        <v>20</v>
      </c>
      <c r="D227" s="51"/>
      <c r="E227" s="30">
        <f t="shared" si="81"/>
        <v>0</v>
      </c>
      <c r="F227" s="30">
        <f t="shared" si="81"/>
        <v>0</v>
      </c>
      <c r="G227" s="30">
        <f t="shared" si="81"/>
        <v>0</v>
      </c>
      <c r="H227" s="30">
        <f t="shared" si="81"/>
        <v>0</v>
      </c>
      <c r="I227" s="30">
        <f t="shared" si="81"/>
        <v>0</v>
      </c>
      <c r="J227" s="30">
        <f t="shared" si="81"/>
        <v>0</v>
      </c>
      <c r="K227" s="30">
        <f t="shared" si="81"/>
        <v>0</v>
      </c>
      <c r="L227" s="33">
        <f t="shared" si="81"/>
        <v>0</v>
      </c>
      <c r="M227" s="30">
        <f t="shared" si="81"/>
        <v>0</v>
      </c>
      <c r="N227" s="30">
        <f t="shared" si="81"/>
        <v>0</v>
      </c>
      <c r="O227" s="30">
        <f t="shared" si="81"/>
        <v>0</v>
      </c>
      <c r="P227" s="30">
        <f t="shared" si="81"/>
        <v>0</v>
      </c>
      <c r="Q227" s="30">
        <f t="shared" si="81"/>
        <v>0</v>
      </c>
    </row>
    <row r="228" spans="1:17" ht="25.5" customHeight="1">
      <c r="A228" s="80" t="s">
        <v>37</v>
      </c>
      <c r="B228" s="81" t="s">
        <v>120</v>
      </c>
      <c r="C228" s="18" t="s">
        <v>7</v>
      </c>
      <c r="D228" s="20"/>
      <c r="E228" s="21">
        <f aca="true" t="shared" si="82" ref="E228:L228">E229+E230+E231+E232+E233+E235</f>
        <v>2015894.87221</v>
      </c>
      <c r="F228" s="21">
        <f t="shared" si="82"/>
        <v>132385.4228</v>
      </c>
      <c r="G228" s="21">
        <f t="shared" si="82"/>
        <v>139308.674</v>
      </c>
      <c r="H228" s="21">
        <f t="shared" si="82"/>
        <v>172805.77401999998</v>
      </c>
      <c r="I228" s="21">
        <f t="shared" si="82"/>
        <v>174897.27300000002</v>
      </c>
      <c r="J228" s="21">
        <f t="shared" si="82"/>
        <v>185852.446</v>
      </c>
      <c r="K228" s="21">
        <f t="shared" si="82"/>
        <v>183081.03900000002</v>
      </c>
      <c r="L228" s="33">
        <f t="shared" si="82"/>
        <v>218189.90382</v>
      </c>
      <c r="M228" s="21">
        <f>M229+M230+M231+M232+M233+M235</f>
        <v>144709.52967000002</v>
      </c>
      <c r="N228" s="21">
        <f>N229+N230+N231+N232+N233+N235</f>
        <v>143910.42967</v>
      </c>
      <c r="O228" s="21">
        <f>O229+O230+O231+O232+O233+O235</f>
        <v>143094.32967</v>
      </c>
      <c r="P228" s="21">
        <f>P229+P230+P231+P232+P233+P235</f>
        <v>188830.02527999997</v>
      </c>
      <c r="Q228" s="21">
        <f>Q229+Q230+Q231+Q232+Q233+Q235</f>
        <v>188830.02527999997</v>
      </c>
    </row>
    <row r="229" spans="1:17" ht="15" customHeight="1">
      <c r="A229" s="80"/>
      <c r="B229" s="82"/>
      <c r="C229" s="18" t="s">
        <v>4</v>
      </c>
      <c r="D229" s="20">
        <v>814</v>
      </c>
      <c r="E229" s="21">
        <f aca="true" t="shared" si="83" ref="E229:E235">F229+G229+H229+I229+J229+K229+L229+M229+N229+O229+P229+Q229</f>
        <v>25049.388000000003</v>
      </c>
      <c r="F229" s="21">
        <v>386.1</v>
      </c>
      <c r="G229" s="21">
        <v>883.9</v>
      </c>
      <c r="H229" s="21">
        <v>786.4</v>
      </c>
      <c r="I229" s="21">
        <v>341.2</v>
      </c>
      <c r="J229" s="21">
        <v>927</v>
      </c>
      <c r="K229" s="21">
        <v>921.1</v>
      </c>
      <c r="L229" s="33">
        <f>16383.7</f>
        <v>16383.7</v>
      </c>
      <c r="M229" s="21">
        <v>834.7</v>
      </c>
      <c r="N229" s="21">
        <v>834.7</v>
      </c>
      <c r="O229" s="21">
        <v>834.7</v>
      </c>
      <c r="P229" s="21">
        <v>957.9440000000001</v>
      </c>
      <c r="Q229" s="21">
        <v>957.9440000000001</v>
      </c>
    </row>
    <row r="230" spans="1:17" ht="15" customHeight="1">
      <c r="A230" s="80"/>
      <c r="B230" s="82"/>
      <c r="C230" s="18" t="s">
        <v>8</v>
      </c>
      <c r="D230" s="23" t="s">
        <v>9</v>
      </c>
      <c r="E230" s="21">
        <f t="shared" si="83"/>
        <v>1990845.48421</v>
      </c>
      <c r="F230" s="21">
        <v>131999.3228</v>
      </c>
      <c r="G230" s="21">
        <v>138424.774</v>
      </c>
      <c r="H230" s="21">
        <v>172019.37402</v>
      </c>
      <c r="I230" s="27">
        <v>174556.073</v>
      </c>
      <c r="J230" s="21">
        <v>184925.446</v>
      </c>
      <c r="K230" s="21">
        <v>182159.939</v>
      </c>
      <c r="L230" s="33">
        <v>201806.20382</v>
      </c>
      <c r="M230" s="21">
        <v>143874.82967</v>
      </c>
      <c r="N230" s="21">
        <v>143075.72967</v>
      </c>
      <c r="O230" s="21">
        <v>142259.62967</v>
      </c>
      <c r="P230" s="21">
        <v>187872.08127999998</v>
      </c>
      <c r="Q230" s="21">
        <v>187872.08127999998</v>
      </c>
    </row>
    <row r="231" spans="1:17" ht="15" customHeight="1">
      <c r="A231" s="80"/>
      <c r="B231" s="82"/>
      <c r="C231" s="18" t="s">
        <v>5</v>
      </c>
      <c r="D231" s="23"/>
      <c r="E231" s="21">
        <f t="shared" si="83"/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33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</row>
    <row r="232" spans="1:17" ht="30" customHeight="1">
      <c r="A232" s="80"/>
      <c r="B232" s="82"/>
      <c r="C232" s="18" t="s">
        <v>109</v>
      </c>
      <c r="D232" s="23"/>
      <c r="E232" s="21">
        <f t="shared" si="83"/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33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</row>
    <row r="233" spans="1:17" ht="15" customHeight="1">
      <c r="A233" s="80"/>
      <c r="B233" s="82"/>
      <c r="C233" s="18" t="s">
        <v>6</v>
      </c>
      <c r="D233" s="23"/>
      <c r="E233" s="21">
        <f t="shared" si="83"/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33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</row>
    <row r="234" spans="1:17" ht="30" customHeight="1">
      <c r="A234" s="80"/>
      <c r="B234" s="82"/>
      <c r="C234" s="18" t="s">
        <v>110</v>
      </c>
      <c r="D234" s="23"/>
      <c r="E234" s="21">
        <f t="shared" si="83"/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33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</row>
    <row r="235" spans="1:17" ht="30" customHeight="1">
      <c r="A235" s="80"/>
      <c r="B235" s="82"/>
      <c r="C235" s="18" t="s">
        <v>20</v>
      </c>
      <c r="D235" s="23"/>
      <c r="E235" s="21">
        <f t="shared" si="83"/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33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</row>
    <row r="236" spans="1:17" ht="25.5" customHeight="1">
      <c r="A236" s="80" t="s">
        <v>38</v>
      </c>
      <c r="B236" s="81" t="s">
        <v>121</v>
      </c>
      <c r="C236" s="18" t="s">
        <v>7</v>
      </c>
      <c r="D236" s="20"/>
      <c r="E236" s="21">
        <f aca="true" t="shared" si="84" ref="E236:L236">E237+E238+E239+E240+E241+E243</f>
        <v>2195592.68862</v>
      </c>
      <c r="F236" s="21">
        <f t="shared" si="84"/>
        <v>130706.83764</v>
      </c>
      <c r="G236" s="21">
        <f t="shared" si="84"/>
        <v>143869.96487</v>
      </c>
      <c r="H236" s="21">
        <f t="shared" si="84"/>
        <v>148594.36624</v>
      </c>
      <c r="I236" s="21">
        <f t="shared" si="84"/>
        <v>166893.15165</v>
      </c>
      <c r="J236" s="21">
        <f t="shared" si="84"/>
        <v>184144.87092</v>
      </c>
      <c r="K236" s="21">
        <f t="shared" si="84"/>
        <v>193618.85538</v>
      </c>
      <c r="L236" s="33">
        <f t="shared" si="84"/>
        <v>202508.2992</v>
      </c>
      <c r="M236" s="21">
        <f>M237+M238+M239+M240+M241+M243</f>
        <v>207147.9</v>
      </c>
      <c r="N236" s="21">
        <f>N237+N238+N239+N240+N241+N243</f>
        <v>207348.7</v>
      </c>
      <c r="O236" s="21">
        <f>O237+O238+O239+O240+O241+O243</f>
        <v>207713.6</v>
      </c>
      <c r="P236" s="21">
        <f>P237+P238+P239+P240+P241+P243</f>
        <v>201523.07136</v>
      </c>
      <c r="Q236" s="21">
        <f>Q237+Q238+Q239+Q240+Q241+Q243</f>
        <v>201523.07136</v>
      </c>
    </row>
    <row r="237" spans="1:17" ht="15" customHeight="1">
      <c r="A237" s="80"/>
      <c r="B237" s="81"/>
      <c r="C237" s="18" t="s">
        <v>4</v>
      </c>
      <c r="D237" s="20"/>
      <c r="E237" s="21">
        <f aca="true" t="shared" si="85" ref="E237:E243">F237+G237+H237+I237+J237+K237+L237+M237+N237+O237+P237+Q237</f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33">
        <v>0</v>
      </c>
      <c r="M237" s="21">
        <v>0</v>
      </c>
      <c r="N237" s="21">
        <v>0</v>
      </c>
      <c r="O237" s="21">
        <f aca="true" t="shared" si="86" ref="O237:Q242">N237</f>
        <v>0</v>
      </c>
      <c r="P237" s="21">
        <f t="shared" si="86"/>
        <v>0</v>
      </c>
      <c r="Q237" s="21">
        <f t="shared" si="86"/>
        <v>0</v>
      </c>
    </row>
    <row r="238" spans="1:17" ht="15" customHeight="1">
      <c r="A238" s="80"/>
      <c r="B238" s="81"/>
      <c r="C238" s="18" t="s">
        <v>8</v>
      </c>
      <c r="D238" s="23" t="s">
        <v>9</v>
      </c>
      <c r="E238" s="21">
        <f t="shared" si="85"/>
        <v>2195592.68862</v>
      </c>
      <c r="F238" s="21">
        <v>130706.83764</v>
      </c>
      <c r="G238" s="21">
        <v>143869.96487</v>
      </c>
      <c r="H238" s="21">
        <v>148594.36624</v>
      </c>
      <c r="I238" s="22">
        <v>166893.15165</v>
      </c>
      <c r="J238" s="21">
        <v>184144.87092</v>
      </c>
      <c r="K238" s="21">
        <v>193618.85538</v>
      </c>
      <c r="L238" s="33">
        <v>202508.2992</v>
      </c>
      <c r="M238" s="21">
        <v>207147.9</v>
      </c>
      <c r="N238" s="21">
        <v>207348.7</v>
      </c>
      <c r="O238" s="21">
        <v>207713.6</v>
      </c>
      <c r="P238" s="21">
        <v>201523.07136</v>
      </c>
      <c r="Q238" s="21">
        <v>201523.07136</v>
      </c>
    </row>
    <row r="239" spans="1:17" ht="15" customHeight="1">
      <c r="A239" s="80"/>
      <c r="B239" s="81"/>
      <c r="C239" s="18" t="s">
        <v>5</v>
      </c>
      <c r="D239" s="23"/>
      <c r="E239" s="21">
        <f t="shared" si="85"/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33">
        <v>0</v>
      </c>
      <c r="M239" s="21">
        <v>0</v>
      </c>
      <c r="N239" s="21">
        <v>0</v>
      </c>
      <c r="O239" s="21">
        <f t="shared" si="86"/>
        <v>0</v>
      </c>
      <c r="P239" s="21">
        <f t="shared" si="86"/>
        <v>0</v>
      </c>
      <c r="Q239" s="21">
        <f t="shared" si="86"/>
        <v>0</v>
      </c>
    </row>
    <row r="240" spans="1:17" ht="30" customHeight="1">
      <c r="A240" s="80"/>
      <c r="B240" s="81"/>
      <c r="C240" s="18" t="s">
        <v>109</v>
      </c>
      <c r="D240" s="23"/>
      <c r="E240" s="21">
        <f t="shared" si="85"/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33">
        <v>0</v>
      </c>
      <c r="M240" s="21">
        <v>0</v>
      </c>
      <c r="N240" s="21">
        <v>0</v>
      </c>
      <c r="O240" s="21">
        <f t="shared" si="86"/>
        <v>0</v>
      </c>
      <c r="P240" s="21">
        <f t="shared" si="86"/>
        <v>0</v>
      </c>
      <c r="Q240" s="21">
        <f t="shared" si="86"/>
        <v>0</v>
      </c>
    </row>
    <row r="241" spans="1:17" ht="15" customHeight="1">
      <c r="A241" s="80"/>
      <c r="B241" s="81"/>
      <c r="C241" s="18" t="s">
        <v>6</v>
      </c>
      <c r="D241" s="23"/>
      <c r="E241" s="21">
        <f t="shared" si="85"/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33">
        <v>0</v>
      </c>
      <c r="M241" s="21">
        <v>0</v>
      </c>
      <c r="N241" s="21">
        <v>0</v>
      </c>
      <c r="O241" s="21">
        <f t="shared" si="86"/>
        <v>0</v>
      </c>
      <c r="P241" s="21">
        <f t="shared" si="86"/>
        <v>0</v>
      </c>
      <c r="Q241" s="21">
        <f t="shared" si="86"/>
        <v>0</v>
      </c>
    </row>
    <row r="242" spans="1:17" ht="30" customHeight="1">
      <c r="A242" s="80"/>
      <c r="B242" s="81"/>
      <c r="C242" s="18" t="s">
        <v>110</v>
      </c>
      <c r="D242" s="23"/>
      <c r="E242" s="21">
        <f t="shared" si="85"/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33">
        <v>0</v>
      </c>
      <c r="M242" s="21">
        <v>0</v>
      </c>
      <c r="N242" s="21">
        <v>0</v>
      </c>
      <c r="O242" s="21">
        <f t="shared" si="86"/>
        <v>0</v>
      </c>
      <c r="P242" s="21">
        <f t="shared" si="86"/>
        <v>0</v>
      </c>
      <c r="Q242" s="21">
        <f t="shared" si="86"/>
        <v>0</v>
      </c>
    </row>
    <row r="243" spans="1:17" ht="30" customHeight="1">
      <c r="A243" s="80"/>
      <c r="B243" s="81"/>
      <c r="C243" s="18" t="s">
        <v>20</v>
      </c>
      <c r="D243" s="23"/>
      <c r="E243" s="21">
        <f t="shared" si="85"/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33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</row>
    <row r="244" spans="1:17" ht="25.5" customHeight="1">
      <c r="A244" s="83" t="s">
        <v>39</v>
      </c>
      <c r="B244" s="84" t="s">
        <v>122</v>
      </c>
      <c r="C244" s="34" t="s">
        <v>7</v>
      </c>
      <c r="D244" s="35"/>
      <c r="E244" s="22">
        <f aca="true" t="shared" si="87" ref="E244:L244">E245+E246+E247+E248+E249+E251</f>
        <v>6713619.19142</v>
      </c>
      <c r="F244" s="22">
        <f t="shared" si="87"/>
        <v>537253.28302</v>
      </c>
      <c r="G244" s="22">
        <f t="shared" si="87"/>
        <v>549296.7152699999</v>
      </c>
      <c r="H244" s="22">
        <f t="shared" si="87"/>
        <v>504232.54125</v>
      </c>
      <c r="I244" s="22">
        <f t="shared" si="87"/>
        <v>512622.57476</v>
      </c>
      <c r="J244" s="22">
        <f t="shared" si="87"/>
        <v>543400.60004</v>
      </c>
      <c r="K244" s="22">
        <f t="shared" si="87"/>
        <v>568999.97138</v>
      </c>
      <c r="L244" s="33">
        <f t="shared" si="87"/>
        <v>551817.59448</v>
      </c>
      <c r="M244" s="21">
        <f>M245+M246+M247+M248+M249+M251</f>
        <v>583509.945</v>
      </c>
      <c r="N244" s="21">
        <f>N245+N246+N247+N248+N249+N251</f>
        <v>584918.8841499999</v>
      </c>
      <c r="O244" s="21">
        <f>O245+O246+O247+O248+O249+O251</f>
        <v>589378.78415</v>
      </c>
      <c r="P244" s="21">
        <f>P245+P246+P247+P248+P249+P251</f>
        <v>594094.14896</v>
      </c>
      <c r="Q244" s="21">
        <f>Q245+Q246+Q247+Q248+Q249+Q251</f>
        <v>594094.14896</v>
      </c>
    </row>
    <row r="245" spans="1:17" ht="15" customHeight="1">
      <c r="A245" s="83"/>
      <c r="B245" s="85"/>
      <c r="C245" s="34" t="s">
        <v>4</v>
      </c>
      <c r="D245" s="35">
        <v>814</v>
      </c>
      <c r="E245" s="22">
        <f aca="true" t="shared" si="88" ref="E245:E251">F245+G245+H245+I245+J245+K245+L245+M245+N245+O245+P245+Q245</f>
        <v>128697.2747568</v>
      </c>
      <c r="F245" s="22">
        <v>84362</v>
      </c>
      <c r="G245" s="22">
        <v>38096.35865</v>
      </c>
      <c r="H245" s="22">
        <v>0</v>
      </c>
      <c r="I245" s="22">
        <v>404.5</v>
      </c>
      <c r="J245" s="22">
        <v>983.16764</v>
      </c>
      <c r="K245" s="22">
        <v>422.49596</v>
      </c>
      <c r="L245" s="33">
        <v>2030.96091</v>
      </c>
      <c r="M245" s="21">
        <v>578.6</v>
      </c>
      <c r="N245" s="21">
        <v>470.2</v>
      </c>
      <c r="O245" s="21">
        <v>470.2</v>
      </c>
      <c r="P245" s="21">
        <v>439.39579840000005</v>
      </c>
      <c r="Q245" s="21">
        <v>439.39579840000005</v>
      </c>
    </row>
    <row r="246" spans="1:17" ht="15" customHeight="1">
      <c r="A246" s="83"/>
      <c r="B246" s="85"/>
      <c r="C246" s="34" t="s">
        <v>8</v>
      </c>
      <c r="D246" s="25" t="s">
        <v>9</v>
      </c>
      <c r="E246" s="22">
        <f t="shared" si="88"/>
        <v>6584921.9166632</v>
      </c>
      <c r="F246" s="22">
        <v>452891.28302</v>
      </c>
      <c r="G246" s="22">
        <v>511200.35662</v>
      </c>
      <c r="H246" s="22">
        <v>504232.54125</v>
      </c>
      <c r="I246" s="22">
        <v>512218.07476</v>
      </c>
      <c r="J246" s="22">
        <v>542417.4324</v>
      </c>
      <c r="K246" s="22">
        <v>568577.47542</v>
      </c>
      <c r="L246" s="33">
        <v>549786.63357</v>
      </c>
      <c r="M246" s="21">
        <v>582931.345</v>
      </c>
      <c r="N246" s="21">
        <v>584448.68415</v>
      </c>
      <c r="O246" s="21">
        <v>588908.58415</v>
      </c>
      <c r="P246" s="21">
        <v>593654.7531616</v>
      </c>
      <c r="Q246" s="21">
        <v>593654.7531616</v>
      </c>
    </row>
    <row r="247" spans="1:17" ht="15" customHeight="1">
      <c r="A247" s="83"/>
      <c r="B247" s="85"/>
      <c r="C247" s="34" t="s">
        <v>5</v>
      </c>
      <c r="D247" s="25"/>
      <c r="E247" s="22">
        <f t="shared" si="88"/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33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</row>
    <row r="248" spans="1:17" ht="30" customHeight="1">
      <c r="A248" s="83"/>
      <c r="B248" s="85"/>
      <c r="C248" s="34" t="s">
        <v>109</v>
      </c>
      <c r="D248" s="25"/>
      <c r="E248" s="22">
        <f t="shared" si="88"/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33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</row>
    <row r="249" spans="1:17" ht="15" customHeight="1">
      <c r="A249" s="83"/>
      <c r="B249" s="85"/>
      <c r="C249" s="34" t="s">
        <v>6</v>
      </c>
      <c r="D249" s="25"/>
      <c r="E249" s="22">
        <f t="shared" si="88"/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33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</row>
    <row r="250" spans="1:17" ht="30" customHeight="1">
      <c r="A250" s="83"/>
      <c r="B250" s="85"/>
      <c r="C250" s="34" t="s">
        <v>110</v>
      </c>
      <c r="D250" s="25"/>
      <c r="E250" s="22">
        <f t="shared" si="88"/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33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</row>
    <row r="251" spans="1:17" ht="30" customHeight="1">
      <c r="A251" s="83"/>
      <c r="B251" s="85"/>
      <c r="C251" s="34" t="s">
        <v>20</v>
      </c>
      <c r="D251" s="25"/>
      <c r="E251" s="22">
        <f t="shared" si="88"/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33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</row>
    <row r="252" spans="1:17" ht="25.5" customHeight="1">
      <c r="A252" s="80" t="s">
        <v>40</v>
      </c>
      <c r="B252" s="81" t="s">
        <v>123</v>
      </c>
      <c r="C252" s="18" t="s">
        <v>7</v>
      </c>
      <c r="D252" s="20"/>
      <c r="E252" s="21">
        <f aca="true" t="shared" si="89" ref="E252:L252">E253+E254+E255+E256+E257+E259</f>
        <v>4048523.44356</v>
      </c>
      <c r="F252" s="21">
        <f t="shared" si="89"/>
        <v>222549.60108</v>
      </c>
      <c r="G252" s="21">
        <f t="shared" si="89"/>
        <v>237507.6508</v>
      </c>
      <c r="H252" s="21">
        <f t="shared" si="89"/>
        <v>262683.0562</v>
      </c>
      <c r="I252" s="21">
        <f t="shared" si="89"/>
        <v>294284.36465</v>
      </c>
      <c r="J252" s="21">
        <f t="shared" si="89"/>
        <v>349094.59754</v>
      </c>
      <c r="K252" s="21">
        <f t="shared" si="89"/>
        <v>362124.35645</v>
      </c>
      <c r="L252" s="33">
        <f t="shared" si="89"/>
        <v>381820.60188000003</v>
      </c>
      <c r="M252" s="21">
        <f>M253+M254+M255+M256+M257+M259</f>
        <v>394984.75</v>
      </c>
      <c r="N252" s="21">
        <f>N253+N254+N255+N256+N257+N259</f>
        <v>394753.05</v>
      </c>
      <c r="O252" s="21">
        <f>O253+O254+O255+O256+O257+O259</f>
        <v>394799.65</v>
      </c>
      <c r="P252" s="21">
        <f>P253+P254+P255+P256+P257+P259</f>
        <v>376960.88248000003</v>
      </c>
      <c r="Q252" s="21">
        <f>Q253+Q254+Q255+Q256+Q257+Q259</f>
        <v>376960.88248000003</v>
      </c>
    </row>
    <row r="253" spans="1:17" ht="15" customHeight="1">
      <c r="A253" s="80"/>
      <c r="B253" s="81"/>
      <c r="C253" s="18" t="s">
        <v>4</v>
      </c>
      <c r="D253" s="20"/>
      <c r="E253" s="21">
        <f aca="true" t="shared" si="90" ref="E253:E259">F253+G253+H253+I253+J253+K253+L253+M253+N253+O253+P253+Q253</f>
        <v>2758.89347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33">
        <v>2758.89347</v>
      </c>
      <c r="M253" s="21">
        <v>0</v>
      </c>
      <c r="N253" s="21">
        <v>0</v>
      </c>
      <c r="O253" s="21">
        <f>N253</f>
        <v>0</v>
      </c>
      <c r="P253" s="21">
        <f>O253</f>
        <v>0</v>
      </c>
      <c r="Q253" s="21">
        <f>P253</f>
        <v>0</v>
      </c>
    </row>
    <row r="254" spans="1:17" ht="15" customHeight="1">
      <c r="A254" s="80"/>
      <c r="B254" s="81"/>
      <c r="C254" s="18" t="s">
        <v>8</v>
      </c>
      <c r="D254" s="23" t="s">
        <v>9</v>
      </c>
      <c r="E254" s="21">
        <f t="shared" si="90"/>
        <v>4045764.55009</v>
      </c>
      <c r="F254" s="21">
        <v>222549.60108</v>
      </c>
      <c r="G254" s="21">
        <v>237507.6508</v>
      </c>
      <c r="H254" s="21">
        <v>262683.0562</v>
      </c>
      <c r="I254" s="22">
        <v>294284.36465</v>
      </c>
      <c r="J254" s="21">
        <v>349094.59754</v>
      </c>
      <c r="K254" s="21">
        <v>362124.35645</v>
      </c>
      <c r="L254" s="33">
        <v>379061.70841</v>
      </c>
      <c r="M254" s="21">
        <v>394984.75</v>
      </c>
      <c r="N254" s="21">
        <v>394753.05</v>
      </c>
      <c r="O254" s="21">
        <v>394799.65</v>
      </c>
      <c r="P254" s="21">
        <v>376960.88248000003</v>
      </c>
      <c r="Q254" s="21">
        <v>376960.88248000003</v>
      </c>
    </row>
    <row r="255" spans="1:17" ht="15" customHeight="1">
      <c r="A255" s="80"/>
      <c r="B255" s="81"/>
      <c r="C255" s="18" t="s">
        <v>5</v>
      </c>
      <c r="D255" s="23"/>
      <c r="E255" s="21">
        <f t="shared" si="90"/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33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</row>
    <row r="256" spans="1:17" ht="30" customHeight="1">
      <c r="A256" s="80"/>
      <c r="B256" s="81"/>
      <c r="C256" s="18" t="s">
        <v>109</v>
      </c>
      <c r="D256" s="23"/>
      <c r="E256" s="21">
        <f t="shared" si="90"/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33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</row>
    <row r="257" spans="1:17" ht="15" customHeight="1">
      <c r="A257" s="80"/>
      <c r="B257" s="81"/>
      <c r="C257" s="18" t="s">
        <v>6</v>
      </c>
      <c r="D257" s="23"/>
      <c r="E257" s="21">
        <f t="shared" si="90"/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33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</row>
    <row r="258" spans="1:17" ht="30" customHeight="1">
      <c r="A258" s="80"/>
      <c r="B258" s="81"/>
      <c r="C258" s="18" t="s">
        <v>110</v>
      </c>
      <c r="D258" s="23"/>
      <c r="E258" s="21">
        <f t="shared" si="90"/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33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</row>
    <row r="259" spans="1:17" ht="30" customHeight="1">
      <c r="A259" s="80"/>
      <c r="B259" s="81"/>
      <c r="C259" s="18" t="s">
        <v>20</v>
      </c>
      <c r="D259" s="23"/>
      <c r="E259" s="21">
        <f t="shared" si="90"/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33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</row>
    <row r="260" spans="1:17" ht="25.5" customHeight="1">
      <c r="A260" s="80" t="s">
        <v>41</v>
      </c>
      <c r="B260" s="81" t="s">
        <v>124</v>
      </c>
      <c r="C260" s="18" t="s">
        <v>7</v>
      </c>
      <c r="D260" s="20"/>
      <c r="E260" s="21">
        <f aca="true" t="shared" si="91" ref="E260:Q260">E261+E262+E263+E264+E265+E267</f>
        <v>1440635.6176</v>
      </c>
      <c r="F260" s="21">
        <f t="shared" si="91"/>
        <v>396726.59985</v>
      </c>
      <c r="G260" s="21">
        <f t="shared" si="91"/>
        <v>491193.80607000005</v>
      </c>
      <c r="H260" s="21">
        <f t="shared" si="91"/>
        <v>51189.74381</v>
      </c>
      <c r="I260" s="21">
        <f t="shared" si="91"/>
        <v>117796.79317</v>
      </c>
      <c r="J260" s="21">
        <f t="shared" si="91"/>
        <v>117551.24671</v>
      </c>
      <c r="K260" s="21">
        <f t="shared" si="91"/>
        <v>22921.9415</v>
      </c>
      <c r="L260" s="33">
        <f t="shared" si="91"/>
        <v>112680.39273</v>
      </c>
      <c r="M260" s="21">
        <f t="shared" si="91"/>
        <v>27421.6</v>
      </c>
      <c r="N260" s="21">
        <f t="shared" si="91"/>
        <v>27578.2</v>
      </c>
      <c r="O260" s="21">
        <f t="shared" si="91"/>
        <v>27783.4</v>
      </c>
      <c r="P260" s="21">
        <f t="shared" si="91"/>
        <v>23895.946880000003</v>
      </c>
      <c r="Q260" s="21">
        <f t="shared" si="91"/>
        <v>23895.946880000003</v>
      </c>
    </row>
    <row r="261" spans="1:17" ht="15" customHeight="1">
      <c r="A261" s="80"/>
      <c r="B261" s="81"/>
      <c r="C261" s="18" t="s">
        <v>4</v>
      </c>
      <c r="D261" s="20"/>
      <c r="E261" s="21">
        <f aca="true" t="shared" si="92" ref="E261:E267">F261+G261+H261+I261+J261+K261+L261+M261+N261+O261+P261+Q261</f>
        <v>99174.95066959999</v>
      </c>
      <c r="F261" s="21">
        <v>0</v>
      </c>
      <c r="G261" s="21">
        <v>0</v>
      </c>
      <c r="H261" s="21">
        <v>0</v>
      </c>
      <c r="I261" s="21">
        <v>0</v>
      </c>
      <c r="J261" s="21">
        <v>12994.95467</v>
      </c>
      <c r="K261" s="21">
        <v>1042.13437</v>
      </c>
      <c r="L261" s="33">
        <v>77689.82214</v>
      </c>
      <c r="M261" s="21">
        <v>1760</v>
      </c>
      <c r="N261" s="21">
        <v>1760.2</v>
      </c>
      <c r="O261" s="21">
        <v>1760.2</v>
      </c>
      <c r="P261" s="21">
        <v>1083.8197448</v>
      </c>
      <c r="Q261" s="21">
        <v>1083.8197448</v>
      </c>
    </row>
    <row r="262" spans="1:17" ht="15" customHeight="1">
      <c r="A262" s="80"/>
      <c r="B262" s="81"/>
      <c r="C262" s="18" t="s">
        <v>8</v>
      </c>
      <c r="D262" s="23" t="s">
        <v>9</v>
      </c>
      <c r="E262" s="21">
        <f t="shared" si="92"/>
        <v>540526.9069304</v>
      </c>
      <c r="F262" s="21">
        <v>49238.36985</v>
      </c>
      <c r="G262" s="21">
        <v>37748.27607</v>
      </c>
      <c r="H262" s="21">
        <v>51189.74381</v>
      </c>
      <c r="I262" s="22">
        <v>117796.79317</v>
      </c>
      <c r="J262" s="21">
        <v>104556.29204</v>
      </c>
      <c r="K262" s="21">
        <v>21879.80713</v>
      </c>
      <c r="L262" s="33">
        <v>34990.57059</v>
      </c>
      <c r="M262" s="21">
        <v>25661.6</v>
      </c>
      <c r="N262" s="21">
        <v>25818</v>
      </c>
      <c r="O262" s="21">
        <v>26023.2</v>
      </c>
      <c r="P262" s="21">
        <v>22812.127135200004</v>
      </c>
      <c r="Q262" s="21">
        <v>22812.127135200004</v>
      </c>
    </row>
    <row r="263" spans="1:17" ht="15" customHeight="1">
      <c r="A263" s="86"/>
      <c r="B263" s="81"/>
      <c r="C263" s="18" t="s">
        <v>5</v>
      </c>
      <c r="D263" s="23"/>
      <c r="E263" s="21">
        <f t="shared" si="92"/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33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</row>
    <row r="264" spans="1:17" ht="30" customHeight="1">
      <c r="A264" s="86"/>
      <c r="B264" s="81"/>
      <c r="C264" s="18" t="s">
        <v>109</v>
      </c>
      <c r="D264" s="23"/>
      <c r="E264" s="21">
        <f t="shared" si="92"/>
        <v>800933.76</v>
      </c>
      <c r="F264" s="21">
        <v>347488.23</v>
      </c>
      <c r="G264" s="21">
        <v>453445.53</v>
      </c>
      <c r="H264" s="21">
        <v>0</v>
      </c>
      <c r="I264" s="21">
        <v>0</v>
      </c>
      <c r="J264" s="21">
        <v>0</v>
      </c>
      <c r="K264" s="21">
        <v>0</v>
      </c>
      <c r="L264" s="33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</row>
    <row r="265" spans="1:17" ht="15" customHeight="1">
      <c r="A265" s="86"/>
      <c r="B265" s="81"/>
      <c r="C265" s="18" t="s">
        <v>6</v>
      </c>
      <c r="D265" s="23"/>
      <c r="E265" s="21">
        <f t="shared" si="92"/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33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</row>
    <row r="266" spans="1:17" ht="30" customHeight="1">
      <c r="A266" s="86"/>
      <c r="B266" s="81"/>
      <c r="C266" s="18" t="s">
        <v>110</v>
      </c>
      <c r="D266" s="23"/>
      <c r="E266" s="21">
        <f t="shared" si="92"/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33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</row>
    <row r="267" spans="1:17" ht="30" customHeight="1">
      <c r="A267" s="86"/>
      <c r="B267" s="81"/>
      <c r="C267" s="18" t="s">
        <v>20</v>
      </c>
      <c r="D267" s="23"/>
      <c r="E267" s="21">
        <f t="shared" si="92"/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33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</row>
    <row r="268" spans="1:17" ht="25.5" customHeight="1">
      <c r="A268" s="80" t="s">
        <v>42</v>
      </c>
      <c r="B268" s="81" t="s">
        <v>125</v>
      </c>
      <c r="C268" s="18" t="s">
        <v>7</v>
      </c>
      <c r="D268" s="20"/>
      <c r="E268" s="21">
        <f aca="true" t="shared" si="93" ref="E268:Q268">E269+E270+E271+E272+E273+E275</f>
        <v>474339.59717</v>
      </c>
      <c r="F268" s="21">
        <f t="shared" si="93"/>
        <v>25393.41695</v>
      </c>
      <c r="G268" s="21">
        <f t="shared" si="93"/>
        <v>28160.53</v>
      </c>
      <c r="H268" s="21">
        <f t="shared" si="93"/>
        <v>30571.795</v>
      </c>
      <c r="I268" s="21">
        <f t="shared" si="93"/>
        <v>32448.437</v>
      </c>
      <c r="J268" s="21">
        <f t="shared" si="93"/>
        <v>40827.4118</v>
      </c>
      <c r="K268" s="21">
        <f t="shared" si="93"/>
        <v>42462.817</v>
      </c>
      <c r="L268" s="33">
        <f t="shared" si="93"/>
        <v>44813.05726</v>
      </c>
      <c r="M268" s="21">
        <f t="shared" si="93"/>
        <v>46473.1</v>
      </c>
      <c r="N268" s="21">
        <f t="shared" si="93"/>
        <v>46917.8</v>
      </c>
      <c r="O268" s="21">
        <f t="shared" si="93"/>
        <v>47445.4</v>
      </c>
      <c r="P268" s="21">
        <f t="shared" si="93"/>
        <v>44412.91608</v>
      </c>
      <c r="Q268" s="21">
        <f t="shared" si="93"/>
        <v>44412.91608</v>
      </c>
    </row>
    <row r="269" spans="1:17" ht="15" customHeight="1">
      <c r="A269" s="80"/>
      <c r="B269" s="81"/>
      <c r="C269" s="18" t="s">
        <v>4</v>
      </c>
      <c r="D269" s="20"/>
      <c r="E269" s="21">
        <f aca="true" t="shared" si="94" ref="E269:E275">F269+G269+H269+I269+J269+K269+L269+M269+N269+O269+P269+Q269</f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33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</row>
    <row r="270" spans="1:17" ht="15" customHeight="1">
      <c r="A270" s="80"/>
      <c r="B270" s="81"/>
      <c r="C270" s="18" t="s">
        <v>8</v>
      </c>
      <c r="D270" s="23" t="s">
        <v>9</v>
      </c>
      <c r="E270" s="21">
        <f t="shared" si="94"/>
        <v>474339.59717</v>
      </c>
      <c r="F270" s="21">
        <v>25393.41695</v>
      </c>
      <c r="G270" s="21">
        <v>28160.53</v>
      </c>
      <c r="H270" s="21">
        <v>30571.795</v>
      </c>
      <c r="I270" s="22">
        <v>32448.437</v>
      </c>
      <c r="J270" s="21">
        <v>40827.4118</v>
      </c>
      <c r="K270" s="21">
        <v>42462.817</v>
      </c>
      <c r="L270" s="33">
        <v>44813.05726</v>
      </c>
      <c r="M270" s="21">
        <v>46473.1</v>
      </c>
      <c r="N270" s="21">
        <v>46917.8</v>
      </c>
      <c r="O270" s="21">
        <v>47445.4</v>
      </c>
      <c r="P270" s="21">
        <v>44412.91608</v>
      </c>
      <c r="Q270" s="21">
        <v>44412.91608</v>
      </c>
    </row>
    <row r="271" spans="1:17" ht="15" customHeight="1">
      <c r="A271" s="80"/>
      <c r="B271" s="81"/>
      <c r="C271" s="18" t="s">
        <v>5</v>
      </c>
      <c r="D271" s="23"/>
      <c r="E271" s="21">
        <f t="shared" si="94"/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33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</row>
    <row r="272" spans="1:17" ht="30" customHeight="1">
      <c r="A272" s="80"/>
      <c r="B272" s="81"/>
      <c r="C272" s="18" t="s">
        <v>109</v>
      </c>
      <c r="D272" s="23"/>
      <c r="E272" s="21">
        <f t="shared" si="94"/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33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</row>
    <row r="273" spans="1:17" ht="15" customHeight="1">
      <c r="A273" s="80"/>
      <c r="B273" s="81"/>
      <c r="C273" s="18" t="s">
        <v>6</v>
      </c>
      <c r="D273" s="23"/>
      <c r="E273" s="21">
        <f t="shared" si="94"/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33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</row>
    <row r="274" spans="1:17" ht="30" customHeight="1">
      <c r="A274" s="80"/>
      <c r="B274" s="81"/>
      <c r="C274" s="18" t="s">
        <v>110</v>
      </c>
      <c r="D274" s="23"/>
      <c r="E274" s="21">
        <f t="shared" si="94"/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33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</row>
    <row r="275" spans="1:17" ht="30" customHeight="1">
      <c r="A275" s="80"/>
      <c r="B275" s="81"/>
      <c r="C275" s="18" t="s">
        <v>20</v>
      </c>
      <c r="D275" s="23"/>
      <c r="E275" s="21">
        <f t="shared" si="94"/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33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</row>
    <row r="276" spans="1:18" ht="25.5" customHeight="1">
      <c r="A276" s="76" t="s">
        <v>43</v>
      </c>
      <c r="B276" s="75" t="s">
        <v>126</v>
      </c>
      <c r="C276" s="49" t="s">
        <v>7</v>
      </c>
      <c r="D276" s="50"/>
      <c r="E276" s="30">
        <f aca="true" t="shared" si="95" ref="E276:L276">E277+E278+E279+E280+E281+E283</f>
        <v>12567848.58988</v>
      </c>
      <c r="F276" s="30">
        <f t="shared" si="95"/>
        <v>2961981.95053</v>
      </c>
      <c r="G276" s="30">
        <f t="shared" si="95"/>
        <v>3204436.80582</v>
      </c>
      <c r="H276" s="30">
        <f t="shared" si="95"/>
        <v>497828.04826999997</v>
      </c>
      <c r="I276" s="30">
        <f t="shared" si="95"/>
        <v>476162.91826999997</v>
      </c>
      <c r="J276" s="30">
        <f>J277+J278+J279+J280+J281+J283</f>
        <v>552274.48486</v>
      </c>
      <c r="K276" s="30">
        <f t="shared" si="95"/>
        <v>498617.65894</v>
      </c>
      <c r="L276" s="33">
        <f t="shared" si="95"/>
        <v>2081707.57471</v>
      </c>
      <c r="M276" s="30">
        <f>M277+M278+M279+M280+M281+M283</f>
        <v>465883.712</v>
      </c>
      <c r="N276" s="30">
        <f>N277+N278+N279+N280+N281+N283</f>
        <v>444922.81344</v>
      </c>
      <c r="O276" s="30">
        <f>O277+O278+O279+O280+O281+O283</f>
        <v>448171.21344</v>
      </c>
      <c r="P276" s="30">
        <f>P277+P278+P279+P280+P281+P283</f>
        <v>467930.7048</v>
      </c>
      <c r="Q276" s="30">
        <f>Q277+Q278+Q279+Q280+Q281+Q283</f>
        <v>467930.7048</v>
      </c>
      <c r="R276" s="53"/>
    </row>
    <row r="277" spans="1:19" ht="15" customHeight="1">
      <c r="A277" s="76"/>
      <c r="B277" s="75"/>
      <c r="C277" s="49" t="s">
        <v>4</v>
      </c>
      <c r="D277" s="50"/>
      <c r="E277" s="30">
        <f>E285+E293+E301</f>
        <v>952612.6632336001</v>
      </c>
      <c r="F277" s="30">
        <f aca="true" t="shared" si="96" ref="E277:Q283">F285+F293</f>
        <v>0</v>
      </c>
      <c r="G277" s="30">
        <f t="shared" si="96"/>
        <v>0</v>
      </c>
      <c r="H277" s="30">
        <f t="shared" si="96"/>
        <v>0</v>
      </c>
      <c r="I277" s="30">
        <f t="shared" si="96"/>
        <v>0</v>
      </c>
      <c r="J277" s="30">
        <f t="shared" si="96"/>
        <v>286.77769</v>
      </c>
      <c r="K277" s="30">
        <f t="shared" si="96"/>
        <v>1086.06967</v>
      </c>
      <c r="L277" s="33">
        <f aca="true" t="shared" si="97" ref="L277:N278">L285+L293+L301</f>
        <v>943866.19096</v>
      </c>
      <c r="M277" s="30">
        <f t="shared" si="97"/>
        <v>1704.8</v>
      </c>
      <c r="N277" s="30">
        <f t="shared" si="97"/>
        <v>1704.9</v>
      </c>
      <c r="O277" s="30">
        <f t="shared" si="96"/>
        <v>1704.9</v>
      </c>
      <c r="P277" s="30">
        <f t="shared" si="96"/>
        <v>1129.5124568</v>
      </c>
      <c r="Q277" s="30">
        <f t="shared" si="96"/>
        <v>1129.5124568</v>
      </c>
      <c r="R277" s="53"/>
      <c r="S277" s="28"/>
    </row>
    <row r="278" spans="1:18" ht="15" customHeight="1">
      <c r="A278" s="76"/>
      <c r="B278" s="75"/>
      <c r="C278" s="49" t="s">
        <v>8</v>
      </c>
      <c r="D278" s="51" t="s">
        <v>9</v>
      </c>
      <c r="E278" s="30">
        <f>E286+E294+E302</f>
        <v>6417939.4566464005</v>
      </c>
      <c r="F278" s="30">
        <f t="shared" si="96"/>
        <v>477701.99053</v>
      </c>
      <c r="G278" s="30">
        <f t="shared" si="96"/>
        <v>491420.29582</v>
      </c>
      <c r="H278" s="30">
        <f t="shared" si="96"/>
        <v>497828.04826999997</v>
      </c>
      <c r="I278" s="30">
        <f t="shared" si="96"/>
        <v>476162.91826999997</v>
      </c>
      <c r="J278" s="30">
        <f t="shared" si="96"/>
        <v>551987.70717</v>
      </c>
      <c r="K278" s="30">
        <f t="shared" si="96"/>
        <v>497531.58927</v>
      </c>
      <c r="L278" s="33">
        <f t="shared" si="97"/>
        <v>1137841.38375</v>
      </c>
      <c r="M278" s="30">
        <f t="shared" si="97"/>
        <v>464178.912</v>
      </c>
      <c r="N278" s="30">
        <f t="shared" si="97"/>
        <v>443217.91344</v>
      </c>
      <c r="O278" s="30">
        <f t="shared" si="96"/>
        <v>446466.31344</v>
      </c>
      <c r="P278" s="30">
        <f t="shared" si="96"/>
        <v>466801.19234320003</v>
      </c>
      <c r="Q278" s="30">
        <f t="shared" si="96"/>
        <v>466801.19234320003</v>
      </c>
      <c r="R278" s="53"/>
    </row>
    <row r="279" spans="1:18" ht="15" customHeight="1">
      <c r="A279" s="76"/>
      <c r="B279" s="75"/>
      <c r="C279" s="49" t="s">
        <v>5</v>
      </c>
      <c r="D279" s="51"/>
      <c r="E279" s="30">
        <f t="shared" si="96"/>
        <v>0</v>
      </c>
      <c r="F279" s="30">
        <f t="shared" si="96"/>
        <v>0</v>
      </c>
      <c r="G279" s="30">
        <f t="shared" si="96"/>
        <v>0</v>
      </c>
      <c r="H279" s="30">
        <f t="shared" si="96"/>
        <v>0</v>
      </c>
      <c r="I279" s="30">
        <f t="shared" si="96"/>
        <v>0</v>
      </c>
      <c r="J279" s="30">
        <f t="shared" si="96"/>
        <v>0</v>
      </c>
      <c r="K279" s="30">
        <f t="shared" si="96"/>
        <v>0</v>
      </c>
      <c r="L279" s="33">
        <f t="shared" si="96"/>
        <v>0</v>
      </c>
      <c r="M279" s="30">
        <f t="shared" si="96"/>
        <v>0</v>
      </c>
      <c r="N279" s="30">
        <f t="shared" si="96"/>
        <v>0</v>
      </c>
      <c r="O279" s="30">
        <f t="shared" si="96"/>
        <v>0</v>
      </c>
      <c r="P279" s="30">
        <f t="shared" si="96"/>
        <v>0</v>
      </c>
      <c r="Q279" s="30">
        <f t="shared" si="96"/>
        <v>0</v>
      </c>
      <c r="R279" s="53"/>
    </row>
    <row r="280" spans="1:18" ht="30" customHeight="1">
      <c r="A280" s="76"/>
      <c r="B280" s="75"/>
      <c r="C280" s="49" t="s">
        <v>109</v>
      </c>
      <c r="D280" s="51"/>
      <c r="E280" s="30">
        <f t="shared" si="96"/>
        <v>5197296.47</v>
      </c>
      <c r="F280" s="30">
        <f t="shared" si="96"/>
        <v>2484279.96</v>
      </c>
      <c r="G280" s="30">
        <f t="shared" si="96"/>
        <v>2713016.51</v>
      </c>
      <c r="H280" s="30">
        <f t="shared" si="96"/>
        <v>0</v>
      </c>
      <c r="I280" s="30">
        <f t="shared" si="96"/>
        <v>0</v>
      </c>
      <c r="J280" s="30">
        <f t="shared" si="96"/>
        <v>0</v>
      </c>
      <c r="K280" s="30">
        <f t="shared" si="96"/>
        <v>0</v>
      </c>
      <c r="L280" s="33">
        <f t="shared" si="96"/>
        <v>0</v>
      </c>
      <c r="M280" s="30">
        <f t="shared" si="96"/>
        <v>0</v>
      </c>
      <c r="N280" s="30">
        <f t="shared" si="96"/>
        <v>0</v>
      </c>
      <c r="O280" s="30">
        <f t="shared" si="96"/>
        <v>0</v>
      </c>
      <c r="P280" s="30">
        <f t="shared" si="96"/>
        <v>0</v>
      </c>
      <c r="Q280" s="30">
        <f t="shared" si="96"/>
        <v>0</v>
      </c>
      <c r="R280" s="53"/>
    </row>
    <row r="281" spans="1:18" ht="15" customHeight="1">
      <c r="A281" s="76"/>
      <c r="B281" s="75"/>
      <c r="C281" s="49" t="s">
        <v>6</v>
      </c>
      <c r="D281" s="51"/>
      <c r="E281" s="30">
        <f t="shared" si="96"/>
        <v>0</v>
      </c>
      <c r="F281" s="30">
        <f t="shared" si="96"/>
        <v>0</v>
      </c>
      <c r="G281" s="30">
        <f t="shared" si="96"/>
        <v>0</v>
      </c>
      <c r="H281" s="30">
        <f t="shared" si="96"/>
        <v>0</v>
      </c>
      <c r="I281" s="30">
        <f t="shared" si="96"/>
        <v>0</v>
      </c>
      <c r="J281" s="30">
        <f t="shared" si="96"/>
        <v>0</v>
      </c>
      <c r="K281" s="30">
        <f t="shared" si="96"/>
        <v>0</v>
      </c>
      <c r="L281" s="33">
        <f t="shared" si="96"/>
        <v>0</v>
      </c>
      <c r="M281" s="30">
        <f t="shared" si="96"/>
        <v>0</v>
      </c>
      <c r="N281" s="30">
        <f t="shared" si="96"/>
        <v>0</v>
      </c>
      <c r="O281" s="30">
        <f t="shared" si="96"/>
        <v>0</v>
      </c>
      <c r="P281" s="30">
        <f t="shared" si="96"/>
        <v>0</v>
      </c>
      <c r="Q281" s="30">
        <f t="shared" si="96"/>
        <v>0</v>
      </c>
      <c r="R281" s="53"/>
    </row>
    <row r="282" spans="1:18" ht="30" customHeight="1">
      <c r="A282" s="76"/>
      <c r="B282" s="75"/>
      <c r="C282" s="49" t="s">
        <v>110</v>
      </c>
      <c r="D282" s="51"/>
      <c r="E282" s="30">
        <f t="shared" si="96"/>
        <v>0</v>
      </c>
      <c r="F282" s="30">
        <f t="shared" si="96"/>
        <v>0</v>
      </c>
      <c r="G282" s="30">
        <f t="shared" si="96"/>
        <v>0</v>
      </c>
      <c r="H282" s="30">
        <f t="shared" si="96"/>
        <v>0</v>
      </c>
      <c r="I282" s="30">
        <f t="shared" si="96"/>
        <v>0</v>
      </c>
      <c r="J282" s="30">
        <f t="shared" si="96"/>
        <v>0</v>
      </c>
      <c r="K282" s="30">
        <f t="shared" si="96"/>
        <v>0</v>
      </c>
      <c r="L282" s="33">
        <f t="shared" si="96"/>
        <v>0</v>
      </c>
      <c r="M282" s="30">
        <f t="shared" si="96"/>
        <v>0</v>
      </c>
      <c r="N282" s="30">
        <f t="shared" si="96"/>
        <v>0</v>
      </c>
      <c r="O282" s="30">
        <f t="shared" si="96"/>
        <v>0</v>
      </c>
      <c r="P282" s="30">
        <f t="shared" si="96"/>
        <v>0</v>
      </c>
      <c r="Q282" s="30">
        <f t="shared" si="96"/>
        <v>0</v>
      </c>
      <c r="R282" s="53"/>
    </row>
    <row r="283" spans="1:18" ht="30" customHeight="1">
      <c r="A283" s="76"/>
      <c r="B283" s="75"/>
      <c r="C283" s="49" t="s">
        <v>20</v>
      </c>
      <c r="D283" s="51"/>
      <c r="E283" s="30">
        <f t="shared" si="96"/>
        <v>0</v>
      </c>
      <c r="F283" s="30">
        <f t="shared" si="96"/>
        <v>0</v>
      </c>
      <c r="G283" s="30">
        <f t="shared" si="96"/>
        <v>0</v>
      </c>
      <c r="H283" s="30">
        <f t="shared" si="96"/>
        <v>0</v>
      </c>
      <c r="I283" s="30">
        <f t="shared" si="96"/>
        <v>0</v>
      </c>
      <c r="J283" s="30">
        <f t="shared" si="96"/>
        <v>0</v>
      </c>
      <c r="K283" s="30">
        <f t="shared" si="96"/>
        <v>0</v>
      </c>
      <c r="L283" s="33">
        <f t="shared" si="96"/>
        <v>0</v>
      </c>
      <c r="M283" s="30">
        <f t="shared" si="96"/>
        <v>0</v>
      </c>
      <c r="N283" s="30">
        <f t="shared" si="96"/>
        <v>0</v>
      </c>
      <c r="O283" s="30">
        <f t="shared" si="96"/>
        <v>0</v>
      </c>
      <c r="P283" s="30">
        <f t="shared" si="96"/>
        <v>0</v>
      </c>
      <c r="Q283" s="30">
        <f t="shared" si="96"/>
        <v>0</v>
      </c>
      <c r="R283" s="53"/>
    </row>
    <row r="284" spans="1:18" ht="25.5" customHeight="1">
      <c r="A284" s="76" t="s">
        <v>44</v>
      </c>
      <c r="B284" s="75" t="s">
        <v>127</v>
      </c>
      <c r="C284" s="49" t="s">
        <v>7</v>
      </c>
      <c r="D284" s="50"/>
      <c r="E284" s="30">
        <f aca="true" t="shared" si="98" ref="E284:L284">E285+E286+E287+E288+E289+E291</f>
        <v>10354529.77721</v>
      </c>
      <c r="F284" s="30">
        <f t="shared" si="98"/>
        <v>2924917.19359</v>
      </c>
      <c r="G284" s="30">
        <f t="shared" si="98"/>
        <v>3159944.70582</v>
      </c>
      <c r="H284" s="30">
        <f t="shared" si="98"/>
        <v>441179.47994</v>
      </c>
      <c r="I284" s="30">
        <f t="shared" si="98"/>
        <v>426606.81827</v>
      </c>
      <c r="J284" s="30">
        <f t="shared" si="98"/>
        <v>490642.08486</v>
      </c>
      <c r="K284" s="30">
        <f t="shared" si="98"/>
        <v>440083.95894</v>
      </c>
      <c r="L284" s="33">
        <f t="shared" si="98"/>
        <v>481407.32619</v>
      </c>
      <c r="M284" s="30">
        <f>M285+M286+M287+M288+M289+M291</f>
        <v>402596.8</v>
      </c>
      <c r="N284" s="30">
        <f>N285+N286+N287+N288+N289+N291</f>
        <v>389863.2</v>
      </c>
      <c r="O284" s="30">
        <f>O285+O286+O287+O288+O289+O291</f>
        <v>393111.60000000003</v>
      </c>
      <c r="P284" s="30">
        <f>P285+P286+P287+P288+P289+P291</f>
        <v>402088.3048</v>
      </c>
      <c r="Q284" s="30">
        <f>Q285+Q286+Q287+Q288+Q289+Q291</f>
        <v>402088.3048</v>
      </c>
      <c r="R284" s="53"/>
    </row>
    <row r="285" spans="1:18" ht="15" customHeight="1">
      <c r="A285" s="76"/>
      <c r="B285" s="75"/>
      <c r="C285" s="49" t="s">
        <v>4</v>
      </c>
      <c r="D285" s="30"/>
      <c r="E285" s="30">
        <f aca="true" t="shared" si="99" ref="E285:E291">F285+G285+H285+I285+J285+K285+L285+M285+N285+O285+P285+Q285</f>
        <v>38782.11927360001</v>
      </c>
      <c r="F285" s="30">
        <v>0</v>
      </c>
      <c r="G285" s="30">
        <v>0</v>
      </c>
      <c r="H285" s="30">
        <v>0</v>
      </c>
      <c r="I285" s="30">
        <v>0</v>
      </c>
      <c r="J285" s="30">
        <v>286.77769</v>
      </c>
      <c r="K285" s="30">
        <v>1086.06967</v>
      </c>
      <c r="L285" s="33">
        <f>30035.647</f>
        <v>30035.647</v>
      </c>
      <c r="M285" s="30">
        <v>1704.8</v>
      </c>
      <c r="N285" s="30">
        <v>1704.9</v>
      </c>
      <c r="O285" s="30">
        <v>1704.9</v>
      </c>
      <c r="P285" s="30">
        <v>1129.5124568</v>
      </c>
      <c r="Q285" s="30">
        <v>1129.5124568</v>
      </c>
      <c r="R285" s="53"/>
    </row>
    <row r="286" spans="1:18" ht="15" customHeight="1">
      <c r="A286" s="76"/>
      <c r="B286" s="75"/>
      <c r="C286" s="49" t="s">
        <v>8</v>
      </c>
      <c r="D286" s="51" t="s">
        <v>9</v>
      </c>
      <c r="E286" s="30">
        <f t="shared" si="99"/>
        <v>5118451.1879364</v>
      </c>
      <c r="F286" s="30">
        <v>440637.23359</v>
      </c>
      <c r="G286" s="30">
        <v>446928.19582</v>
      </c>
      <c r="H286" s="30">
        <v>441179.47994</v>
      </c>
      <c r="I286" s="33">
        <v>426606.81827</v>
      </c>
      <c r="J286" s="30">
        <v>490355.30717</v>
      </c>
      <c r="K286" s="30">
        <v>438997.88927</v>
      </c>
      <c r="L286" s="33">
        <v>451371.67919</v>
      </c>
      <c r="M286" s="30">
        <v>400892</v>
      </c>
      <c r="N286" s="30">
        <v>388158.3</v>
      </c>
      <c r="O286" s="30">
        <v>391406.7</v>
      </c>
      <c r="P286" s="30">
        <v>400958.7923432</v>
      </c>
      <c r="Q286" s="30">
        <v>400958.7923432</v>
      </c>
      <c r="R286" s="53"/>
    </row>
    <row r="287" spans="1:18" ht="15" customHeight="1">
      <c r="A287" s="76"/>
      <c r="B287" s="75"/>
      <c r="C287" s="49" t="s">
        <v>5</v>
      </c>
      <c r="D287" s="51"/>
      <c r="E287" s="30">
        <f t="shared" si="99"/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3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53"/>
    </row>
    <row r="288" spans="1:18" ht="30" customHeight="1">
      <c r="A288" s="76"/>
      <c r="B288" s="75"/>
      <c r="C288" s="49" t="s">
        <v>109</v>
      </c>
      <c r="D288" s="51"/>
      <c r="E288" s="30">
        <f t="shared" si="99"/>
        <v>5197296.47</v>
      </c>
      <c r="F288" s="30">
        <v>2484279.96</v>
      </c>
      <c r="G288" s="30">
        <v>2713016.51</v>
      </c>
      <c r="H288" s="30">
        <v>0</v>
      </c>
      <c r="I288" s="30">
        <v>0</v>
      </c>
      <c r="J288" s="30">
        <v>0</v>
      </c>
      <c r="K288" s="30">
        <v>0</v>
      </c>
      <c r="L288" s="33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53"/>
    </row>
    <row r="289" spans="1:18" ht="15" customHeight="1">
      <c r="A289" s="76"/>
      <c r="B289" s="75"/>
      <c r="C289" s="49" t="s">
        <v>6</v>
      </c>
      <c r="D289" s="51"/>
      <c r="E289" s="30">
        <f t="shared" si="99"/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3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53"/>
    </row>
    <row r="290" spans="1:18" ht="30" customHeight="1">
      <c r="A290" s="76"/>
      <c r="B290" s="75"/>
      <c r="C290" s="49" t="s">
        <v>110</v>
      </c>
      <c r="D290" s="51"/>
      <c r="E290" s="30">
        <f t="shared" si="99"/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3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53"/>
    </row>
    <row r="291" spans="1:18" ht="30" customHeight="1">
      <c r="A291" s="76"/>
      <c r="B291" s="75"/>
      <c r="C291" s="49" t="s">
        <v>20</v>
      </c>
      <c r="D291" s="51"/>
      <c r="E291" s="30">
        <f t="shared" si="99"/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3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53"/>
    </row>
    <row r="292" spans="1:18" ht="25.5" customHeight="1">
      <c r="A292" s="76" t="s">
        <v>45</v>
      </c>
      <c r="B292" s="75" t="s">
        <v>128</v>
      </c>
      <c r="C292" s="49" t="s">
        <v>7</v>
      </c>
      <c r="D292" s="50"/>
      <c r="E292" s="30">
        <f aca="true" t="shared" si="100" ref="E292:Q292">E293+E294+E295+E296+E297+E299</f>
        <v>680788.0321500001</v>
      </c>
      <c r="F292" s="30">
        <f t="shared" si="100"/>
        <v>37064.75694</v>
      </c>
      <c r="G292" s="30">
        <f t="shared" si="100"/>
        <v>44492.1</v>
      </c>
      <c r="H292" s="30">
        <f>H293+H294+H295+H296+H297+H299</f>
        <v>56648.56833</v>
      </c>
      <c r="I292" s="30">
        <f t="shared" si="100"/>
        <v>49556.1</v>
      </c>
      <c r="J292" s="30">
        <f t="shared" si="100"/>
        <v>61632.4</v>
      </c>
      <c r="K292" s="30">
        <f t="shared" si="100"/>
        <v>58533.7</v>
      </c>
      <c r="L292" s="33">
        <f t="shared" si="100"/>
        <v>67769.468</v>
      </c>
      <c r="M292" s="30">
        <f t="shared" si="100"/>
        <v>63286.912</v>
      </c>
      <c r="N292" s="30">
        <f t="shared" si="100"/>
        <v>55059.61344</v>
      </c>
      <c r="O292" s="30">
        <f t="shared" si="100"/>
        <v>55059.61344</v>
      </c>
      <c r="P292" s="30">
        <f t="shared" si="100"/>
        <v>65842.40000000001</v>
      </c>
      <c r="Q292" s="30">
        <f t="shared" si="100"/>
        <v>65842.40000000001</v>
      </c>
      <c r="R292" s="53"/>
    </row>
    <row r="293" spans="1:18" ht="15" customHeight="1">
      <c r="A293" s="76"/>
      <c r="B293" s="77"/>
      <c r="C293" s="49" t="s">
        <v>4</v>
      </c>
      <c r="D293" s="50"/>
      <c r="E293" s="30">
        <f aca="true" t="shared" si="101" ref="E293:E299">F293+G293+H293+I293+J293+K293+L293+M293+N293+O293+P293+Q293</f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3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53"/>
    </row>
    <row r="294" spans="1:18" ht="15" customHeight="1">
      <c r="A294" s="76"/>
      <c r="B294" s="77"/>
      <c r="C294" s="49" t="s">
        <v>8</v>
      </c>
      <c r="D294" s="51" t="s">
        <v>9</v>
      </c>
      <c r="E294" s="30">
        <f t="shared" si="101"/>
        <v>680788.0321500001</v>
      </c>
      <c r="F294" s="30">
        <v>37064.75694</v>
      </c>
      <c r="G294" s="30">
        <v>44492.1</v>
      </c>
      <c r="H294" s="30">
        <v>56648.56833</v>
      </c>
      <c r="I294" s="30">
        <v>49556.1</v>
      </c>
      <c r="J294" s="30">
        <v>61632.4</v>
      </c>
      <c r="K294" s="30">
        <v>58533.7</v>
      </c>
      <c r="L294" s="33">
        <v>67769.468</v>
      </c>
      <c r="M294" s="30">
        <v>63286.912</v>
      </c>
      <c r="N294" s="30">
        <v>55059.61344</v>
      </c>
      <c r="O294" s="30">
        <v>55059.61344</v>
      </c>
      <c r="P294" s="30">
        <v>65842.40000000001</v>
      </c>
      <c r="Q294" s="30">
        <v>65842.40000000001</v>
      </c>
      <c r="R294" s="53"/>
    </row>
    <row r="295" spans="1:18" ht="15" customHeight="1">
      <c r="A295" s="76"/>
      <c r="B295" s="77"/>
      <c r="C295" s="49" t="s">
        <v>5</v>
      </c>
      <c r="D295" s="51"/>
      <c r="E295" s="30">
        <f t="shared" si="101"/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3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53"/>
    </row>
    <row r="296" spans="1:18" ht="30" customHeight="1">
      <c r="A296" s="76"/>
      <c r="B296" s="77"/>
      <c r="C296" s="49" t="s">
        <v>109</v>
      </c>
      <c r="D296" s="51"/>
      <c r="E296" s="30">
        <f t="shared" si="101"/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3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53"/>
    </row>
    <row r="297" spans="1:18" ht="15" customHeight="1">
      <c r="A297" s="76"/>
      <c r="B297" s="77"/>
      <c r="C297" s="49" t="s">
        <v>6</v>
      </c>
      <c r="D297" s="51"/>
      <c r="E297" s="30">
        <f t="shared" si="101"/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3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53"/>
    </row>
    <row r="298" spans="1:18" ht="30" customHeight="1">
      <c r="A298" s="76"/>
      <c r="B298" s="77"/>
      <c r="C298" s="49" t="s">
        <v>110</v>
      </c>
      <c r="D298" s="51"/>
      <c r="E298" s="30">
        <f t="shared" si="101"/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3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53"/>
    </row>
    <row r="299" spans="1:18" ht="30" customHeight="1">
      <c r="A299" s="76"/>
      <c r="B299" s="77"/>
      <c r="C299" s="49" t="s">
        <v>20</v>
      </c>
      <c r="D299" s="51"/>
      <c r="E299" s="30">
        <f t="shared" si="101"/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3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53"/>
    </row>
    <row r="300" spans="1:18" ht="25.5" customHeight="1">
      <c r="A300" s="76" t="s">
        <v>261</v>
      </c>
      <c r="B300" s="75" t="s">
        <v>262</v>
      </c>
      <c r="C300" s="49" t="s">
        <v>7</v>
      </c>
      <c r="D300" s="50"/>
      <c r="E300" s="30">
        <f>E301+E302+E303+E304+E305+E307</f>
        <v>1532530.78052</v>
      </c>
      <c r="F300" s="30">
        <f>F301+F302+F303+F304+F305+F307</f>
        <v>0</v>
      </c>
      <c r="G300" s="30">
        <f>G301+G302+G303+G304+G305+G307</f>
        <v>0</v>
      </c>
      <c r="H300" s="30">
        <f>H301+H302+H303+H304+H305+H307</f>
        <v>0</v>
      </c>
      <c r="I300" s="30">
        <f aca="true" t="shared" si="102" ref="I300:Q300">I301+I302+I303+I304+I305+I307</f>
        <v>0</v>
      </c>
      <c r="J300" s="30">
        <f t="shared" si="102"/>
        <v>0</v>
      </c>
      <c r="K300" s="30">
        <f t="shared" si="102"/>
        <v>0</v>
      </c>
      <c r="L300" s="33">
        <f t="shared" si="102"/>
        <v>1532530.78052</v>
      </c>
      <c r="M300" s="30">
        <f t="shared" si="102"/>
        <v>0</v>
      </c>
      <c r="N300" s="30">
        <f t="shared" si="102"/>
        <v>0</v>
      </c>
      <c r="O300" s="30">
        <f t="shared" si="102"/>
        <v>0</v>
      </c>
      <c r="P300" s="30">
        <f t="shared" si="102"/>
        <v>0</v>
      </c>
      <c r="Q300" s="30">
        <f t="shared" si="102"/>
        <v>0</v>
      </c>
      <c r="R300" s="53"/>
    </row>
    <row r="301" spans="1:19" ht="15" customHeight="1">
      <c r="A301" s="76"/>
      <c r="B301" s="77"/>
      <c r="C301" s="49" t="s">
        <v>4</v>
      </c>
      <c r="D301" s="50"/>
      <c r="E301" s="30">
        <f aca="true" t="shared" si="103" ref="E301:E307">F301+G301+H301+I301+J301+K301+L301+M301+N301+O301+P301+Q301</f>
        <v>913830.54396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3">
        <v>913830.54396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53"/>
      <c r="S301" s="28"/>
    </row>
    <row r="302" spans="1:18" ht="15" customHeight="1">
      <c r="A302" s="76"/>
      <c r="B302" s="77"/>
      <c r="C302" s="49" t="s">
        <v>8</v>
      </c>
      <c r="D302" s="51" t="s">
        <v>9</v>
      </c>
      <c r="E302" s="30">
        <f t="shared" si="103"/>
        <v>618700.23656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3">
        <v>618700.23656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53"/>
    </row>
    <row r="303" spans="1:18" ht="15" customHeight="1">
      <c r="A303" s="76"/>
      <c r="B303" s="77"/>
      <c r="C303" s="49" t="s">
        <v>5</v>
      </c>
      <c r="D303" s="51"/>
      <c r="E303" s="30">
        <f t="shared" si="103"/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3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53"/>
    </row>
    <row r="304" spans="1:18" ht="30" customHeight="1">
      <c r="A304" s="76"/>
      <c r="B304" s="77"/>
      <c r="C304" s="49" t="s">
        <v>109</v>
      </c>
      <c r="D304" s="51"/>
      <c r="E304" s="30">
        <f t="shared" si="103"/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3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53"/>
    </row>
    <row r="305" spans="1:18" ht="15" customHeight="1">
      <c r="A305" s="76"/>
      <c r="B305" s="77"/>
      <c r="C305" s="49" t="s">
        <v>6</v>
      </c>
      <c r="D305" s="51"/>
      <c r="E305" s="30">
        <f t="shared" si="103"/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3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53"/>
    </row>
    <row r="306" spans="1:18" ht="30" customHeight="1">
      <c r="A306" s="76"/>
      <c r="B306" s="77"/>
      <c r="C306" s="49" t="s">
        <v>110</v>
      </c>
      <c r="D306" s="51"/>
      <c r="E306" s="30">
        <f t="shared" si="103"/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3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53"/>
    </row>
    <row r="307" spans="1:18" ht="30" customHeight="1">
      <c r="A307" s="76"/>
      <c r="B307" s="77"/>
      <c r="C307" s="49" t="s">
        <v>20</v>
      </c>
      <c r="D307" s="51"/>
      <c r="E307" s="30">
        <f t="shared" si="103"/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3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53"/>
    </row>
    <row r="308" spans="1:18" ht="25.5" customHeight="1">
      <c r="A308" s="87" t="s">
        <v>107</v>
      </c>
      <c r="B308" s="90" t="s">
        <v>129</v>
      </c>
      <c r="C308" s="49" t="s">
        <v>7</v>
      </c>
      <c r="D308" s="50"/>
      <c r="E308" s="30">
        <f aca="true" t="shared" si="104" ref="E308:L308">E309+E310+E311+E312+E313+E315</f>
        <v>4335571.163980001</v>
      </c>
      <c r="F308" s="30">
        <f t="shared" si="104"/>
        <v>938384.7575300001</v>
      </c>
      <c r="G308" s="30">
        <f t="shared" si="104"/>
        <v>851363.21344</v>
      </c>
      <c r="H308" s="30">
        <f t="shared" si="104"/>
        <v>483746.72171</v>
      </c>
      <c r="I308" s="30">
        <f t="shared" si="104"/>
        <v>266390.62431</v>
      </c>
      <c r="J308" s="30">
        <f t="shared" si="104"/>
        <v>316640.71943</v>
      </c>
      <c r="K308" s="30">
        <f t="shared" si="104"/>
        <v>173498.538</v>
      </c>
      <c r="L308" s="33">
        <f t="shared" si="104"/>
        <v>433985.27916000003</v>
      </c>
      <c r="M308" s="30">
        <f>M309+M310+M311+M312+M313+M315</f>
        <v>166574.8</v>
      </c>
      <c r="N308" s="30">
        <f>N309+N310+N311+N312+N313+N315</f>
        <v>166488.5</v>
      </c>
      <c r="O308" s="30">
        <f>O309+O310+O311+O312+O313+O315</f>
        <v>166644.7</v>
      </c>
      <c r="P308" s="30">
        <f>P309+P310+P311+P312+P313+P315</f>
        <v>185926.6552</v>
      </c>
      <c r="Q308" s="30">
        <f>Q309+Q310+Q311+Q312+Q313+Q315</f>
        <v>185926.6552</v>
      </c>
      <c r="R308" s="53"/>
    </row>
    <row r="309" spans="1:18" ht="15" customHeight="1">
      <c r="A309" s="88"/>
      <c r="B309" s="91"/>
      <c r="C309" s="49" t="s">
        <v>4</v>
      </c>
      <c r="D309" s="50">
        <v>814</v>
      </c>
      <c r="E309" s="30">
        <f aca="true" t="shared" si="105" ref="E309:Q315">E317+E325+E333+E341</f>
        <v>245445.54057</v>
      </c>
      <c r="F309" s="30">
        <f t="shared" si="105"/>
        <v>38222.91339</v>
      </c>
      <c r="G309" s="30">
        <f t="shared" si="105"/>
        <v>0</v>
      </c>
      <c r="H309" s="30">
        <f t="shared" si="105"/>
        <v>0</v>
      </c>
      <c r="I309" s="30">
        <f t="shared" si="105"/>
        <v>0</v>
      </c>
      <c r="J309" s="30">
        <f t="shared" si="105"/>
        <v>0</v>
      </c>
      <c r="K309" s="30">
        <f t="shared" si="105"/>
        <v>0</v>
      </c>
      <c r="L309" s="33">
        <f>L317+L325+L333+L341</f>
        <v>207222.62718</v>
      </c>
      <c r="M309" s="30">
        <f t="shared" si="105"/>
        <v>0</v>
      </c>
      <c r="N309" s="30">
        <f t="shared" si="105"/>
        <v>0</v>
      </c>
      <c r="O309" s="30">
        <f t="shared" si="105"/>
        <v>0</v>
      </c>
      <c r="P309" s="30">
        <f t="shared" si="105"/>
        <v>0</v>
      </c>
      <c r="Q309" s="30">
        <f t="shared" si="105"/>
        <v>0</v>
      </c>
      <c r="R309" s="53"/>
    </row>
    <row r="310" spans="1:18" ht="15" customHeight="1">
      <c r="A310" s="88"/>
      <c r="B310" s="91"/>
      <c r="C310" s="49" t="s">
        <v>8</v>
      </c>
      <c r="D310" s="51" t="s">
        <v>9</v>
      </c>
      <c r="E310" s="30">
        <f t="shared" si="105"/>
        <v>3189874.84341</v>
      </c>
      <c r="F310" s="30">
        <f t="shared" si="105"/>
        <v>422356.29414</v>
      </c>
      <c r="G310" s="30">
        <f t="shared" si="105"/>
        <v>428917.98344</v>
      </c>
      <c r="H310" s="30">
        <f t="shared" si="105"/>
        <v>483746.72171</v>
      </c>
      <c r="I310" s="30">
        <f t="shared" si="105"/>
        <v>266390.62431</v>
      </c>
      <c r="J310" s="30">
        <f t="shared" si="105"/>
        <v>316640.71943</v>
      </c>
      <c r="K310" s="30">
        <f t="shared" si="105"/>
        <v>173498.538</v>
      </c>
      <c r="L310" s="33">
        <f>L318+L326+L334+L342</f>
        <v>226762.65198</v>
      </c>
      <c r="M310" s="30">
        <f t="shared" si="105"/>
        <v>166574.8</v>
      </c>
      <c r="N310" s="30">
        <f t="shared" si="105"/>
        <v>166488.5</v>
      </c>
      <c r="O310" s="30">
        <f t="shared" si="105"/>
        <v>166644.7</v>
      </c>
      <c r="P310" s="30">
        <f t="shared" si="105"/>
        <v>185926.6552</v>
      </c>
      <c r="Q310" s="30">
        <f t="shared" si="105"/>
        <v>185926.6552</v>
      </c>
      <c r="R310" s="54"/>
    </row>
    <row r="311" spans="1:18" ht="15" customHeight="1">
      <c r="A311" s="88"/>
      <c r="B311" s="91"/>
      <c r="C311" s="49" t="s">
        <v>5</v>
      </c>
      <c r="D311" s="51"/>
      <c r="E311" s="30">
        <f t="shared" si="105"/>
        <v>0</v>
      </c>
      <c r="F311" s="30">
        <f t="shared" si="105"/>
        <v>0</v>
      </c>
      <c r="G311" s="30">
        <f t="shared" si="105"/>
        <v>0</v>
      </c>
      <c r="H311" s="30">
        <f t="shared" si="105"/>
        <v>0</v>
      </c>
      <c r="I311" s="30">
        <f t="shared" si="105"/>
        <v>0</v>
      </c>
      <c r="J311" s="30">
        <f t="shared" si="105"/>
        <v>0</v>
      </c>
      <c r="K311" s="30">
        <f t="shared" si="105"/>
        <v>0</v>
      </c>
      <c r="L311" s="33">
        <f t="shared" si="105"/>
        <v>0</v>
      </c>
      <c r="M311" s="30">
        <f t="shared" si="105"/>
        <v>0</v>
      </c>
      <c r="N311" s="30">
        <f t="shared" si="105"/>
        <v>0</v>
      </c>
      <c r="O311" s="30">
        <f t="shared" si="105"/>
        <v>0</v>
      </c>
      <c r="P311" s="30">
        <f t="shared" si="105"/>
        <v>0</v>
      </c>
      <c r="Q311" s="30">
        <f t="shared" si="105"/>
        <v>0</v>
      </c>
      <c r="R311" s="53"/>
    </row>
    <row r="312" spans="1:18" ht="30" customHeight="1">
      <c r="A312" s="88"/>
      <c r="B312" s="91"/>
      <c r="C312" s="49" t="s">
        <v>109</v>
      </c>
      <c r="D312" s="51"/>
      <c r="E312" s="30">
        <f t="shared" si="105"/>
        <v>900250.78</v>
      </c>
      <c r="F312" s="30">
        <f t="shared" si="105"/>
        <v>477805.55</v>
      </c>
      <c r="G312" s="30">
        <f t="shared" si="105"/>
        <v>422445.23</v>
      </c>
      <c r="H312" s="30">
        <f t="shared" si="105"/>
        <v>0</v>
      </c>
      <c r="I312" s="30">
        <f t="shared" si="105"/>
        <v>0</v>
      </c>
      <c r="J312" s="30">
        <f t="shared" si="105"/>
        <v>0</v>
      </c>
      <c r="K312" s="30">
        <f t="shared" si="105"/>
        <v>0</v>
      </c>
      <c r="L312" s="33">
        <f t="shared" si="105"/>
        <v>0</v>
      </c>
      <c r="M312" s="30">
        <f t="shared" si="105"/>
        <v>0</v>
      </c>
      <c r="N312" s="30">
        <f t="shared" si="105"/>
        <v>0</v>
      </c>
      <c r="O312" s="30">
        <f t="shared" si="105"/>
        <v>0</v>
      </c>
      <c r="P312" s="30">
        <f t="shared" si="105"/>
        <v>0</v>
      </c>
      <c r="Q312" s="30">
        <f t="shared" si="105"/>
        <v>0</v>
      </c>
      <c r="R312" s="53"/>
    </row>
    <row r="313" spans="1:18" ht="15" customHeight="1">
      <c r="A313" s="88"/>
      <c r="B313" s="91"/>
      <c r="C313" s="49" t="s">
        <v>6</v>
      </c>
      <c r="D313" s="51"/>
      <c r="E313" s="30">
        <f t="shared" si="105"/>
        <v>0</v>
      </c>
      <c r="F313" s="30">
        <f t="shared" si="105"/>
        <v>0</v>
      </c>
      <c r="G313" s="30">
        <f t="shared" si="105"/>
        <v>0</v>
      </c>
      <c r="H313" s="30">
        <f t="shared" si="105"/>
        <v>0</v>
      </c>
      <c r="I313" s="30">
        <f t="shared" si="105"/>
        <v>0</v>
      </c>
      <c r="J313" s="30">
        <f t="shared" si="105"/>
        <v>0</v>
      </c>
      <c r="K313" s="30">
        <f t="shared" si="105"/>
        <v>0</v>
      </c>
      <c r="L313" s="33">
        <f t="shared" si="105"/>
        <v>0</v>
      </c>
      <c r="M313" s="30">
        <f t="shared" si="105"/>
        <v>0</v>
      </c>
      <c r="N313" s="30">
        <f t="shared" si="105"/>
        <v>0</v>
      </c>
      <c r="O313" s="30">
        <f t="shared" si="105"/>
        <v>0</v>
      </c>
      <c r="P313" s="30">
        <f t="shared" si="105"/>
        <v>0</v>
      </c>
      <c r="Q313" s="30">
        <f t="shared" si="105"/>
        <v>0</v>
      </c>
      <c r="R313" s="53"/>
    </row>
    <row r="314" spans="1:18" ht="30" customHeight="1">
      <c r="A314" s="88"/>
      <c r="B314" s="91"/>
      <c r="C314" s="49" t="s">
        <v>110</v>
      </c>
      <c r="D314" s="51"/>
      <c r="E314" s="30">
        <f t="shared" si="105"/>
        <v>0</v>
      </c>
      <c r="F314" s="30">
        <f t="shared" si="105"/>
        <v>0</v>
      </c>
      <c r="G314" s="30">
        <f t="shared" si="105"/>
        <v>0</v>
      </c>
      <c r="H314" s="30">
        <f t="shared" si="105"/>
        <v>0</v>
      </c>
      <c r="I314" s="30">
        <f t="shared" si="105"/>
        <v>0</v>
      </c>
      <c r="J314" s="30">
        <f t="shared" si="105"/>
        <v>0</v>
      </c>
      <c r="K314" s="30">
        <f t="shared" si="105"/>
        <v>0</v>
      </c>
      <c r="L314" s="33">
        <f t="shared" si="105"/>
        <v>0</v>
      </c>
      <c r="M314" s="30">
        <f t="shared" si="105"/>
        <v>0</v>
      </c>
      <c r="N314" s="30">
        <f t="shared" si="105"/>
        <v>0</v>
      </c>
      <c r="O314" s="30">
        <f t="shared" si="105"/>
        <v>0</v>
      </c>
      <c r="P314" s="30">
        <f t="shared" si="105"/>
        <v>0</v>
      </c>
      <c r="Q314" s="30">
        <f t="shared" si="105"/>
        <v>0</v>
      </c>
      <c r="R314" s="53"/>
    </row>
    <row r="315" spans="1:18" ht="30" customHeight="1">
      <c r="A315" s="89"/>
      <c r="B315" s="92"/>
      <c r="C315" s="49" t="s">
        <v>20</v>
      </c>
      <c r="D315" s="51"/>
      <c r="E315" s="30">
        <f t="shared" si="105"/>
        <v>0</v>
      </c>
      <c r="F315" s="30">
        <f t="shared" si="105"/>
        <v>0</v>
      </c>
      <c r="G315" s="30">
        <f t="shared" si="105"/>
        <v>0</v>
      </c>
      <c r="H315" s="30">
        <f t="shared" si="105"/>
        <v>0</v>
      </c>
      <c r="I315" s="30">
        <f t="shared" si="105"/>
        <v>0</v>
      </c>
      <c r="J315" s="30">
        <f t="shared" si="105"/>
        <v>0</v>
      </c>
      <c r="K315" s="30">
        <f t="shared" si="105"/>
        <v>0</v>
      </c>
      <c r="L315" s="33">
        <f t="shared" si="105"/>
        <v>0</v>
      </c>
      <c r="M315" s="30">
        <f t="shared" si="105"/>
        <v>0</v>
      </c>
      <c r="N315" s="30">
        <f t="shared" si="105"/>
        <v>0</v>
      </c>
      <c r="O315" s="30">
        <f t="shared" si="105"/>
        <v>0</v>
      </c>
      <c r="P315" s="30">
        <f t="shared" si="105"/>
        <v>0</v>
      </c>
      <c r="Q315" s="30">
        <f t="shared" si="105"/>
        <v>0</v>
      </c>
      <c r="R315" s="53"/>
    </row>
    <row r="316" spans="1:18" ht="25.5" customHeight="1">
      <c r="A316" s="76" t="s">
        <v>46</v>
      </c>
      <c r="B316" s="75" t="s">
        <v>130</v>
      </c>
      <c r="C316" s="49" t="s">
        <v>7</v>
      </c>
      <c r="D316" s="50"/>
      <c r="E316" s="30">
        <f aca="true" t="shared" si="106" ref="E316:L316">E317+E318+E319+E320+E321+E323</f>
        <v>2902563.37973</v>
      </c>
      <c r="F316" s="30">
        <f t="shared" si="106"/>
        <v>696673.76049</v>
      </c>
      <c r="G316" s="30">
        <f t="shared" si="106"/>
        <v>623182.86593</v>
      </c>
      <c r="H316" s="30">
        <f t="shared" si="106"/>
        <v>207564.29691</v>
      </c>
      <c r="I316" s="30">
        <f t="shared" si="106"/>
        <v>204474.72383</v>
      </c>
      <c r="J316" s="30">
        <f t="shared" si="106"/>
        <v>239254.81631</v>
      </c>
      <c r="K316" s="30">
        <f t="shared" si="106"/>
        <v>95750.638</v>
      </c>
      <c r="L316" s="33">
        <f t="shared" si="106"/>
        <v>356519.63586000004</v>
      </c>
      <c r="M316" s="30">
        <f>M317+M318+M319+M320+M321+M323</f>
        <v>89753.5</v>
      </c>
      <c r="N316" s="30">
        <f>N317+N318+N319+N320+N321+N323</f>
        <v>89834.7</v>
      </c>
      <c r="O316" s="30">
        <f>O317+O318+O319+O320+O321+O323</f>
        <v>90049.5</v>
      </c>
      <c r="P316" s="30">
        <f>P317+P318+P319+P320+P321+P323</f>
        <v>104752.4712</v>
      </c>
      <c r="Q316" s="30">
        <f>Q317+Q318+Q319+Q320+Q321+Q323</f>
        <v>104752.4712</v>
      </c>
      <c r="R316" s="53"/>
    </row>
    <row r="317" spans="1:18" ht="15" customHeight="1">
      <c r="A317" s="76"/>
      <c r="B317" s="77"/>
      <c r="C317" s="49" t="s">
        <v>4</v>
      </c>
      <c r="D317" s="51"/>
      <c r="E317" s="30">
        <f aca="true" t="shared" si="107" ref="E317:E323">F317+G317+H317+I317+J317+K317+L317+M317+N317+O317+P317+Q317</f>
        <v>207222.62718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3">
        <v>207222.62718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53"/>
    </row>
    <row r="318" spans="1:18" ht="15" customHeight="1">
      <c r="A318" s="76"/>
      <c r="B318" s="77"/>
      <c r="C318" s="49" t="s">
        <v>8</v>
      </c>
      <c r="D318" s="51" t="s">
        <v>9</v>
      </c>
      <c r="E318" s="30">
        <f t="shared" si="107"/>
        <v>1795089.97255</v>
      </c>
      <c r="F318" s="30">
        <v>218868.21049</v>
      </c>
      <c r="G318" s="30">
        <v>200737.63593</v>
      </c>
      <c r="H318" s="30">
        <v>207564.29691</v>
      </c>
      <c r="I318" s="33">
        <v>204474.72383</v>
      </c>
      <c r="J318" s="30">
        <v>239254.81631</v>
      </c>
      <c r="K318" s="30">
        <v>95750.638</v>
      </c>
      <c r="L318" s="33">
        <v>149297.00868</v>
      </c>
      <c r="M318" s="30">
        <v>89753.5</v>
      </c>
      <c r="N318" s="30">
        <v>89834.7</v>
      </c>
      <c r="O318" s="30">
        <v>90049.5</v>
      </c>
      <c r="P318" s="30">
        <v>104752.4712</v>
      </c>
      <c r="Q318" s="30">
        <v>104752.4712</v>
      </c>
      <c r="R318" s="53"/>
    </row>
    <row r="319" spans="1:18" ht="15" customHeight="1">
      <c r="A319" s="76"/>
      <c r="B319" s="77"/>
      <c r="C319" s="49" t="s">
        <v>5</v>
      </c>
      <c r="D319" s="51"/>
      <c r="E319" s="30">
        <f t="shared" si="107"/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3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53"/>
    </row>
    <row r="320" spans="1:18" ht="30" customHeight="1">
      <c r="A320" s="76"/>
      <c r="B320" s="77"/>
      <c r="C320" s="49" t="s">
        <v>109</v>
      </c>
      <c r="D320" s="51"/>
      <c r="E320" s="30">
        <f t="shared" si="107"/>
        <v>900250.78</v>
      </c>
      <c r="F320" s="30">
        <v>477805.55</v>
      </c>
      <c r="G320" s="30">
        <v>422445.23</v>
      </c>
      <c r="H320" s="30">
        <v>0</v>
      </c>
      <c r="I320" s="30">
        <v>0</v>
      </c>
      <c r="J320" s="30">
        <v>0</v>
      </c>
      <c r="K320" s="30">
        <v>0</v>
      </c>
      <c r="L320" s="33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53"/>
    </row>
    <row r="321" spans="1:18" ht="15" customHeight="1">
      <c r="A321" s="76"/>
      <c r="B321" s="77"/>
      <c r="C321" s="49" t="s">
        <v>6</v>
      </c>
      <c r="D321" s="51"/>
      <c r="E321" s="30">
        <f t="shared" si="107"/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3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53"/>
    </row>
    <row r="322" spans="1:18" ht="30" customHeight="1">
      <c r="A322" s="76"/>
      <c r="B322" s="77"/>
      <c r="C322" s="49" t="s">
        <v>110</v>
      </c>
      <c r="D322" s="51"/>
      <c r="E322" s="30">
        <f t="shared" si="107"/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3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53"/>
    </row>
    <row r="323" spans="1:18" ht="30" customHeight="1">
      <c r="A323" s="76"/>
      <c r="B323" s="77"/>
      <c r="C323" s="49" t="s">
        <v>20</v>
      </c>
      <c r="D323" s="51"/>
      <c r="E323" s="30">
        <f t="shared" si="107"/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3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53"/>
    </row>
    <row r="324" spans="1:18" ht="25.5" customHeight="1">
      <c r="A324" s="76" t="s">
        <v>47</v>
      </c>
      <c r="B324" s="75" t="s">
        <v>131</v>
      </c>
      <c r="C324" s="49" t="s">
        <v>7</v>
      </c>
      <c r="D324" s="50"/>
      <c r="E324" s="30">
        <f aca="true" t="shared" si="108" ref="E324:L324">E325+E326+E327+E328+E329+E331</f>
        <v>542765.36019</v>
      </c>
      <c r="F324" s="30">
        <f t="shared" si="108"/>
        <v>150030.63388</v>
      </c>
      <c r="G324" s="30">
        <f t="shared" si="108"/>
        <v>174237.37151</v>
      </c>
      <c r="H324" s="30">
        <f t="shared" si="108"/>
        <v>218497.3548</v>
      </c>
      <c r="I324" s="30">
        <f t="shared" si="108"/>
        <v>0</v>
      </c>
      <c r="J324" s="30">
        <f t="shared" si="108"/>
        <v>0</v>
      </c>
      <c r="K324" s="30">
        <f t="shared" si="108"/>
        <v>0</v>
      </c>
      <c r="L324" s="33">
        <f t="shared" si="108"/>
        <v>0</v>
      </c>
      <c r="M324" s="30">
        <f>M325+M326+M327+M328+M329+M331</f>
        <v>0</v>
      </c>
      <c r="N324" s="30">
        <f>N325+N326+N327+N328+N329+N331</f>
        <v>0</v>
      </c>
      <c r="O324" s="30">
        <f>O325+O326+O327+O328+O329+O331</f>
        <v>0</v>
      </c>
      <c r="P324" s="30">
        <f>P325+P326+P327+P328+P329+P331</f>
        <v>0</v>
      </c>
      <c r="Q324" s="30">
        <f>Q325+Q326+Q327+Q328+Q329+Q331</f>
        <v>0</v>
      </c>
      <c r="R324" s="53"/>
    </row>
    <row r="325" spans="1:18" ht="15" customHeight="1">
      <c r="A325" s="76"/>
      <c r="B325" s="77"/>
      <c r="C325" s="49" t="s">
        <v>4</v>
      </c>
      <c r="D325" s="50"/>
      <c r="E325" s="30">
        <f aca="true" t="shared" si="109" ref="E325:E331">F325+G325+H325+I325+J325+K325+L325+M325+N325+O325+P325+Q325</f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3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53"/>
    </row>
    <row r="326" spans="1:18" ht="15" customHeight="1">
      <c r="A326" s="76"/>
      <c r="B326" s="77"/>
      <c r="C326" s="49" t="s">
        <v>8</v>
      </c>
      <c r="D326" s="51" t="s">
        <v>9</v>
      </c>
      <c r="E326" s="30">
        <f t="shared" si="109"/>
        <v>542765.36019</v>
      </c>
      <c r="F326" s="30">
        <v>150030.63388</v>
      </c>
      <c r="G326" s="30">
        <v>174237.37151</v>
      </c>
      <c r="H326" s="30">
        <v>218497.3548</v>
      </c>
      <c r="I326" s="30">
        <v>0</v>
      </c>
      <c r="J326" s="30">
        <v>0</v>
      </c>
      <c r="K326" s="30">
        <v>0</v>
      </c>
      <c r="L326" s="33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53"/>
    </row>
    <row r="327" spans="1:18" ht="15" customHeight="1">
      <c r="A327" s="76"/>
      <c r="B327" s="77"/>
      <c r="C327" s="49" t="s">
        <v>5</v>
      </c>
      <c r="D327" s="51"/>
      <c r="E327" s="30">
        <f t="shared" si="109"/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3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53"/>
    </row>
    <row r="328" spans="1:18" ht="30" customHeight="1">
      <c r="A328" s="76"/>
      <c r="B328" s="77"/>
      <c r="C328" s="49" t="s">
        <v>109</v>
      </c>
      <c r="D328" s="51"/>
      <c r="E328" s="30">
        <f t="shared" si="109"/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3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53"/>
    </row>
    <row r="329" spans="1:18" ht="15" customHeight="1">
      <c r="A329" s="76"/>
      <c r="B329" s="77"/>
      <c r="C329" s="49" t="s">
        <v>6</v>
      </c>
      <c r="D329" s="51"/>
      <c r="E329" s="30">
        <f t="shared" si="109"/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3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53"/>
    </row>
    <row r="330" spans="1:18" ht="30" customHeight="1">
      <c r="A330" s="76"/>
      <c r="B330" s="77"/>
      <c r="C330" s="49" t="s">
        <v>110</v>
      </c>
      <c r="D330" s="51"/>
      <c r="E330" s="30">
        <f t="shared" si="109"/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3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53"/>
    </row>
    <row r="331" spans="1:18" ht="30" customHeight="1">
      <c r="A331" s="76"/>
      <c r="B331" s="77"/>
      <c r="C331" s="49" t="s">
        <v>20</v>
      </c>
      <c r="D331" s="51"/>
      <c r="E331" s="30">
        <f t="shared" si="109"/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3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53"/>
    </row>
    <row r="332" spans="1:18" ht="25.5" customHeight="1">
      <c r="A332" s="76" t="s">
        <v>48</v>
      </c>
      <c r="B332" s="75" t="s">
        <v>132</v>
      </c>
      <c r="C332" s="49" t="s">
        <v>7</v>
      </c>
      <c r="D332" s="50"/>
      <c r="E332" s="30">
        <f aca="true" t="shared" si="110" ref="E332:L332">E333+E334+E335+E336+E337+E339</f>
        <v>852019.5106700001</v>
      </c>
      <c r="F332" s="30">
        <f t="shared" si="110"/>
        <v>53457.44977</v>
      </c>
      <c r="G332" s="30">
        <f t="shared" si="110"/>
        <v>53942.976</v>
      </c>
      <c r="H332" s="30">
        <f t="shared" si="110"/>
        <v>57685.07</v>
      </c>
      <c r="I332" s="30">
        <f t="shared" si="110"/>
        <v>61915.90048</v>
      </c>
      <c r="J332" s="30">
        <f t="shared" si="110"/>
        <v>77385.90312</v>
      </c>
      <c r="K332" s="30">
        <f t="shared" si="110"/>
        <v>77747.9</v>
      </c>
      <c r="L332" s="33">
        <f t="shared" si="110"/>
        <v>77465.6433</v>
      </c>
      <c r="M332" s="30">
        <f>M333+M334+M335+M336+M337+M339</f>
        <v>76821.3</v>
      </c>
      <c r="N332" s="30">
        <f>N333+N334+N335+N336+N337+N339</f>
        <v>76653.8</v>
      </c>
      <c r="O332" s="30">
        <f>O333+O334+O335+O336+O337+O339</f>
        <v>76595.2</v>
      </c>
      <c r="P332" s="30">
        <f>P333+P334+P335+P336+P337+P339</f>
        <v>81174.18400000001</v>
      </c>
      <c r="Q332" s="30">
        <f>Q333+Q334+Q335+Q336+Q337+Q339</f>
        <v>81174.18400000001</v>
      </c>
      <c r="R332" s="53"/>
    </row>
    <row r="333" spans="1:18" ht="15" customHeight="1">
      <c r="A333" s="76"/>
      <c r="B333" s="77"/>
      <c r="C333" s="49" t="s">
        <v>4</v>
      </c>
      <c r="D333" s="50"/>
      <c r="E333" s="30">
        <f aca="true" t="shared" si="111" ref="E333:E339">F333+G333+H333+I333+J333+K333+L333+M333+N333+O333+P333+Q333</f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3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53"/>
    </row>
    <row r="334" spans="1:18" ht="15" customHeight="1">
      <c r="A334" s="76"/>
      <c r="B334" s="77"/>
      <c r="C334" s="49" t="s">
        <v>8</v>
      </c>
      <c r="D334" s="51" t="s">
        <v>9</v>
      </c>
      <c r="E334" s="30">
        <f t="shared" si="111"/>
        <v>852019.5106700001</v>
      </c>
      <c r="F334" s="30">
        <v>53457.44977</v>
      </c>
      <c r="G334" s="30">
        <v>53942.976</v>
      </c>
      <c r="H334" s="30">
        <v>57685.07</v>
      </c>
      <c r="I334" s="33">
        <v>61915.90048</v>
      </c>
      <c r="J334" s="30">
        <v>77385.90312</v>
      </c>
      <c r="K334" s="30">
        <v>77747.9</v>
      </c>
      <c r="L334" s="33">
        <v>77465.6433</v>
      </c>
      <c r="M334" s="30">
        <v>76821.3</v>
      </c>
      <c r="N334" s="30">
        <v>76653.8</v>
      </c>
      <c r="O334" s="30">
        <v>76595.2</v>
      </c>
      <c r="P334" s="30">
        <v>81174.18400000001</v>
      </c>
      <c r="Q334" s="30">
        <v>81174.18400000001</v>
      </c>
      <c r="R334" s="53"/>
    </row>
    <row r="335" spans="1:18" ht="15" customHeight="1">
      <c r="A335" s="76"/>
      <c r="B335" s="77"/>
      <c r="C335" s="49" t="s">
        <v>5</v>
      </c>
      <c r="D335" s="51"/>
      <c r="E335" s="30">
        <f t="shared" si="111"/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3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53"/>
    </row>
    <row r="336" spans="1:18" ht="30" customHeight="1">
      <c r="A336" s="76"/>
      <c r="B336" s="77"/>
      <c r="C336" s="49" t="s">
        <v>109</v>
      </c>
      <c r="D336" s="51"/>
      <c r="E336" s="30">
        <f t="shared" si="111"/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3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53"/>
    </row>
    <row r="337" spans="1:18" ht="15" customHeight="1">
      <c r="A337" s="76"/>
      <c r="B337" s="77"/>
      <c r="C337" s="49" t="s">
        <v>6</v>
      </c>
      <c r="D337" s="51"/>
      <c r="E337" s="30">
        <f t="shared" si="111"/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3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53"/>
    </row>
    <row r="338" spans="1:18" ht="30" customHeight="1">
      <c r="A338" s="76"/>
      <c r="B338" s="77"/>
      <c r="C338" s="49" t="s">
        <v>110</v>
      </c>
      <c r="D338" s="51"/>
      <c r="E338" s="30">
        <f t="shared" si="111"/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3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53"/>
    </row>
    <row r="339" spans="1:18" ht="30" customHeight="1">
      <c r="A339" s="76"/>
      <c r="B339" s="77"/>
      <c r="C339" s="49" t="s">
        <v>20</v>
      </c>
      <c r="D339" s="51"/>
      <c r="E339" s="30">
        <f t="shared" si="111"/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3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53"/>
    </row>
    <row r="340" spans="1:18" ht="25.5" customHeight="1">
      <c r="A340" s="76" t="s">
        <v>49</v>
      </c>
      <c r="B340" s="75" t="s">
        <v>133</v>
      </c>
      <c r="C340" s="49" t="s">
        <v>7</v>
      </c>
      <c r="D340" s="50"/>
      <c r="E340" s="30">
        <f>F340+G340+H340+I340+J340+K340+L340</f>
        <v>38222.91339</v>
      </c>
      <c r="F340" s="30">
        <v>38222.91339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3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53"/>
    </row>
    <row r="341" spans="1:18" ht="15" customHeight="1">
      <c r="A341" s="76"/>
      <c r="B341" s="77"/>
      <c r="C341" s="49" t="s">
        <v>4</v>
      </c>
      <c r="D341" s="50">
        <v>814</v>
      </c>
      <c r="E341" s="30">
        <f aca="true" t="shared" si="112" ref="E341:E347">F341+G341+H341+I341+J341+K341+L341+M341+N341+O341+P341+Q341</f>
        <v>38222.91339</v>
      </c>
      <c r="F341" s="30">
        <v>38222.91339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3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53"/>
    </row>
    <row r="342" spans="1:18" ht="15" customHeight="1">
      <c r="A342" s="76"/>
      <c r="B342" s="77"/>
      <c r="C342" s="49" t="s">
        <v>8</v>
      </c>
      <c r="D342" s="51"/>
      <c r="E342" s="30">
        <f t="shared" si="112"/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3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53"/>
    </row>
    <row r="343" spans="1:18" ht="15" customHeight="1">
      <c r="A343" s="76"/>
      <c r="B343" s="77"/>
      <c r="C343" s="49" t="s">
        <v>5</v>
      </c>
      <c r="D343" s="51"/>
      <c r="E343" s="30">
        <f t="shared" si="112"/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3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53"/>
    </row>
    <row r="344" spans="1:18" ht="30" customHeight="1">
      <c r="A344" s="76"/>
      <c r="B344" s="77"/>
      <c r="C344" s="49" t="s">
        <v>109</v>
      </c>
      <c r="D344" s="51"/>
      <c r="E344" s="30">
        <f t="shared" si="112"/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3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53"/>
    </row>
    <row r="345" spans="1:18" ht="15" customHeight="1">
      <c r="A345" s="76"/>
      <c r="B345" s="77"/>
      <c r="C345" s="49" t="s">
        <v>6</v>
      </c>
      <c r="D345" s="51"/>
      <c r="E345" s="30">
        <f t="shared" si="112"/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3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53"/>
    </row>
    <row r="346" spans="1:18" ht="30" customHeight="1">
      <c r="A346" s="76"/>
      <c r="B346" s="77"/>
      <c r="C346" s="49" t="s">
        <v>110</v>
      </c>
      <c r="D346" s="51"/>
      <c r="E346" s="30">
        <f t="shared" si="112"/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3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53"/>
    </row>
    <row r="347" spans="1:18" ht="30" customHeight="1">
      <c r="A347" s="76"/>
      <c r="B347" s="77"/>
      <c r="C347" s="49" t="s">
        <v>20</v>
      </c>
      <c r="D347" s="51"/>
      <c r="E347" s="30">
        <f t="shared" si="112"/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3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53"/>
    </row>
    <row r="348" spans="1:18" ht="25.5" customHeight="1">
      <c r="A348" s="76" t="s">
        <v>203</v>
      </c>
      <c r="B348" s="75" t="s">
        <v>213</v>
      </c>
      <c r="C348" s="49" t="s">
        <v>7</v>
      </c>
      <c r="D348" s="50"/>
      <c r="E348" s="30">
        <f aca="true" t="shared" si="113" ref="E348:L348">E349+E350+E351+E352+E353+E355</f>
        <v>359954</v>
      </c>
      <c r="F348" s="30">
        <f t="shared" si="113"/>
        <v>0</v>
      </c>
      <c r="G348" s="30">
        <f t="shared" si="113"/>
        <v>0</v>
      </c>
      <c r="H348" s="30">
        <f t="shared" si="113"/>
        <v>0</v>
      </c>
      <c r="I348" s="30">
        <f t="shared" si="113"/>
        <v>0</v>
      </c>
      <c r="J348" s="30">
        <f t="shared" si="113"/>
        <v>0</v>
      </c>
      <c r="K348" s="30">
        <f t="shared" si="113"/>
        <v>49412</v>
      </c>
      <c r="L348" s="33">
        <f t="shared" si="113"/>
        <v>56159.3</v>
      </c>
      <c r="M348" s="30">
        <f>M349+M350+M351+M352+M353+M355</f>
        <v>57906.7</v>
      </c>
      <c r="N348" s="30">
        <f>N349+N350+N351+N352+N353+N355</f>
        <v>81042.5</v>
      </c>
      <c r="O348" s="30">
        <f>O349+O350+O351+O352+O353+O355</f>
        <v>33152.6</v>
      </c>
      <c r="P348" s="30">
        <f>P349+P350+P351+P352+P353+P355</f>
        <v>82280.9</v>
      </c>
      <c r="Q348" s="30">
        <f>Q349+Q350+Q351+Q352+Q353+Q355</f>
        <v>0</v>
      </c>
      <c r="R348" s="53"/>
    </row>
    <row r="349" spans="1:18" ht="15" customHeight="1">
      <c r="A349" s="76"/>
      <c r="B349" s="75"/>
      <c r="C349" s="49" t="s">
        <v>4</v>
      </c>
      <c r="D349" s="50">
        <v>814</v>
      </c>
      <c r="E349" s="30">
        <f aca="true" t="shared" si="114" ref="E349:Q352">E357</f>
        <v>299954</v>
      </c>
      <c r="F349" s="30">
        <f t="shared" si="114"/>
        <v>0</v>
      </c>
      <c r="G349" s="30">
        <f t="shared" si="114"/>
        <v>0</v>
      </c>
      <c r="H349" s="30">
        <f t="shared" si="114"/>
        <v>0</v>
      </c>
      <c r="I349" s="30">
        <f t="shared" si="114"/>
        <v>0</v>
      </c>
      <c r="J349" s="30">
        <f t="shared" si="114"/>
        <v>0</v>
      </c>
      <c r="K349" s="30">
        <f t="shared" si="114"/>
        <v>49412</v>
      </c>
      <c r="L349" s="33">
        <f t="shared" si="114"/>
        <v>56159.3</v>
      </c>
      <c r="M349" s="30">
        <f t="shared" si="114"/>
        <v>37906.7</v>
      </c>
      <c r="N349" s="30">
        <f t="shared" si="114"/>
        <v>61042.5</v>
      </c>
      <c r="O349" s="30">
        <f t="shared" si="114"/>
        <v>33152.6</v>
      </c>
      <c r="P349" s="30">
        <f t="shared" si="114"/>
        <v>62280.9</v>
      </c>
      <c r="Q349" s="30">
        <f t="shared" si="114"/>
        <v>0</v>
      </c>
      <c r="R349" s="53"/>
    </row>
    <row r="350" spans="1:18" ht="15" customHeight="1">
      <c r="A350" s="76"/>
      <c r="B350" s="75"/>
      <c r="C350" s="49" t="s">
        <v>8</v>
      </c>
      <c r="D350" s="51" t="s">
        <v>9</v>
      </c>
      <c r="E350" s="30">
        <f t="shared" si="114"/>
        <v>60000</v>
      </c>
      <c r="F350" s="30">
        <f t="shared" si="114"/>
        <v>0</v>
      </c>
      <c r="G350" s="30">
        <f t="shared" si="114"/>
        <v>0</v>
      </c>
      <c r="H350" s="30">
        <f t="shared" si="114"/>
        <v>0</v>
      </c>
      <c r="I350" s="30">
        <f t="shared" si="114"/>
        <v>0</v>
      </c>
      <c r="J350" s="30">
        <f t="shared" si="114"/>
        <v>0</v>
      </c>
      <c r="K350" s="30">
        <f t="shared" si="114"/>
        <v>0</v>
      </c>
      <c r="L350" s="33">
        <f t="shared" si="114"/>
        <v>0</v>
      </c>
      <c r="M350" s="30">
        <f t="shared" si="114"/>
        <v>20000</v>
      </c>
      <c r="N350" s="30">
        <f t="shared" si="114"/>
        <v>20000</v>
      </c>
      <c r="O350" s="30">
        <f t="shared" si="114"/>
        <v>0</v>
      </c>
      <c r="P350" s="30">
        <f t="shared" si="114"/>
        <v>20000</v>
      </c>
      <c r="Q350" s="30">
        <f t="shared" si="114"/>
        <v>0</v>
      </c>
      <c r="R350" s="53"/>
    </row>
    <row r="351" spans="1:18" ht="15" customHeight="1">
      <c r="A351" s="76"/>
      <c r="B351" s="75"/>
      <c r="C351" s="49" t="s">
        <v>5</v>
      </c>
      <c r="D351" s="51"/>
      <c r="E351" s="30">
        <f t="shared" si="114"/>
        <v>0</v>
      </c>
      <c r="F351" s="30">
        <f t="shared" si="114"/>
        <v>0</v>
      </c>
      <c r="G351" s="30">
        <f t="shared" si="114"/>
        <v>0</v>
      </c>
      <c r="H351" s="30">
        <f t="shared" si="114"/>
        <v>0</v>
      </c>
      <c r="I351" s="30">
        <f t="shared" si="114"/>
        <v>0</v>
      </c>
      <c r="J351" s="30">
        <f t="shared" si="114"/>
        <v>0</v>
      </c>
      <c r="K351" s="30">
        <f t="shared" si="114"/>
        <v>0</v>
      </c>
      <c r="L351" s="33">
        <f t="shared" si="114"/>
        <v>0</v>
      </c>
      <c r="M351" s="30">
        <f t="shared" si="114"/>
        <v>0</v>
      </c>
      <c r="N351" s="30">
        <f t="shared" si="114"/>
        <v>0</v>
      </c>
      <c r="O351" s="30">
        <f t="shared" si="114"/>
        <v>0</v>
      </c>
      <c r="P351" s="30">
        <f t="shared" si="114"/>
        <v>0</v>
      </c>
      <c r="Q351" s="30">
        <f t="shared" si="114"/>
        <v>0</v>
      </c>
      <c r="R351" s="53"/>
    </row>
    <row r="352" spans="1:18" ht="30" customHeight="1">
      <c r="A352" s="76"/>
      <c r="B352" s="75"/>
      <c r="C352" s="49" t="s">
        <v>109</v>
      </c>
      <c r="D352" s="51"/>
      <c r="E352" s="30">
        <f t="shared" si="114"/>
        <v>0</v>
      </c>
      <c r="F352" s="30">
        <f t="shared" si="114"/>
        <v>0</v>
      </c>
      <c r="G352" s="30">
        <f t="shared" si="114"/>
        <v>0</v>
      </c>
      <c r="H352" s="30">
        <f t="shared" si="114"/>
        <v>0</v>
      </c>
      <c r="I352" s="30">
        <f t="shared" si="114"/>
        <v>0</v>
      </c>
      <c r="J352" s="30">
        <f t="shared" si="114"/>
        <v>0</v>
      </c>
      <c r="K352" s="30">
        <f t="shared" si="114"/>
        <v>0</v>
      </c>
      <c r="L352" s="33">
        <f t="shared" si="114"/>
        <v>0</v>
      </c>
      <c r="M352" s="30">
        <f t="shared" si="114"/>
        <v>0</v>
      </c>
      <c r="N352" s="30">
        <f t="shared" si="114"/>
        <v>0</v>
      </c>
      <c r="O352" s="30">
        <f t="shared" si="114"/>
        <v>0</v>
      </c>
      <c r="P352" s="30">
        <f t="shared" si="114"/>
        <v>0</v>
      </c>
      <c r="Q352" s="30">
        <f t="shared" si="114"/>
        <v>0</v>
      </c>
      <c r="R352" s="53"/>
    </row>
    <row r="353" spans="1:18" ht="15" customHeight="1">
      <c r="A353" s="76"/>
      <c r="B353" s="75"/>
      <c r="C353" s="49" t="s">
        <v>6</v>
      </c>
      <c r="D353" s="51"/>
      <c r="E353" s="30">
        <f aca="true" t="shared" si="115" ref="E353:Q355">E361+E409+E417+E425</f>
        <v>0</v>
      </c>
      <c r="F353" s="30">
        <f t="shared" si="115"/>
        <v>0</v>
      </c>
      <c r="G353" s="30">
        <f t="shared" si="115"/>
        <v>0</v>
      </c>
      <c r="H353" s="30">
        <f t="shared" si="115"/>
        <v>0</v>
      </c>
      <c r="I353" s="30">
        <f t="shared" si="115"/>
        <v>0</v>
      </c>
      <c r="J353" s="30">
        <f t="shared" si="115"/>
        <v>0</v>
      </c>
      <c r="K353" s="30">
        <f t="shared" si="115"/>
        <v>0</v>
      </c>
      <c r="L353" s="33">
        <f t="shared" si="115"/>
        <v>0</v>
      </c>
      <c r="M353" s="30">
        <f t="shared" si="115"/>
        <v>0</v>
      </c>
      <c r="N353" s="30">
        <f t="shared" si="115"/>
        <v>0</v>
      </c>
      <c r="O353" s="30">
        <f t="shared" si="115"/>
        <v>0</v>
      </c>
      <c r="P353" s="30">
        <f t="shared" si="115"/>
        <v>0</v>
      </c>
      <c r="Q353" s="30">
        <f t="shared" si="115"/>
        <v>0</v>
      </c>
      <c r="R353" s="53"/>
    </row>
    <row r="354" spans="1:18" ht="30" customHeight="1">
      <c r="A354" s="76"/>
      <c r="B354" s="75"/>
      <c r="C354" s="49" t="s">
        <v>110</v>
      </c>
      <c r="D354" s="51"/>
      <c r="E354" s="30">
        <f t="shared" si="115"/>
        <v>0</v>
      </c>
      <c r="F354" s="30">
        <f t="shared" si="115"/>
        <v>0</v>
      </c>
      <c r="G354" s="30">
        <f t="shared" si="115"/>
        <v>0</v>
      </c>
      <c r="H354" s="30">
        <f t="shared" si="115"/>
        <v>0</v>
      </c>
      <c r="I354" s="30">
        <f t="shared" si="115"/>
        <v>0</v>
      </c>
      <c r="J354" s="30">
        <f t="shared" si="115"/>
        <v>0</v>
      </c>
      <c r="K354" s="30">
        <f t="shared" si="115"/>
        <v>0</v>
      </c>
      <c r="L354" s="33">
        <f t="shared" si="115"/>
        <v>0</v>
      </c>
      <c r="M354" s="30">
        <f t="shared" si="115"/>
        <v>0</v>
      </c>
      <c r="N354" s="30">
        <f t="shared" si="115"/>
        <v>0</v>
      </c>
      <c r="O354" s="30">
        <f t="shared" si="115"/>
        <v>0</v>
      </c>
      <c r="P354" s="30">
        <f t="shared" si="115"/>
        <v>0</v>
      </c>
      <c r="Q354" s="30">
        <f t="shared" si="115"/>
        <v>0</v>
      </c>
      <c r="R354" s="53"/>
    </row>
    <row r="355" spans="1:18" ht="30" customHeight="1">
      <c r="A355" s="76"/>
      <c r="B355" s="75"/>
      <c r="C355" s="49" t="s">
        <v>20</v>
      </c>
      <c r="D355" s="51"/>
      <c r="E355" s="30">
        <f t="shared" si="115"/>
        <v>0</v>
      </c>
      <c r="F355" s="30">
        <f t="shared" si="115"/>
        <v>0</v>
      </c>
      <c r="G355" s="30">
        <f t="shared" si="115"/>
        <v>0</v>
      </c>
      <c r="H355" s="30">
        <f t="shared" si="115"/>
        <v>0</v>
      </c>
      <c r="I355" s="30">
        <f t="shared" si="115"/>
        <v>0</v>
      </c>
      <c r="J355" s="30">
        <f t="shared" si="115"/>
        <v>0</v>
      </c>
      <c r="K355" s="30">
        <f t="shared" si="115"/>
        <v>0</v>
      </c>
      <c r="L355" s="33">
        <f t="shared" si="115"/>
        <v>0</v>
      </c>
      <c r="M355" s="30">
        <f t="shared" si="115"/>
        <v>0</v>
      </c>
      <c r="N355" s="30">
        <f t="shared" si="115"/>
        <v>0</v>
      </c>
      <c r="O355" s="30">
        <f t="shared" si="115"/>
        <v>0</v>
      </c>
      <c r="P355" s="30">
        <f t="shared" si="115"/>
        <v>0</v>
      </c>
      <c r="Q355" s="30">
        <f t="shared" si="115"/>
        <v>0</v>
      </c>
      <c r="R355" s="53"/>
    </row>
    <row r="356" spans="1:18" ht="25.5" customHeight="1">
      <c r="A356" s="76" t="s">
        <v>204</v>
      </c>
      <c r="B356" s="75" t="s">
        <v>214</v>
      </c>
      <c r="C356" s="49" t="s">
        <v>7</v>
      </c>
      <c r="D356" s="50"/>
      <c r="E356" s="30">
        <f aca="true" t="shared" si="116" ref="E356:L356">E357+E358+E359+E360+E361+E363</f>
        <v>359954</v>
      </c>
      <c r="F356" s="30">
        <f t="shared" si="116"/>
        <v>0</v>
      </c>
      <c r="G356" s="30">
        <f t="shared" si="116"/>
        <v>0</v>
      </c>
      <c r="H356" s="30">
        <f t="shared" si="116"/>
        <v>0</v>
      </c>
      <c r="I356" s="30">
        <f t="shared" si="116"/>
        <v>0</v>
      </c>
      <c r="J356" s="30">
        <f t="shared" si="116"/>
        <v>0</v>
      </c>
      <c r="K356" s="30">
        <f t="shared" si="116"/>
        <v>49412</v>
      </c>
      <c r="L356" s="33">
        <f t="shared" si="116"/>
        <v>56159.3</v>
      </c>
      <c r="M356" s="30">
        <f>M357+M358+M359+M360+M361+M363</f>
        <v>57906.7</v>
      </c>
      <c r="N356" s="30">
        <f>N357+N358+N359+N360+N361+N363</f>
        <v>81042.5</v>
      </c>
      <c r="O356" s="30">
        <f>O357+O358+O359+O360+O361+O363</f>
        <v>33152.6</v>
      </c>
      <c r="P356" s="30">
        <f>P357+P358+P359+P360+P361+P363</f>
        <v>82280.9</v>
      </c>
      <c r="Q356" s="30">
        <f>Q357+Q358+Q359+Q360+Q361+Q363</f>
        <v>0</v>
      </c>
      <c r="R356" s="53"/>
    </row>
    <row r="357" spans="1:18" ht="15" customHeight="1">
      <c r="A357" s="76"/>
      <c r="B357" s="77"/>
      <c r="C357" s="49" t="s">
        <v>4</v>
      </c>
      <c r="D357" s="51"/>
      <c r="E357" s="30">
        <f aca="true" t="shared" si="117" ref="E357:E363">F357+G357+H357+I357+J357+K357+L357+M357+N357+O357+P357+Q357</f>
        <v>299954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49412</v>
      </c>
      <c r="L357" s="33">
        <v>56159.3</v>
      </c>
      <c r="M357" s="30">
        <v>37906.7</v>
      </c>
      <c r="N357" s="30">
        <v>61042.5</v>
      </c>
      <c r="O357" s="30">
        <v>33152.6</v>
      </c>
      <c r="P357" s="30">
        <v>62280.9</v>
      </c>
      <c r="Q357" s="30">
        <v>0</v>
      </c>
      <c r="R357" s="53"/>
    </row>
    <row r="358" spans="1:18" ht="15" customHeight="1">
      <c r="A358" s="76"/>
      <c r="B358" s="77"/>
      <c r="C358" s="49" t="s">
        <v>8</v>
      </c>
      <c r="D358" s="51" t="s">
        <v>9</v>
      </c>
      <c r="E358" s="30">
        <f t="shared" si="117"/>
        <v>60000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3">
        <v>0</v>
      </c>
      <c r="M358" s="30">
        <v>20000</v>
      </c>
      <c r="N358" s="30">
        <v>20000</v>
      </c>
      <c r="O358" s="30">
        <v>0</v>
      </c>
      <c r="P358" s="30">
        <v>20000</v>
      </c>
      <c r="Q358" s="30">
        <v>0</v>
      </c>
      <c r="R358" s="53"/>
    </row>
    <row r="359" spans="1:18" ht="15" customHeight="1">
      <c r="A359" s="76"/>
      <c r="B359" s="77"/>
      <c r="C359" s="49" t="s">
        <v>5</v>
      </c>
      <c r="D359" s="51"/>
      <c r="E359" s="30">
        <f t="shared" si="117"/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3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53"/>
    </row>
    <row r="360" spans="1:18" ht="30" customHeight="1">
      <c r="A360" s="76"/>
      <c r="B360" s="77"/>
      <c r="C360" s="49" t="s">
        <v>109</v>
      </c>
      <c r="D360" s="51"/>
      <c r="E360" s="30">
        <f t="shared" si="117"/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3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53"/>
    </row>
    <row r="361" spans="1:18" ht="15" customHeight="1">
      <c r="A361" s="76"/>
      <c r="B361" s="77"/>
      <c r="C361" s="49" t="s">
        <v>6</v>
      </c>
      <c r="D361" s="51"/>
      <c r="E361" s="30">
        <f t="shared" si="117"/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3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53"/>
    </row>
    <row r="362" spans="1:18" ht="30" customHeight="1">
      <c r="A362" s="76"/>
      <c r="B362" s="77"/>
      <c r="C362" s="49" t="s">
        <v>110</v>
      </c>
      <c r="D362" s="51"/>
      <c r="E362" s="30">
        <f t="shared" si="117"/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3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53"/>
    </row>
    <row r="363" spans="1:18" ht="30" customHeight="1">
      <c r="A363" s="76"/>
      <c r="B363" s="77"/>
      <c r="C363" s="49" t="s">
        <v>20</v>
      </c>
      <c r="D363" s="51"/>
      <c r="E363" s="30">
        <f t="shared" si="117"/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3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53"/>
    </row>
    <row r="364" spans="1:18" ht="25.5" customHeight="1">
      <c r="A364" s="76" t="s">
        <v>215</v>
      </c>
      <c r="B364" s="75" t="s">
        <v>216</v>
      </c>
      <c r="C364" s="49" t="s">
        <v>7</v>
      </c>
      <c r="D364" s="50"/>
      <c r="E364" s="30">
        <f aca="true" t="shared" si="118" ref="E364:L364">E365+E366+E367+E368+E369+E371</f>
        <v>764836.64466</v>
      </c>
      <c r="F364" s="30">
        <f t="shared" si="118"/>
        <v>0</v>
      </c>
      <c r="G364" s="30">
        <f t="shared" si="118"/>
        <v>0</v>
      </c>
      <c r="H364" s="30">
        <f t="shared" si="118"/>
        <v>0</v>
      </c>
      <c r="I364" s="30">
        <f t="shared" si="118"/>
        <v>0</v>
      </c>
      <c r="J364" s="30">
        <f t="shared" si="118"/>
        <v>0</v>
      </c>
      <c r="K364" s="30">
        <f t="shared" si="118"/>
        <v>174096.9</v>
      </c>
      <c r="L364" s="33">
        <f t="shared" si="118"/>
        <v>298605.04466</v>
      </c>
      <c r="M364" s="30">
        <f>M365+M366+M367+M368+M369+M371</f>
        <v>123841.4</v>
      </c>
      <c r="N364" s="30">
        <f>N365+N366+N367+N368+N369+N371</f>
        <v>100310.3</v>
      </c>
      <c r="O364" s="30">
        <f>O365+O366+O367+O368+O369+O371</f>
        <v>26083</v>
      </c>
      <c r="P364" s="30">
        <f>P365+P366+P367+P368+P369+P371</f>
        <v>41900</v>
      </c>
      <c r="Q364" s="30">
        <f>Q365+Q366+Q367+Q368+Q369+Q371</f>
        <v>0</v>
      </c>
      <c r="R364" s="53"/>
    </row>
    <row r="365" spans="1:18" ht="15" customHeight="1">
      <c r="A365" s="76"/>
      <c r="B365" s="75"/>
      <c r="C365" s="49" t="s">
        <v>4</v>
      </c>
      <c r="D365" s="50">
        <v>814</v>
      </c>
      <c r="E365" s="30">
        <f aca="true" t="shared" si="119" ref="E365:Q368">E373+E381</f>
        <v>616829.5</v>
      </c>
      <c r="F365" s="30">
        <f t="shared" si="119"/>
        <v>0</v>
      </c>
      <c r="G365" s="30">
        <f t="shared" si="119"/>
        <v>0</v>
      </c>
      <c r="H365" s="30">
        <f t="shared" si="119"/>
        <v>0</v>
      </c>
      <c r="I365" s="30">
        <f t="shared" si="119"/>
        <v>0</v>
      </c>
      <c r="J365" s="30">
        <f t="shared" si="119"/>
        <v>0</v>
      </c>
      <c r="K365" s="30">
        <f t="shared" si="119"/>
        <v>138096.9</v>
      </c>
      <c r="L365" s="33">
        <f t="shared" si="119"/>
        <v>241597.9</v>
      </c>
      <c r="M365" s="30">
        <f>M373+M381</f>
        <v>83841.4</v>
      </c>
      <c r="N365" s="30">
        <f>N373+N381</f>
        <v>100310.3</v>
      </c>
      <c r="O365" s="30">
        <f>O373+O381</f>
        <v>26083</v>
      </c>
      <c r="P365" s="30">
        <f t="shared" si="119"/>
        <v>26900</v>
      </c>
      <c r="Q365" s="30">
        <f t="shared" si="119"/>
        <v>0</v>
      </c>
      <c r="R365" s="53"/>
    </row>
    <row r="366" spans="1:18" ht="15" customHeight="1">
      <c r="A366" s="76"/>
      <c r="B366" s="75"/>
      <c r="C366" s="49" t="s">
        <v>8</v>
      </c>
      <c r="D366" s="51" t="s">
        <v>9</v>
      </c>
      <c r="E366" s="30">
        <f t="shared" si="119"/>
        <v>148007.14466</v>
      </c>
      <c r="F366" s="30">
        <f t="shared" si="119"/>
        <v>0</v>
      </c>
      <c r="G366" s="30">
        <f t="shared" si="119"/>
        <v>0</v>
      </c>
      <c r="H366" s="30">
        <f t="shared" si="119"/>
        <v>0</v>
      </c>
      <c r="I366" s="30">
        <f t="shared" si="119"/>
        <v>0</v>
      </c>
      <c r="J366" s="30">
        <f t="shared" si="119"/>
        <v>0</v>
      </c>
      <c r="K366" s="30">
        <f t="shared" si="119"/>
        <v>36000</v>
      </c>
      <c r="L366" s="33">
        <f t="shared" si="119"/>
        <v>57007.14466</v>
      </c>
      <c r="M366" s="30">
        <f t="shared" si="119"/>
        <v>40000</v>
      </c>
      <c r="N366" s="30">
        <f t="shared" si="119"/>
        <v>0</v>
      </c>
      <c r="O366" s="30">
        <f t="shared" si="119"/>
        <v>0</v>
      </c>
      <c r="P366" s="30">
        <f t="shared" si="119"/>
        <v>15000</v>
      </c>
      <c r="Q366" s="30">
        <f t="shared" si="119"/>
        <v>0</v>
      </c>
      <c r="R366" s="53"/>
    </row>
    <row r="367" spans="1:18" ht="15" customHeight="1">
      <c r="A367" s="76"/>
      <c r="B367" s="75"/>
      <c r="C367" s="49" t="s">
        <v>5</v>
      </c>
      <c r="D367" s="51"/>
      <c r="E367" s="30">
        <f aca="true" t="shared" si="120" ref="E367:J371">E375+E383+E407+E415</f>
        <v>0</v>
      </c>
      <c r="F367" s="30">
        <f t="shared" si="120"/>
        <v>0</v>
      </c>
      <c r="G367" s="30">
        <f t="shared" si="120"/>
        <v>0</v>
      </c>
      <c r="H367" s="30">
        <f t="shared" si="120"/>
        <v>0</v>
      </c>
      <c r="I367" s="30">
        <f t="shared" si="120"/>
        <v>0</v>
      </c>
      <c r="J367" s="30">
        <f t="shared" si="120"/>
        <v>0</v>
      </c>
      <c r="K367" s="30">
        <f>K375+K383</f>
        <v>0</v>
      </c>
      <c r="L367" s="33">
        <f t="shared" si="119"/>
        <v>0</v>
      </c>
      <c r="M367" s="30">
        <f t="shared" si="119"/>
        <v>0</v>
      </c>
      <c r="N367" s="30">
        <f t="shared" si="119"/>
        <v>0</v>
      </c>
      <c r="O367" s="30">
        <f t="shared" si="119"/>
        <v>0</v>
      </c>
      <c r="P367" s="30">
        <f t="shared" si="119"/>
        <v>0</v>
      </c>
      <c r="Q367" s="30">
        <f t="shared" si="119"/>
        <v>0</v>
      </c>
      <c r="R367" s="53"/>
    </row>
    <row r="368" spans="1:18" ht="30" customHeight="1">
      <c r="A368" s="76"/>
      <c r="B368" s="75"/>
      <c r="C368" s="49" t="s">
        <v>109</v>
      </c>
      <c r="D368" s="51"/>
      <c r="E368" s="30">
        <f>E376+E384</f>
        <v>0</v>
      </c>
      <c r="F368" s="30">
        <f t="shared" si="120"/>
        <v>0</v>
      </c>
      <c r="G368" s="30">
        <f t="shared" si="120"/>
        <v>0</v>
      </c>
      <c r="H368" s="30">
        <f t="shared" si="120"/>
        <v>0</v>
      </c>
      <c r="I368" s="30">
        <v>0</v>
      </c>
      <c r="J368" s="30">
        <v>0</v>
      </c>
      <c r="K368" s="30">
        <f>K376+K384</f>
        <v>0</v>
      </c>
      <c r="L368" s="33">
        <f t="shared" si="119"/>
        <v>0</v>
      </c>
      <c r="M368" s="30">
        <f t="shared" si="119"/>
        <v>0</v>
      </c>
      <c r="N368" s="30">
        <f t="shared" si="119"/>
        <v>0</v>
      </c>
      <c r="O368" s="30">
        <f t="shared" si="119"/>
        <v>0</v>
      </c>
      <c r="P368" s="30">
        <f t="shared" si="119"/>
        <v>0</v>
      </c>
      <c r="Q368" s="30">
        <f t="shared" si="119"/>
        <v>0</v>
      </c>
      <c r="R368" s="53"/>
    </row>
    <row r="369" spans="1:18" ht="15" customHeight="1">
      <c r="A369" s="76"/>
      <c r="B369" s="75"/>
      <c r="C369" s="49" t="s">
        <v>6</v>
      </c>
      <c r="D369" s="51"/>
      <c r="E369" s="30">
        <f>E377+E385+E409+E417</f>
        <v>0</v>
      </c>
      <c r="F369" s="30">
        <f t="shared" si="120"/>
        <v>0</v>
      </c>
      <c r="G369" s="30">
        <f t="shared" si="120"/>
        <v>0</v>
      </c>
      <c r="H369" s="30">
        <f t="shared" si="120"/>
        <v>0</v>
      </c>
      <c r="I369" s="30">
        <f t="shared" si="120"/>
        <v>0</v>
      </c>
      <c r="J369" s="30">
        <f t="shared" si="120"/>
        <v>0</v>
      </c>
      <c r="K369" s="30">
        <f aca="true" t="shared" si="121" ref="K369:Q371">K377+K385</f>
        <v>0</v>
      </c>
      <c r="L369" s="33">
        <f t="shared" si="121"/>
        <v>0</v>
      </c>
      <c r="M369" s="30">
        <f t="shared" si="121"/>
        <v>0</v>
      </c>
      <c r="N369" s="30">
        <f t="shared" si="121"/>
        <v>0</v>
      </c>
      <c r="O369" s="30">
        <f t="shared" si="121"/>
        <v>0</v>
      </c>
      <c r="P369" s="30">
        <f t="shared" si="121"/>
        <v>0</v>
      </c>
      <c r="Q369" s="30">
        <f t="shared" si="121"/>
        <v>0</v>
      </c>
      <c r="R369" s="53"/>
    </row>
    <row r="370" spans="1:18" ht="30" customHeight="1">
      <c r="A370" s="76"/>
      <c r="B370" s="75"/>
      <c r="C370" s="49" t="s">
        <v>110</v>
      </c>
      <c r="D370" s="51"/>
      <c r="E370" s="30">
        <f>E378+E386+E410+E418</f>
        <v>0</v>
      </c>
      <c r="F370" s="30">
        <f t="shared" si="120"/>
        <v>0</v>
      </c>
      <c r="G370" s="30">
        <f t="shared" si="120"/>
        <v>0</v>
      </c>
      <c r="H370" s="30">
        <f t="shared" si="120"/>
        <v>0</v>
      </c>
      <c r="I370" s="30">
        <f t="shared" si="120"/>
        <v>0</v>
      </c>
      <c r="J370" s="30">
        <f t="shared" si="120"/>
        <v>0</v>
      </c>
      <c r="K370" s="30">
        <f t="shared" si="121"/>
        <v>0</v>
      </c>
      <c r="L370" s="33">
        <f t="shared" si="121"/>
        <v>0</v>
      </c>
      <c r="M370" s="30">
        <f t="shared" si="121"/>
        <v>0</v>
      </c>
      <c r="N370" s="30">
        <f t="shared" si="121"/>
        <v>0</v>
      </c>
      <c r="O370" s="30">
        <f t="shared" si="121"/>
        <v>0</v>
      </c>
      <c r="P370" s="30">
        <f t="shared" si="121"/>
        <v>0</v>
      </c>
      <c r="Q370" s="30">
        <f t="shared" si="121"/>
        <v>0</v>
      </c>
      <c r="R370" s="53"/>
    </row>
    <row r="371" spans="1:18" ht="30" customHeight="1">
      <c r="A371" s="76"/>
      <c r="B371" s="75"/>
      <c r="C371" s="49" t="s">
        <v>20</v>
      </c>
      <c r="D371" s="51"/>
      <c r="E371" s="30">
        <f>E379+E387+E411+E419</f>
        <v>0</v>
      </c>
      <c r="F371" s="30">
        <f t="shared" si="120"/>
        <v>0</v>
      </c>
      <c r="G371" s="30">
        <f t="shared" si="120"/>
        <v>0</v>
      </c>
      <c r="H371" s="30">
        <f t="shared" si="120"/>
        <v>0</v>
      </c>
      <c r="I371" s="30">
        <f t="shared" si="120"/>
        <v>0</v>
      </c>
      <c r="J371" s="30">
        <f t="shared" si="120"/>
        <v>0</v>
      </c>
      <c r="K371" s="30">
        <f t="shared" si="121"/>
        <v>0</v>
      </c>
      <c r="L371" s="33">
        <f t="shared" si="121"/>
        <v>0</v>
      </c>
      <c r="M371" s="30">
        <f t="shared" si="121"/>
        <v>0</v>
      </c>
      <c r="N371" s="30">
        <f t="shared" si="121"/>
        <v>0</v>
      </c>
      <c r="O371" s="30">
        <f t="shared" si="121"/>
        <v>0</v>
      </c>
      <c r="P371" s="30">
        <f t="shared" si="121"/>
        <v>0</v>
      </c>
      <c r="Q371" s="30">
        <f t="shared" si="121"/>
        <v>0</v>
      </c>
      <c r="R371" s="53"/>
    </row>
    <row r="372" spans="1:18" ht="25.5" customHeight="1">
      <c r="A372" s="76" t="s">
        <v>217</v>
      </c>
      <c r="B372" s="75" t="s">
        <v>219</v>
      </c>
      <c r="C372" s="49" t="s">
        <v>7</v>
      </c>
      <c r="D372" s="50"/>
      <c r="E372" s="30">
        <f aca="true" t="shared" si="122" ref="E372:L372">E373+E374+E375+E376+E377+E379</f>
        <v>97007.14465999999</v>
      </c>
      <c r="F372" s="30">
        <f t="shared" si="122"/>
        <v>0</v>
      </c>
      <c r="G372" s="30">
        <f t="shared" si="122"/>
        <v>0</v>
      </c>
      <c r="H372" s="30">
        <f t="shared" si="122"/>
        <v>0</v>
      </c>
      <c r="I372" s="30">
        <f t="shared" si="122"/>
        <v>0</v>
      </c>
      <c r="J372" s="30">
        <f t="shared" si="122"/>
        <v>0</v>
      </c>
      <c r="K372" s="30">
        <f t="shared" si="122"/>
        <v>0</v>
      </c>
      <c r="L372" s="33">
        <f t="shared" si="122"/>
        <v>57007.14466</v>
      </c>
      <c r="M372" s="30">
        <f>M373+M374+M375+M376+M377+M379</f>
        <v>40000</v>
      </c>
      <c r="N372" s="30">
        <f>N373+N374+N375+N376+N377+N379</f>
        <v>0</v>
      </c>
      <c r="O372" s="30">
        <f>O373+O374+O375+O376+O377+O379</f>
        <v>0</v>
      </c>
      <c r="P372" s="30">
        <f>P373+P374+P375+P376+P377+P379</f>
        <v>0</v>
      </c>
      <c r="Q372" s="30">
        <f>Q373+Q374+Q375+Q376+Q377+Q379</f>
        <v>0</v>
      </c>
      <c r="R372" s="53"/>
    </row>
    <row r="373" spans="1:18" ht="15" customHeight="1">
      <c r="A373" s="76"/>
      <c r="B373" s="77"/>
      <c r="C373" s="49" t="s">
        <v>4</v>
      </c>
      <c r="D373" s="51"/>
      <c r="E373" s="30">
        <f aca="true" t="shared" si="123" ref="E373:E379">F373+G373+H373+I373+J373+K373+L373+M373+N373+O373+P373+Q373</f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3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53"/>
    </row>
    <row r="374" spans="1:18" ht="15" customHeight="1">
      <c r="A374" s="76"/>
      <c r="B374" s="77"/>
      <c r="C374" s="49" t="s">
        <v>8</v>
      </c>
      <c r="D374" s="51" t="s">
        <v>9</v>
      </c>
      <c r="E374" s="30">
        <f t="shared" si="123"/>
        <v>97007.14465999999</v>
      </c>
      <c r="F374" s="30">
        <v>0</v>
      </c>
      <c r="G374" s="30">
        <v>0</v>
      </c>
      <c r="H374" s="30">
        <v>0</v>
      </c>
      <c r="I374" s="33">
        <v>0</v>
      </c>
      <c r="J374" s="30">
        <v>0</v>
      </c>
      <c r="K374" s="30">
        <v>0</v>
      </c>
      <c r="L374" s="33">
        <v>57007.14466</v>
      </c>
      <c r="M374" s="30">
        <v>40000</v>
      </c>
      <c r="N374" s="30">
        <v>0</v>
      </c>
      <c r="O374" s="30">
        <v>0</v>
      </c>
      <c r="P374" s="30">
        <v>0</v>
      </c>
      <c r="Q374" s="30">
        <v>0</v>
      </c>
      <c r="R374" s="53"/>
    </row>
    <row r="375" spans="1:18" ht="15" customHeight="1">
      <c r="A375" s="76"/>
      <c r="B375" s="77"/>
      <c r="C375" s="49" t="s">
        <v>5</v>
      </c>
      <c r="D375" s="51"/>
      <c r="E375" s="30">
        <f t="shared" si="123"/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3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53"/>
    </row>
    <row r="376" spans="1:18" ht="30" customHeight="1">
      <c r="A376" s="76"/>
      <c r="B376" s="77"/>
      <c r="C376" s="49" t="s">
        <v>109</v>
      </c>
      <c r="D376" s="51"/>
      <c r="E376" s="30">
        <f t="shared" si="123"/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3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53"/>
    </row>
    <row r="377" spans="1:18" ht="15" customHeight="1">
      <c r="A377" s="76"/>
      <c r="B377" s="77"/>
      <c r="C377" s="49" t="s">
        <v>6</v>
      </c>
      <c r="D377" s="51"/>
      <c r="E377" s="30">
        <f t="shared" si="123"/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3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53"/>
    </row>
    <row r="378" spans="1:18" ht="30" customHeight="1">
      <c r="A378" s="76"/>
      <c r="B378" s="77"/>
      <c r="C378" s="49" t="s">
        <v>110</v>
      </c>
      <c r="D378" s="51"/>
      <c r="E378" s="30">
        <f t="shared" si="123"/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3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53"/>
    </row>
    <row r="379" spans="1:18" ht="30" customHeight="1">
      <c r="A379" s="76"/>
      <c r="B379" s="77"/>
      <c r="C379" s="49" t="s">
        <v>20</v>
      </c>
      <c r="D379" s="51"/>
      <c r="E379" s="30">
        <f t="shared" si="123"/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3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53"/>
    </row>
    <row r="380" spans="1:18" ht="25.5" customHeight="1">
      <c r="A380" s="76" t="s">
        <v>218</v>
      </c>
      <c r="B380" s="75" t="s">
        <v>220</v>
      </c>
      <c r="C380" s="49" t="s">
        <v>7</v>
      </c>
      <c r="D380" s="50"/>
      <c r="E380" s="30">
        <f aca="true" t="shared" si="124" ref="E380:L380">E381+E382+E383+E384+E385+E387</f>
        <v>667829.5</v>
      </c>
      <c r="F380" s="30">
        <f t="shared" si="124"/>
        <v>0</v>
      </c>
      <c r="G380" s="30">
        <f t="shared" si="124"/>
        <v>0</v>
      </c>
      <c r="H380" s="30">
        <f t="shared" si="124"/>
        <v>0</v>
      </c>
      <c r="I380" s="30">
        <f t="shared" si="124"/>
        <v>0</v>
      </c>
      <c r="J380" s="30">
        <f t="shared" si="124"/>
        <v>0</v>
      </c>
      <c r="K380" s="30">
        <f t="shared" si="124"/>
        <v>174096.9</v>
      </c>
      <c r="L380" s="33">
        <f t="shared" si="124"/>
        <v>241597.9</v>
      </c>
      <c r="M380" s="30">
        <f>M381+M382+M383+M384+M385+M387</f>
        <v>83841.4</v>
      </c>
      <c r="N380" s="30">
        <f>N381+N382+N383+N384+N385+N387</f>
        <v>100310.3</v>
      </c>
      <c r="O380" s="30">
        <f>O381+O382+O383+O384+O385+O387</f>
        <v>26083</v>
      </c>
      <c r="P380" s="30">
        <f>P381+P382+P383+P384+P385+P387</f>
        <v>41900</v>
      </c>
      <c r="Q380" s="30">
        <f>Q381+Q382+Q383+Q384+Q385+Q387</f>
        <v>0</v>
      </c>
      <c r="R380" s="53"/>
    </row>
    <row r="381" spans="1:18" ht="15" customHeight="1">
      <c r="A381" s="76"/>
      <c r="B381" s="77"/>
      <c r="C381" s="49" t="s">
        <v>4</v>
      </c>
      <c r="D381" s="50"/>
      <c r="E381" s="30">
        <f aca="true" t="shared" si="125" ref="E381:E387">F381+G381+H381+I381+J381+K381+L381+M381+N381+O381+P381+Q381</f>
        <v>616829.5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138096.9</v>
      </c>
      <c r="L381" s="33">
        <v>241597.9</v>
      </c>
      <c r="M381" s="30">
        <v>83841.4</v>
      </c>
      <c r="N381" s="30">
        <v>100310.3</v>
      </c>
      <c r="O381" s="30">
        <v>26083</v>
      </c>
      <c r="P381" s="30">
        <v>26900</v>
      </c>
      <c r="Q381" s="30">
        <v>0</v>
      </c>
      <c r="R381" s="53"/>
    </row>
    <row r="382" spans="1:18" ht="15" customHeight="1">
      <c r="A382" s="76"/>
      <c r="B382" s="77"/>
      <c r="C382" s="49" t="s">
        <v>8</v>
      </c>
      <c r="D382" s="51" t="s">
        <v>9</v>
      </c>
      <c r="E382" s="30">
        <f t="shared" si="125"/>
        <v>51000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36000</v>
      </c>
      <c r="L382" s="33">
        <v>0</v>
      </c>
      <c r="M382" s="30">
        <v>0</v>
      </c>
      <c r="N382" s="30">
        <v>0</v>
      </c>
      <c r="O382" s="30">
        <v>0</v>
      </c>
      <c r="P382" s="30">
        <v>15000</v>
      </c>
      <c r="Q382" s="30">
        <v>0</v>
      </c>
      <c r="R382" s="53"/>
    </row>
    <row r="383" spans="1:18" ht="15" customHeight="1">
      <c r="A383" s="76"/>
      <c r="B383" s="77"/>
      <c r="C383" s="49" t="s">
        <v>5</v>
      </c>
      <c r="D383" s="51"/>
      <c r="E383" s="30">
        <f t="shared" si="125"/>
        <v>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3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53"/>
    </row>
    <row r="384" spans="1:18" ht="30" customHeight="1">
      <c r="A384" s="76"/>
      <c r="B384" s="77"/>
      <c r="C384" s="49" t="s">
        <v>109</v>
      </c>
      <c r="D384" s="51"/>
      <c r="E384" s="30">
        <f t="shared" si="125"/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3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53"/>
    </row>
    <row r="385" spans="1:18" ht="15" customHeight="1">
      <c r="A385" s="76"/>
      <c r="B385" s="77"/>
      <c r="C385" s="49" t="s">
        <v>6</v>
      </c>
      <c r="D385" s="51"/>
      <c r="E385" s="30">
        <f t="shared" si="125"/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3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53"/>
    </row>
    <row r="386" spans="1:18" ht="30" customHeight="1">
      <c r="A386" s="76"/>
      <c r="B386" s="77"/>
      <c r="C386" s="49" t="s">
        <v>110</v>
      </c>
      <c r="D386" s="51"/>
      <c r="E386" s="30">
        <f t="shared" si="125"/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3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53"/>
    </row>
    <row r="387" spans="1:18" ht="30" customHeight="1">
      <c r="A387" s="76"/>
      <c r="B387" s="77"/>
      <c r="C387" s="49" t="s">
        <v>20</v>
      </c>
      <c r="D387" s="51"/>
      <c r="E387" s="30">
        <f t="shared" si="125"/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3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53"/>
    </row>
    <row r="388" spans="1:18" ht="15" customHeight="1">
      <c r="A388" s="76" t="s">
        <v>253</v>
      </c>
      <c r="B388" s="75" t="s">
        <v>255</v>
      </c>
      <c r="C388" s="49" t="s">
        <v>7</v>
      </c>
      <c r="D388" s="50"/>
      <c r="E388" s="30">
        <f aca="true" t="shared" si="126" ref="E388:L388">E389+E390+E391+E392+E393+E395</f>
        <v>0</v>
      </c>
      <c r="F388" s="30">
        <f t="shared" si="126"/>
        <v>0</v>
      </c>
      <c r="G388" s="30">
        <f t="shared" si="126"/>
        <v>0</v>
      </c>
      <c r="H388" s="30">
        <f t="shared" si="126"/>
        <v>0</v>
      </c>
      <c r="I388" s="30">
        <f t="shared" si="126"/>
        <v>0</v>
      </c>
      <c r="J388" s="30">
        <f t="shared" si="126"/>
        <v>0</v>
      </c>
      <c r="K388" s="30">
        <f t="shared" si="126"/>
        <v>0</v>
      </c>
      <c r="L388" s="33">
        <f t="shared" si="126"/>
        <v>0</v>
      </c>
      <c r="M388" s="30">
        <f>M389+M390+M391+M392+M393+M395</f>
        <v>0</v>
      </c>
      <c r="N388" s="30">
        <f>N389+N390+N391+N392+N393+N395</f>
        <v>0</v>
      </c>
      <c r="O388" s="30">
        <f>O389+O390+O391+O392+O393+O395</f>
        <v>0</v>
      </c>
      <c r="P388" s="30">
        <f>P389+P390+P391+P392+P393+P395</f>
        <v>0</v>
      </c>
      <c r="Q388" s="30">
        <f>Q389+Q390+Q391+Q392+Q393+Q395</f>
        <v>0</v>
      </c>
      <c r="R388" s="53"/>
    </row>
    <row r="389" spans="1:18" ht="19.5" customHeight="1">
      <c r="A389" s="76"/>
      <c r="B389" s="75"/>
      <c r="C389" s="49" t="s">
        <v>4</v>
      </c>
      <c r="D389" s="50">
        <v>814</v>
      </c>
      <c r="E389" s="30">
        <f>E397</f>
        <v>0</v>
      </c>
      <c r="F389" s="30">
        <f aca="true" t="shared" si="127" ref="F389:Q390">F397</f>
        <v>0</v>
      </c>
      <c r="G389" s="30">
        <f t="shared" si="127"/>
        <v>0</v>
      </c>
      <c r="H389" s="30">
        <f t="shared" si="127"/>
        <v>0</v>
      </c>
      <c r="I389" s="30">
        <f t="shared" si="127"/>
        <v>0</v>
      </c>
      <c r="J389" s="30">
        <f t="shared" si="127"/>
        <v>0</v>
      </c>
      <c r="K389" s="30">
        <f t="shared" si="127"/>
        <v>0</v>
      </c>
      <c r="L389" s="33">
        <f t="shared" si="127"/>
        <v>0</v>
      </c>
      <c r="M389" s="30">
        <f t="shared" si="127"/>
        <v>0</v>
      </c>
      <c r="N389" s="30">
        <f t="shared" si="127"/>
        <v>0</v>
      </c>
      <c r="O389" s="30">
        <f t="shared" si="127"/>
        <v>0</v>
      </c>
      <c r="P389" s="30">
        <f t="shared" si="127"/>
        <v>0</v>
      </c>
      <c r="Q389" s="30">
        <f t="shared" si="127"/>
        <v>0</v>
      </c>
      <c r="R389" s="53"/>
    </row>
    <row r="390" spans="1:18" ht="22.5" customHeight="1">
      <c r="A390" s="76"/>
      <c r="B390" s="75"/>
      <c r="C390" s="49" t="s">
        <v>8</v>
      </c>
      <c r="D390" s="51" t="s">
        <v>9</v>
      </c>
      <c r="E390" s="30">
        <f>E398</f>
        <v>0</v>
      </c>
      <c r="F390" s="30">
        <f t="shared" si="127"/>
        <v>0</v>
      </c>
      <c r="G390" s="30">
        <f t="shared" si="127"/>
        <v>0</v>
      </c>
      <c r="H390" s="30">
        <f t="shared" si="127"/>
        <v>0</v>
      </c>
      <c r="I390" s="30">
        <f t="shared" si="127"/>
        <v>0</v>
      </c>
      <c r="J390" s="30">
        <f t="shared" si="127"/>
        <v>0</v>
      </c>
      <c r="K390" s="30">
        <v>0</v>
      </c>
      <c r="L390" s="33">
        <f t="shared" si="127"/>
        <v>0</v>
      </c>
      <c r="M390" s="30">
        <f t="shared" si="127"/>
        <v>0</v>
      </c>
      <c r="N390" s="30">
        <f t="shared" si="127"/>
        <v>0</v>
      </c>
      <c r="O390" s="30">
        <f t="shared" si="127"/>
        <v>0</v>
      </c>
      <c r="P390" s="30">
        <f t="shared" si="127"/>
        <v>0</v>
      </c>
      <c r="Q390" s="30">
        <f t="shared" si="127"/>
        <v>0</v>
      </c>
      <c r="R390" s="53"/>
    </row>
    <row r="391" spans="1:18" ht="15" customHeight="1">
      <c r="A391" s="76"/>
      <c r="B391" s="75"/>
      <c r="C391" s="49" t="s">
        <v>5</v>
      </c>
      <c r="D391" s="51"/>
      <c r="E391" s="30">
        <f>E399+E407+E431+E439</f>
        <v>0</v>
      </c>
      <c r="F391" s="30">
        <f aca="true" t="shared" si="128" ref="F391:Q391">F399+F407+F431+F439</f>
        <v>0</v>
      </c>
      <c r="G391" s="30">
        <f t="shared" si="128"/>
        <v>0</v>
      </c>
      <c r="H391" s="30">
        <f t="shared" si="128"/>
        <v>0</v>
      </c>
      <c r="I391" s="30">
        <f t="shared" si="128"/>
        <v>0</v>
      </c>
      <c r="J391" s="30">
        <f t="shared" si="128"/>
        <v>0</v>
      </c>
      <c r="K391" s="30">
        <f>K399</f>
        <v>0</v>
      </c>
      <c r="L391" s="33">
        <f t="shared" si="128"/>
        <v>0</v>
      </c>
      <c r="M391" s="30">
        <f t="shared" si="128"/>
        <v>0</v>
      </c>
      <c r="N391" s="30">
        <f t="shared" si="128"/>
        <v>0</v>
      </c>
      <c r="O391" s="30">
        <f t="shared" si="128"/>
        <v>0</v>
      </c>
      <c r="P391" s="30">
        <f t="shared" si="128"/>
        <v>0</v>
      </c>
      <c r="Q391" s="30">
        <f t="shared" si="128"/>
        <v>0</v>
      </c>
      <c r="R391" s="53"/>
    </row>
    <row r="392" spans="1:18" ht="30" customHeight="1">
      <c r="A392" s="76"/>
      <c r="B392" s="75"/>
      <c r="C392" s="49" t="s">
        <v>109</v>
      </c>
      <c r="D392" s="51"/>
      <c r="E392" s="30">
        <f>E400</f>
        <v>0</v>
      </c>
      <c r="F392" s="30">
        <f aca="true" t="shared" si="129" ref="F392:Q392">F400</f>
        <v>0</v>
      </c>
      <c r="G392" s="30">
        <f t="shared" si="129"/>
        <v>0</v>
      </c>
      <c r="H392" s="30">
        <f t="shared" si="129"/>
        <v>0</v>
      </c>
      <c r="I392" s="30">
        <f t="shared" si="129"/>
        <v>0</v>
      </c>
      <c r="J392" s="30">
        <f t="shared" si="129"/>
        <v>0</v>
      </c>
      <c r="K392" s="30">
        <f t="shared" si="129"/>
        <v>0</v>
      </c>
      <c r="L392" s="33">
        <f t="shared" si="129"/>
        <v>0</v>
      </c>
      <c r="M392" s="30">
        <f t="shared" si="129"/>
        <v>0</v>
      </c>
      <c r="N392" s="30">
        <f t="shared" si="129"/>
        <v>0</v>
      </c>
      <c r="O392" s="30">
        <f t="shared" si="129"/>
        <v>0</v>
      </c>
      <c r="P392" s="30">
        <f t="shared" si="129"/>
        <v>0</v>
      </c>
      <c r="Q392" s="30">
        <f t="shared" si="129"/>
        <v>0</v>
      </c>
      <c r="R392" s="53"/>
    </row>
    <row r="393" spans="1:18" ht="15" customHeight="1">
      <c r="A393" s="76"/>
      <c r="B393" s="75"/>
      <c r="C393" s="49" t="s">
        <v>6</v>
      </c>
      <c r="D393" s="51"/>
      <c r="E393" s="30">
        <f aca="true" t="shared" si="130" ref="E393:Q395">E401</f>
        <v>0</v>
      </c>
      <c r="F393" s="30">
        <f t="shared" si="130"/>
        <v>0</v>
      </c>
      <c r="G393" s="30">
        <f t="shared" si="130"/>
        <v>0</v>
      </c>
      <c r="H393" s="30">
        <f t="shared" si="130"/>
        <v>0</v>
      </c>
      <c r="I393" s="30">
        <f t="shared" si="130"/>
        <v>0</v>
      </c>
      <c r="J393" s="30">
        <f t="shared" si="130"/>
        <v>0</v>
      </c>
      <c r="K393" s="30">
        <f t="shared" si="130"/>
        <v>0</v>
      </c>
      <c r="L393" s="33">
        <f t="shared" si="130"/>
        <v>0</v>
      </c>
      <c r="M393" s="30">
        <f t="shared" si="130"/>
        <v>0</v>
      </c>
      <c r="N393" s="30">
        <f t="shared" si="130"/>
        <v>0</v>
      </c>
      <c r="O393" s="30">
        <f t="shared" si="130"/>
        <v>0</v>
      </c>
      <c r="P393" s="30">
        <f t="shared" si="130"/>
        <v>0</v>
      </c>
      <c r="Q393" s="30">
        <f t="shared" si="130"/>
        <v>0</v>
      </c>
      <c r="R393" s="53"/>
    </row>
    <row r="394" spans="1:18" ht="30" customHeight="1">
      <c r="A394" s="76"/>
      <c r="B394" s="75"/>
      <c r="C394" s="49" t="s">
        <v>110</v>
      </c>
      <c r="D394" s="51"/>
      <c r="E394" s="30">
        <f t="shared" si="130"/>
        <v>0</v>
      </c>
      <c r="F394" s="30">
        <f t="shared" si="130"/>
        <v>0</v>
      </c>
      <c r="G394" s="30">
        <f t="shared" si="130"/>
        <v>0</v>
      </c>
      <c r="H394" s="30">
        <f t="shared" si="130"/>
        <v>0</v>
      </c>
      <c r="I394" s="30">
        <f t="shared" si="130"/>
        <v>0</v>
      </c>
      <c r="J394" s="30">
        <f t="shared" si="130"/>
        <v>0</v>
      </c>
      <c r="K394" s="30">
        <f t="shared" si="130"/>
        <v>0</v>
      </c>
      <c r="L394" s="33">
        <f t="shared" si="130"/>
        <v>0</v>
      </c>
      <c r="M394" s="30">
        <f t="shared" si="130"/>
        <v>0</v>
      </c>
      <c r="N394" s="30">
        <f t="shared" si="130"/>
        <v>0</v>
      </c>
      <c r="O394" s="30">
        <f t="shared" si="130"/>
        <v>0</v>
      </c>
      <c r="P394" s="30">
        <f t="shared" si="130"/>
        <v>0</v>
      </c>
      <c r="Q394" s="30">
        <f t="shared" si="130"/>
        <v>0</v>
      </c>
      <c r="R394" s="53"/>
    </row>
    <row r="395" spans="1:18" ht="30" customHeight="1">
      <c r="A395" s="76"/>
      <c r="B395" s="75"/>
      <c r="C395" s="49" t="s">
        <v>20</v>
      </c>
      <c r="D395" s="51"/>
      <c r="E395" s="30">
        <f t="shared" si="130"/>
        <v>0</v>
      </c>
      <c r="F395" s="30">
        <f t="shared" si="130"/>
        <v>0</v>
      </c>
      <c r="G395" s="30">
        <f t="shared" si="130"/>
        <v>0</v>
      </c>
      <c r="H395" s="30">
        <f t="shared" si="130"/>
        <v>0</v>
      </c>
      <c r="I395" s="30">
        <f t="shared" si="130"/>
        <v>0</v>
      </c>
      <c r="J395" s="30">
        <f t="shared" si="130"/>
        <v>0</v>
      </c>
      <c r="K395" s="30">
        <f t="shared" si="130"/>
        <v>0</v>
      </c>
      <c r="L395" s="33">
        <f t="shared" si="130"/>
        <v>0</v>
      </c>
      <c r="M395" s="30">
        <f t="shared" si="130"/>
        <v>0</v>
      </c>
      <c r="N395" s="30">
        <f t="shared" si="130"/>
        <v>0</v>
      </c>
      <c r="O395" s="30">
        <f t="shared" si="130"/>
        <v>0</v>
      </c>
      <c r="P395" s="30">
        <f t="shared" si="130"/>
        <v>0</v>
      </c>
      <c r="Q395" s="30">
        <f t="shared" si="130"/>
        <v>0</v>
      </c>
      <c r="R395" s="53"/>
    </row>
    <row r="396" spans="1:18" ht="15" customHeight="1">
      <c r="A396" s="76" t="s">
        <v>254</v>
      </c>
      <c r="B396" s="75" t="s">
        <v>256</v>
      </c>
      <c r="C396" s="49" t="s">
        <v>7</v>
      </c>
      <c r="D396" s="50"/>
      <c r="E396" s="30">
        <f aca="true" t="shared" si="131" ref="E396:L396">E397+E398+E399+E400+E401+E403</f>
        <v>0</v>
      </c>
      <c r="F396" s="30">
        <f t="shared" si="131"/>
        <v>0</v>
      </c>
      <c r="G396" s="30">
        <f t="shared" si="131"/>
        <v>0</v>
      </c>
      <c r="H396" s="30">
        <f t="shared" si="131"/>
        <v>0</v>
      </c>
      <c r="I396" s="30">
        <f t="shared" si="131"/>
        <v>0</v>
      </c>
      <c r="J396" s="30">
        <f t="shared" si="131"/>
        <v>0</v>
      </c>
      <c r="K396" s="30">
        <f t="shared" si="131"/>
        <v>0</v>
      </c>
      <c r="L396" s="33">
        <f t="shared" si="131"/>
        <v>0</v>
      </c>
      <c r="M396" s="30">
        <f>M397+M398+M399+M400+M401+M403</f>
        <v>0</v>
      </c>
      <c r="N396" s="30">
        <f>N397+N398+N399+N400+N401+N403</f>
        <v>0</v>
      </c>
      <c r="O396" s="30">
        <f>O397+O398+O399+O400+O401+O403</f>
        <v>0</v>
      </c>
      <c r="P396" s="30">
        <f>P397+P398+P399+P400+P401+P403</f>
        <v>0</v>
      </c>
      <c r="Q396" s="30">
        <f>Q397+Q398+Q399+Q400+Q401+Q403</f>
        <v>0</v>
      </c>
      <c r="R396" s="53"/>
    </row>
    <row r="397" spans="1:18" ht="15" customHeight="1">
      <c r="A397" s="76"/>
      <c r="B397" s="77"/>
      <c r="C397" s="49" t="s">
        <v>4</v>
      </c>
      <c r="D397" s="51"/>
      <c r="E397" s="30">
        <f aca="true" t="shared" si="132" ref="E397:E403">F397+G397+H397+I397+J397+K397+L397+M397+N397+O397+P397+Q397</f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3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53"/>
    </row>
    <row r="398" spans="1:18" ht="15" customHeight="1">
      <c r="A398" s="76"/>
      <c r="B398" s="77"/>
      <c r="C398" s="49" t="s">
        <v>8</v>
      </c>
      <c r="D398" s="51" t="s">
        <v>9</v>
      </c>
      <c r="E398" s="30">
        <f t="shared" si="132"/>
        <v>0</v>
      </c>
      <c r="F398" s="30">
        <v>0</v>
      </c>
      <c r="G398" s="30">
        <v>0</v>
      </c>
      <c r="H398" s="30">
        <v>0</v>
      </c>
      <c r="I398" s="33">
        <v>0</v>
      </c>
      <c r="J398" s="30">
        <v>0</v>
      </c>
      <c r="K398" s="30">
        <v>0</v>
      </c>
      <c r="L398" s="33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53"/>
    </row>
    <row r="399" spans="1:18" ht="15" customHeight="1">
      <c r="A399" s="76"/>
      <c r="B399" s="77"/>
      <c r="C399" s="49" t="s">
        <v>5</v>
      </c>
      <c r="D399" s="51"/>
      <c r="E399" s="30">
        <f t="shared" si="132"/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3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53"/>
    </row>
    <row r="400" spans="1:18" ht="30" customHeight="1">
      <c r="A400" s="76"/>
      <c r="B400" s="77"/>
      <c r="C400" s="49" t="s">
        <v>109</v>
      </c>
      <c r="D400" s="51"/>
      <c r="E400" s="30">
        <f t="shared" si="132"/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3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53"/>
    </row>
    <row r="401" spans="1:18" ht="15" customHeight="1">
      <c r="A401" s="76"/>
      <c r="B401" s="77"/>
      <c r="C401" s="49" t="s">
        <v>6</v>
      </c>
      <c r="D401" s="51"/>
      <c r="E401" s="30">
        <f t="shared" si="132"/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3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53"/>
    </row>
    <row r="402" spans="1:18" ht="30" customHeight="1">
      <c r="A402" s="76"/>
      <c r="B402" s="77"/>
      <c r="C402" s="49" t="s">
        <v>110</v>
      </c>
      <c r="D402" s="51"/>
      <c r="E402" s="30">
        <f t="shared" si="132"/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3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53"/>
    </row>
    <row r="403" spans="1:18" ht="30" customHeight="1">
      <c r="A403" s="76"/>
      <c r="B403" s="77"/>
      <c r="C403" s="49" t="s">
        <v>20</v>
      </c>
      <c r="D403" s="51"/>
      <c r="E403" s="30">
        <f t="shared" si="132"/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3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53"/>
    </row>
    <row r="404" spans="1:19" ht="90">
      <c r="A404" s="74" t="s">
        <v>51</v>
      </c>
      <c r="B404" s="79" t="s">
        <v>50</v>
      </c>
      <c r="C404" s="49" t="s">
        <v>104</v>
      </c>
      <c r="D404" s="50"/>
      <c r="E404" s="30">
        <f aca="true" t="shared" si="133" ref="E404:Q404">E405+E406+E407+E408+E409+E411</f>
        <v>8424076.96168</v>
      </c>
      <c r="F404" s="30">
        <f t="shared" si="133"/>
        <v>314699.18486</v>
      </c>
      <c r="G404" s="30">
        <f t="shared" si="133"/>
        <v>320751.89946999995</v>
      </c>
      <c r="H404" s="30">
        <f t="shared" si="133"/>
        <v>328102.14197</v>
      </c>
      <c r="I404" s="30">
        <f t="shared" si="133"/>
        <v>811107.1161299999</v>
      </c>
      <c r="J404" s="30">
        <f t="shared" si="133"/>
        <v>689355.7527099999</v>
      </c>
      <c r="K404" s="30">
        <f t="shared" si="133"/>
        <v>1030672.88625</v>
      </c>
      <c r="L404" s="33">
        <f t="shared" si="133"/>
        <v>1445579.33279</v>
      </c>
      <c r="M404" s="30">
        <f t="shared" si="133"/>
        <v>844749.2964999999</v>
      </c>
      <c r="N404" s="30">
        <f t="shared" si="133"/>
        <v>681553.0659</v>
      </c>
      <c r="O404" s="30">
        <f t="shared" si="133"/>
        <v>677199.4458999999</v>
      </c>
      <c r="P404" s="30">
        <f t="shared" si="133"/>
        <v>664555.3496000001</v>
      </c>
      <c r="Q404" s="30">
        <f t="shared" si="133"/>
        <v>615751.4896</v>
      </c>
      <c r="R404" s="53"/>
      <c r="S404" s="54"/>
    </row>
    <row r="405" spans="1:19" ht="30">
      <c r="A405" s="74"/>
      <c r="B405" s="79"/>
      <c r="C405" s="49" t="s">
        <v>4</v>
      </c>
      <c r="D405" s="50">
        <v>814</v>
      </c>
      <c r="E405" s="30">
        <f aca="true" t="shared" si="134" ref="E405:Q406">E413+E445+E469+E493</f>
        <v>727684.16308</v>
      </c>
      <c r="F405" s="30">
        <f t="shared" si="134"/>
        <v>4054.7</v>
      </c>
      <c r="G405" s="30">
        <f t="shared" si="134"/>
        <v>3754.1</v>
      </c>
      <c r="H405" s="30">
        <f t="shared" si="134"/>
        <v>3649.2</v>
      </c>
      <c r="I405" s="30">
        <f t="shared" si="134"/>
        <v>2680.6</v>
      </c>
      <c r="J405" s="30">
        <f t="shared" si="134"/>
        <v>30141.1</v>
      </c>
      <c r="K405" s="30">
        <f t="shared" si="134"/>
        <v>58609</v>
      </c>
      <c r="L405" s="33">
        <f>L413+L445+L469+L493</f>
        <v>508291.79907999997</v>
      </c>
      <c r="M405" s="30">
        <f t="shared" si="134"/>
        <v>48886.6</v>
      </c>
      <c r="N405" s="30">
        <f t="shared" si="134"/>
        <v>24895.3</v>
      </c>
      <c r="O405" s="30">
        <f t="shared" si="134"/>
        <v>17986.1</v>
      </c>
      <c r="P405" s="30">
        <f t="shared" si="134"/>
        <v>21302.832000000002</v>
      </c>
      <c r="Q405" s="30">
        <f t="shared" si="134"/>
        <v>3432.8320000000003</v>
      </c>
      <c r="R405" s="53"/>
      <c r="S405" s="53"/>
    </row>
    <row r="406" spans="1:19" ht="105">
      <c r="A406" s="74"/>
      <c r="B406" s="79"/>
      <c r="C406" s="55" t="s">
        <v>105</v>
      </c>
      <c r="D406" s="51" t="s">
        <v>9</v>
      </c>
      <c r="E406" s="30">
        <f t="shared" si="134"/>
        <v>6006540.839020001</v>
      </c>
      <c r="F406" s="30">
        <f t="shared" si="134"/>
        <v>310644.48485999997</v>
      </c>
      <c r="G406" s="30">
        <f t="shared" si="134"/>
        <v>316997.79946999997</v>
      </c>
      <c r="H406" s="30">
        <f t="shared" si="134"/>
        <v>324452.94197</v>
      </c>
      <c r="I406" s="30">
        <f t="shared" si="134"/>
        <v>587569.1261299999</v>
      </c>
      <c r="J406" s="30">
        <f t="shared" si="134"/>
        <v>416403.52271</v>
      </c>
      <c r="K406" s="30">
        <f t="shared" si="134"/>
        <v>624670.86387</v>
      </c>
      <c r="L406" s="33">
        <f>L414+L446+L470+L494</f>
        <v>622018.28651</v>
      </c>
      <c r="M406" s="30">
        <f t="shared" si="134"/>
        <v>619386.7964999999</v>
      </c>
      <c r="N406" s="30">
        <f t="shared" si="134"/>
        <v>559671.2359</v>
      </c>
      <c r="O406" s="30">
        <f t="shared" si="134"/>
        <v>561227.7459</v>
      </c>
      <c r="P406" s="30">
        <f t="shared" si="134"/>
        <v>549099.0176</v>
      </c>
      <c r="Q406" s="30">
        <f t="shared" si="134"/>
        <v>514399.0176</v>
      </c>
      <c r="R406" s="53"/>
      <c r="S406" s="53"/>
    </row>
    <row r="407" spans="1:19" ht="30">
      <c r="A407" s="74"/>
      <c r="B407" s="79"/>
      <c r="C407" s="49" t="s">
        <v>5</v>
      </c>
      <c r="D407" s="51"/>
      <c r="E407" s="30">
        <f>E415+E447+E471+E495</f>
        <v>0</v>
      </c>
      <c r="F407" s="30">
        <f aca="true" t="shared" si="135" ref="F407:Q411">F415+F447+F471</f>
        <v>0</v>
      </c>
      <c r="G407" s="30">
        <f t="shared" si="135"/>
        <v>0</v>
      </c>
      <c r="H407" s="30">
        <f t="shared" si="135"/>
        <v>0</v>
      </c>
      <c r="I407" s="30">
        <f t="shared" si="135"/>
        <v>0</v>
      </c>
      <c r="J407" s="30">
        <f t="shared" si="135"/>
        <v>0</v>
      </c>
      <c r="K407" s="30">
        <f t="shared" si="135"/>
        <v>0</v>
      </c>
      <c r="L407" s="33">
        <f t="shared" si="135"/>
        <v>0</v>
      </c>
      <c r="M407" s="30">
        <f t="shared" si="135"/>
        <v>0</v>
      </c>
      <c r="N407" s="30">
        <f t="shared" si="135"/>
        <v>0</v>
      </c>
      <c r="O407" s="30">
        <f t="shared" si="135"/>
        <v>0</v>
      </c>
      <c r="P407" s="30">
        <f t="shared" si="135"/>
        <v>0</v>
      </c>
      <c r="Q407" s="30">
        <f t="shared" si="135"/>
        <v>0</v>
      </c>
      <c r="R407" s="53"/>
      <c r="S407" s="53"/>
    </row>
    <row r="408" spans="1:19" ht="30">
      <c r="A408" s="74"/>
      <c r="B408" s="79"/>
      <c r="C408" s="49" t="s">
        <v>109</v>
      </c>
      <c r="D408" s="51" t="s">
        <v>15</v>
      </c>
      <c r="E408" s="30">
        <f>E416+E448+E472+E496</f>
        <v>1689851.95958</v>
      </c>
      <c r="F408" s="30">
        <f aca="true" t="shared" si="136" ref="F408:Q408">F416+F448+F472+F496</f>
        <v>0</v>
      </c>
      <c r="G408" s="30">
        <f t="shared" si="136"/>
        <v>0</v>
      </c>
      <c r="H408" s="30">
        <f t="shared" si="136"/>
        <v>0</v>
      </c>
      <c r="I408" s="30">
        <f t="shared" si="136"/>
        <v>220857.39</v>
      </c>
      <c r="J408" s="30">
        <f t="shared" si="136"/>
        <v>242811.13</v>
      </c>
      <c r="K408" s="30">
        <f t="shared" si="136"/>
        <v>347393.02238</v>
      </c>
      <c r="L408" s="33">
        <f t="shared" si="136"/>
        <v>315269.2472</v>
      </c>
      <c r="M408" s="30">
        <f t="shared" si="136"/>
        <v>176475.9</v>
      </c>
      <c r="N408" s="30">
        <f t="shared" si="136"/>
        <v>96986.53</v>
      </c>
      <c r="O408" s="30">
        <f t="shared" si="136"/>
        <v>97985.6</v>
      </c>
      <c r="P408" s="30">
        <f t="shared" si="136"/>
        <v>94153.5</v>
      </c>
      <c r="Q408" s="30">
        <f t="shared" si="136"/>
        <v>97919.64</v>
      </c>
      <c r="R408" s="53"/>
      <c r="S408" s="53"/>
    </row>
    <row r="409" spans="1:19" ht="30">
      <c r="A409" s="74"/>
      <c r="B409" s="79"/>
      <c r="C409" s="49" t="s">
        <v>6</v>
      </c>
      <c r="D409" s="51"/>
      <c r="E409" s="30">
        <f>E417+E449+E473+E497</f>
        <v>0</v>
      </c>
      <c r="F409" s="30">
        <f t="shared" si="135"/>
        <v>0</v>
      </c>
      <c r="G409" s="30">
        <f t="shared" si="135"/>
        <v>0</v>
      </c>
      <c r="H409" s="30">
        <f t="shared" si="135"/>
        <v>0</v>
      </c>
      <c r="I409" s="30">
        <f t="shared" si="135"/>
        <v>0</v>
      </c>
      <c r="J409" s="30">
        <f t="shared" si="135"/>
        <v>0</v>
      </c>
      <c r="K409" s="30">
        <f t="shared" si="135"/>
        <v>0</v>
      </c>
      <c r="L409" s="33">
        <f t="shared" si="135"/>
        <v>0</v>
      </c>
      <c r="M409" s="30">
        <f t="shared" si="135"/>
        <v>0</v>
      </c>
      <c r="N409" s="30">
        <f t="shared" si="135"/>
        <v>0</v>
      </c>
      <c r="O409" s="30">
        <f t="shared" si="135"/>
        <v>0</v>
      </c>
      <c r="P409" s="30">
        <f t="shared" si="135"/>
        <v>0</v>
      </c>
      <c r="Q409" s="30">
        <f t="shared" si="135"/>
        <v>0</v>
      </c>
      <c r="R409" s="53"/>
      <c r="S409" s="53"/>
    </row>
    <row r="410" spans="1:19" ht="30">
      <c r="A410" s="74"/>
      <c r="B410" s="79"/>
      <c r="C410" s="49" t="s">
        <v>110</v>
      </c>
      <c r="D410" s="51"/>
      <c r="E410" s="30">
        <f>E418+E450+E474+E498</f>
        <v>0</v>
      </c>
      <c r="F410" s="30">
        <f t="shared" si="135"/>
        <v>0</v>
      </c>
      <c r="G410" s="30">
        <f t="shared" si="135"/>
        <v>0</v>
      </c>
      <c r="H410" s="30">
        <f t="shared" si="135"/>
        <v>0</v>
      </c>
      <c r="I410" s="30">
        <f t="shared" si="135"/>
        <v>0</v>
      </c>
      <c r="J410" s="30">
        <f t="shared" si="135"/>
        <v>0</v>
      </c>
      <c r="K410" s="30">
        <f t="shared" si="135"/>
        <v>0</v>
      </c>
      <c r="L410" s="33">
        <f t="shared" si="135"/>
        <v>0</v>
      </c>
      <c r="M410" s="30">
        <f t="shared" si="135"/>
        <v>0</v>
      </c>
      <c r="N410" s="30">
        <f t="shared" si="135"/>
        <v>0</v>
      </c>
      <c r="O410" s="30">
        <f t="shared" si="135"/>
        <v>0</v>
      </c>
      <c r="P410" s="30">
        <f t="shared" si="135"/>
        <v>0</v>
      </c>
      <c r="Q410" s="30">
        <f t="shared" si="135"/>
        <v>0</v>
      </c>
      <c r="R410" s="53"/>
      <c r="S410" s="53"/>
    </row>
    <row r="411" spans="1:19" ht="45">
      <c r="A411" s="74"/>
      <c r="B411" s="79"/>
      <c r="C411" s="49" t="s">
        <v>20</v>
      </c>
      <c r="D411" s="51"/>
      <c r="E411" s="30">
        <f>E419+E451+E475+E499</f>
        <v>0</v>
      </c>
      <c r="F411" s="30">
        <f t="shared" si="135"/>
        <v>0</v>
      </c>
      <c r="G411" s="30">
        <f t="shared" si="135"/>
        <v>0</v>
      </c>
      <c r="H411" s="30">
        <f t="shared" si="135"/>
        <v>0</v>
      </c>
      <c r="I411" s="30">
        <f t="shared" si="135"/>
        <v>0</v>
      </c>
      <c r="J411" s="30">
        <f t="shared" si="135"/>
        <v>0</v>
      </c>
      <c r="K411" s="30">
        <f t="shared" si="135"/>
        <v>0</v>
      </c>
      <c r="L411" s="33">
        <f t="shared" si="135"/>
        <v>0</v>
      </c>
      <c r="M411" s="30">
        <f t="shared" si="135"/>
        <v>0</v>
      </c>
      <c r="N411" s="30">
        <f t="shared" si="135"/>
        <v>0</v>
      </c>
      <c r="O411" s="30">
        <f t="shared" si="135"/>
        <v>0</v>
      </c>
      <c r="P411" s="30">
        <f t="shared" si="135"/>
        <v>0</v>
      </c>
      <c r="Q411" s="30">
        <f t="shared" si="135"/>
        <v>0</v>
      </c>
      <c r="R411" s="53"/>
      <c r="S411" s="53"/>
    </row>
    <row r="412" spans="1:19" ht="15" customHeight="1">
      <c r="A412" s="76" t="s">
        <v>134</v>
      </c>
      <c r="B412" s="75" t="s">
        <v>135</v>
      </c>
      <c r="C412" s="49" t="s">
        <v>7</v>
      </c>
      <c r="D412" s="50"/>
      <c r="E412" s="30">
        <f>E413+E414+E415+E416+E417+E419</f>
        <v>6802219.4283799995</v>
      </c>
      <c r="F412" s="30">
        <f>F413+F414+F415+F416+F417+F419</f>
        <v>228981.95511</v>
      </c>
      <c r="G412" s="30">
        <f aca="true" t="shared" si="137" ref="G412:Q412">G413+G414+G415+G416+G417+G419</f>
        <v>236904.3554</v>
      </c>
      <c r="H412" s="30">
        <f t="shared" si="137"/>
        <v>237272.99384</v>
      </c>
      <c r="I412" s="30">
        <f t="shared" si="137"/>
        <v>703298.2979899999</v>
      </c>
      <c r="J412" s="30">
        <f>J413+J414+J415+J416+J417+J419</f>
        <v>528619.9238699999</v>
      </c>
      <c r="K412" s="30">
        <f t="shared" si="137"/>
        <v>812774.4799899999</v>
      </c>
      <c r="L412" s="33">
        <f t="shared" si="137"/>
        <v>1127475.59888</v>
      </c>
      <c r="M412" s="30">
        <f t="shared" si="137"/>
        <v>689779.1355</v>
      </c>
      <c r="N412" s="30">
        <f t="shared" si="137"/>
        <v>557724.3959</v>
      </c>
      <c r="O412" s="30">
        <f t="shared" si="137"/>
        <v>560363.7759</v>
      </c>
      <c r="P412" s="30">
        <f t="shared" si="137"/>
        <v>557629.1880000001</v>
      </c>
      <c r="Q412" s="30">
        <f t="shared" si="137"/>
        <v>561395.328</v>
      </c>
      <c r="R412" s="53"/>
      <c r="S412" s="53"/>
    </row>
    <row r="413" spans="1:19" ht="15" customHeight="1">
      <c r="A413" s="76"/>
      <c r="B413" s="75"/>
      <c r="C413" s="49" t="s">
        <v>4</v>
      </c>
      <c r="D413" s="50">
        <v>814</v>
      </c>
      <c r="E413" s="30">
        <f aca="true" t="shared" si="138" ref="E413:Q419">E421+E429+E437</f>
        <v>354047.46307999996</v>
      </c>
      <c r="F413" s="30">
        <f t="shared" si="138"/>
        <v>4054.7</v>
      </c>
      <c r="G413" s="30">
        <f t="shared" si="138"/>
        <v>3754.1</v>
      </c>
      <c r="H413" s="30">
        <f t="shared" si="138"/>
        <v>3649.2</v>
      </c>
      <c r="I413" s="30">
        <f t="shared" si="138"/>
        <v>2680.6</v>
      </c>
      <c r="J413" s="30">
        <f>J421+J429+J437</f>
        <v>3141.1</v>
      </c>
      <c r="K413" s="30">
        <f t="shared" si="138"/>
        <v>3195</v>
      </c>
      <c r="L413" s="33">
        <f t="shared" si="138"/>
        <v>321188.79907999997</v>
      </c>
      <c r="M413" s="30">
        <f t="shared" si="138"/>
        <v>1795.9</v>
      </c>
      <c r="N413" s="30">
        <f t="shared" si="138"/>
        <v>1819.3</v>
      </c>
      <c r="O413" s="30">
        <f t="shared" si="138"/>
        <v>1903.1</v>
      </c>
      <c r="P413" s="30">
        <f t="shared" si="138"/>
        <v>3432.8320000000003</v>
      </c>
      <c r="Q413" s="30">
        <f t="shared" si="138"/>
        <v>3432.8320000000003</v>
      </c>
      <c r="R413" s="53"/>
      <c r="S413" s="54"/>
    </row>
    <row r="414" spans="1:19" ht="15" customHeight="1">
      <c r="A414" s="76"/>
      <c r="B414" s="75"/>
      <c r="C414" s="49" t="s">
        <v>8</v>
      </c>
      <c r="D414" s="51" t="s">
        <v>9</v>
      </c>
      <c r="E414" s="30">
        <f t="shared" si="138"/>
        <v>4758320.00572</v>
      </c>
      <c r="F414" s="30">
        <f t="shared" si="138"/>
        <v>224927.25511</v>
      </c>
      <c r="G414" s="30">
        <f t="shared" si="138"/>
        <v>233150.2554</v>
      </c>
      <c r="H414" s="30">
        <f t="shared" si="138"/>
        <v>233623.79384</v>
      </c>
      <c r="I414" s="30">
        <f t="shared" si="138"/>
        <v>479760.30798999994</v>
      </c>
      <c r="J414" s="30">
        <f t="shared" si="138"/>
        <v>282667.69386999996</v>
      </c>
      <c r="K414" s="30">
        <f t="shared" si="138"/>
        <v>462186.45761</v>
      </c>
      <c r="L414" s="33">
        <f t="shared" si="138"/>
        <v>491017.5526</v>
      </c>
      <c r="M414" s="30">
        <f t="shared" si="138"/>
        <v>511507.3355</v>
      </c>
      <c r="N414" s="30">
        <f t="shared" si="138"/>
        <v>458918.5659</v>
      </c>
      <c r="O414" s="30">
        <f t="shared" si="138"/>
        <v>460475.0759</v>
      </c>
      <c r="P414" s="30">
        <f t="shared" si="138"/>
        <v>460042.856</v>
      </c>
      <c r="Q414" s="30">
        <f t="shared" si="138"/>
        <v>460042.856</v>
      </c>
      <c r="R414" s="53"/>
      <c r="S414" s="56"/>
    </row>
    <row r="415" spans="1:19" ht="15" customHeight="1">
      <c r="A415" s="76"/>
      <c r="B415" s="75"/>
      <c r="C415" s="49" t="s">
        <v>5</v>
      </c>
      <c r="D415" s="51"/>
      <c r="E415" s="30">
        <f t="shared" si="138"/>
        <v>0</v>
      </c>
      <c r="F415" s="30">
        <f t="shared" si="138"/>
        <v>0</v>
      </c>
      <c r="G415" s="30">
        <f t="shared" si="138"/>
        <v>0</v>
      </c>
      <c r="H415" s="30">
        <f t="shared" si="138"/>
        <v>0</v>
      </c>
      <c r="I415" s="30">
        <f t="shared" si="138"/>
        <v>0</v>
      </c>
      <c r="J415" s="30">
        <f t="shared" si="138"/>
        <v>0</v>
      </c>
      <c r="K415" s="30">
        <f t="shared" si="138"/>
        <v>0</v>
      </c>
      <c r="L415" s="33">
        <f t="shared" si="138"/>
        <v>0</v>
      </c>
      <c r="M415" s="30">
        <f t="shared" si="138"/>
        <v>0</v>
      </c>
      <c r="N415" s="30">
        <f t="shared" si="138"/>
        <v>0</v>
      </c>
      <c r="O415" s="30">
        <f t="shared" si="138"/>
        <v>0</v>
      </c>
      <c r="P415" s="30">
        <f t="shared" si="138"/>
        <v>0</v>
      </c>
      <c r="Q415" s="30">
        <f t="shared" si="138"/>
        <v>0</v>
      </c>
      <c r="R415" s="53"/>
      <c r="S415" s="54"/>
    </row>
    <row r="416" spans="1:19" ht="30" customHeight="1">
      <c r="A416" s="76"/>
      <c r="B416" s="75"/>
      <c r="C416" s="49" t="s">
        <v>109</v>
      </c>
      <c r="D416" s="51" t="s">
        <v>15</v>
      </c>
      <c r="E416" s="30">
        <f t="shared" si="138"/>
        <v>1689851.95958</v>
      </c>
      <c r="F416" s="30">
        <f t="shared" si="138"/>
        <v>0</v>
      </c>
      <c r="G416" s="30">
        <f t="shared" si="138"/>
        <v>0</v>
      </c>
      <c r="H416" s="30">
        <f t="shared" si="138"/>
        <v>0</v>
      </c>
      <c r="I416" s="30">
        <f t="shared" si="138"/>
        <v>220857.39</v>
      </c>
      <c r="J416" s="30">
        <f t="shared" si="138"/>
        <v>242811.13</v>
      </c>
      <c r="K416" s="30">
        <f t="shared" si="138"/>
        <v>347393.02238</v>
      </c>
      <c r="L416" s="33">
        <f t="shared" si="138"/>
        <v>315269.2472</v>
      </c>
      <c r="M416" s="30">
        <f t="shared" si="138"/>
        <v>176475.9</v>
      </c>
      <c r="N416" s="30">
        <f t="shared" si="138"/>
        <v>96986.53</v>
      </c>
      <c r="O416" s="30">
        <f t="shared" si="138"/>
        <v>97985.6</v>
      </c>
      <c r="P416" s="30">
        <f t="shared" si="138"/>
        <v>94153.5</v>
      </c>
      <c r="Q416" s="30">
        <f t="shared" si="138"/>
        <v>97919.64</v>
      </c>
      <c r="R416" s="53"/>
      <c r="S416" s="53"/>
    </row>
    <row r="417" spans="1:19" ht="15" customHeight="1">
      <c r="A417" s="76"/>
      <c r="B417" s="75"/>
      <c r="C417" s="49" t="s">
        <v>6</v>
      </c>
      <c r="D417" s="51"/>
      <c r="E417" s="30">
        <f t="shared" si="138"/>
        <v>0</v>
      </c>
      <c r="F417" s="30">
        <f t="shared" si="138"/>
        <v>0</v>
      </c>
      <c r="G417" s="30">
        <f t="shared" si="138"/>
        <v>0</v>
      </c>
      <c r="H417" s="30">
        <f t="shared" si="138"/>
        <v>0</v>
      </c>
      <c r="I417" s="30">
        <f t="shared" si="138"/>
        <v>0</v>
      </c>
      <c r="J417" s="30">
        <f t="shared" si="138"/>
        <v>0</v>
      </c>
      <c r="K417" s="30">
        <f t="shared" si="138"/>
        <v>0</v>
      </c>
      <c r="L417" s="33">
        <f t="shared" si="138"/>
        <v>0</v>
      </c>
      <c r="M417" s="30">
        <f t="shared" si="138"/>
        <v>0</v>
      </c>
      <c r="N417" s="30">
        <f t="shared" si="138"/>
        <v>0</v>
      </c>
      <c r="O417" s="30">
        <f t="shared" si="138"/>
        <v>0</v>
      </c>
      <c r="P417" s="30">
        <f t="shared" si="138"/>
        <v>0</v>
      </c>
      <c r="Q417" s="30">
        <f t="shared" si="138"/>
        <v>0</v>
      </c>
      <c r="R417" s="53"/>
      <c r="S417" s="53"/>
    </row>
    <row r="418" spans="1:19" ht="30" customHeight="1">
      <c r="A418" s="76"/>
      <c r="B418" s="75"/>
      <c r="C418" s="49" t="s">
        <v>110</v>
      </c>
      <c r="D418" s="51"/>
      <c r="E418" s="30">
        <f t="shared" si="138"/>
        <v>0</v>
      </c>
      <c r="F418" s="30">
        <f t="shared" si="138"/>
        <v>0</v>
      </c>
      <c r="G418" s="30">
        <f t="shared" si="138"/>
        <v>0</v>
      </c>
      <c r="H418" s="30">
        <f t="shared" si="138"/>
        <v>0</v>
      </c>
      <c r="I418" s="30">
        <f t="shared" si="138"/>
        <v>0</v>
      </c>
      <c r="J418" s="30">
        <f t="shared" si="138"/>
        <v>0</v>
      </c>
      <c r="K418" s="30">
        <f t="shared" si="138"/>
        <v>0</v>
      </c>
      <c r="L418" s="33">
        <f t="shared" si="138"/>
        <v>0</v>
      </c>
      <c r="M418" s="30">
        <f t="shared" si="138"/>
        <v>0</v>
      </c>
      <c r="N418" s="30">
        <f t="shared" si="138"/>
        <v>0</v>
      </c>
      <c r="O418" s="30">
        <f t="shared" si="138"/>
        <v>0</v>
      </c>
      <c r="P418" s="30">
        <f t="shared" si="138"/>
        <v>0</v>
      </c>
      <c r="Q418" s="30">
        <f t="shared" si="138"/>
        <v>0</v>
      </c>
      <c r="R418" s="53"/>
      <c r="S418" s="53"/>
    </row>
    <row r="419" spans="1:19" ht="30" customHeight="1">
      <c r="A419" s="76"/>
      <c r="B419" s="75"/>
      <c r="C419" s="49" t="s">
        <v>20</v>
      </c>
      <c r="D419" s="51"/>
      <c r="E419" s="30">
        <f t="shared" si="138"/>
        <v>0</v>
      </c>
      <c r="F419" s="30">
        <f t="shared" si="138"/>
        <v>0</v>
      </c>
      <c r="G419" s="30">
        <f t="shared" si="138"/>
        <v>0</v>
      </c>
      <c r="H419" s="30">
        <f t="shared" si="138"/>
        <v>0</v>
      </c>
      <c r="I419" s="30">
        <f t="shared" si="138"/>
        <v>0</v>
      </c>
      <c r="J419" s="30">
        <f t="shared" si="138"/>
        <v>0</v>
      </c>
      <c r="K419" s="30">
        <f t="shared" si="138"/>
        <v>0</v>
      </c>
      <c r="L419" s="33">
        <f t="shared" si="138"/>
        <v>0</v>
      </c>
      <c r="M419" s="30">
        <f t="shared" si="138"/>
        <v>0</v>
      </c>
      <c r="N419" s="30">
        <f t="shared" si="138"/>
        <v>0</v>
      </c>
      <c r="O419" s="30">
        <f t="shared" si="138"/>
        <v>0</v>
      </c>
      <c r="P419" s="30">
        <f t="shared" si="138"/>
        <v>0</v>
      </c>
      <c r="Q419" s="30">
        <f t="shared" si="138"/>
        <v>0</v>
      </c>
      <c r="R419" s="53"/>
      <c r="S419" s="53"/>
    </row>
    <row r="420" spans="1:19" ht="15" customHeight="1">
      <c r="A420" s="80" t="s">
        <v>52</v>
      </c>
      <c r="B420" s="75" t="s">
        <v>136</v>
      </c>
      <c r="C420" s="49" t="s">
        <v>7</v>
      </c>
      <c r="D420" s="50"/>
      <c r="E420" s="30">
        <f>E421+E422+E423+E424+E425+E427</f>
        <v>5255640.62577</v>
      </c>
      <c r="F420" s="30">
        <f aca="true" t="shared" si="139" ref="F420:L420">F421+F422+F423+F424+F425+F427</f>
        <v>115117.265</v>
      </c>
      <c r="G420" s="30">
        <f t="shared" si="139"/>
        <v>109085.85</v>
      </c>
      <c r="H420" s="30">
        <f t="shared" si="139"/>
        <v>120843.4532</v>
      </c>
      <c r="I420" s="30">
        <f t="shared" si="139"/>
        <v>586057.75923</v>
      </c>
      <c r="J420" s="30">
        <f t="shared" si="139"/>
        <v>405221.58172</v>
      </c>
      <c r="K420" s="30">
        <f t="shared" si="139"/>
        <v>679310.6419899999</v>
      </c>
      <c r="L420" s="33">
        <f t="shared" si="139"/>
        <v>987965.78078</v>
      </c>
      <c r="M420" s="30">
        <f>M421+M422+M423+M424+M425+M427</f>
        <v>560649.11995</v>
      </c>
      <c r="N420" s="30">
        <f>N421+N422+N423+N424+N425+N427</f>
        <v>428518.93294999993</v>
      </c>
      <c r="O420" s="30">
        <f>O421+O422+O423+O424+O425+O427</f>
        <v>430988.11295</v>
      </c>
      <c r="P420" s="30">
        <f>P421+P422+P423+P424+P425+P427</f>
        <v>414057.994</v>
      </c>
      <c r="Q420" s="30">
        <f>Q421+Q422+Q423+Q424+Q425+Q427</f>
        <v>417824.134</v>
      </c>
      <c r="R420" s="53"/>
      <c r="S420" s="53"/>
    </row>
    <row r="421" spans="1:19" ht="15" customHeight="1">
      <c r="A421" s="80"/>
      <c r="B421" s="75"/>
      <c r="C421" s="49" t="s">
        <v>4</v>
      </c>
      <c r="D421" s="50">
        <v>814</v>
      </c>
      <c r="E421" s="30">
        <f aca="true" t="shared" si="140" ref="E421:E427">F421+G421+H421+I421+J421+K421+L421+M421+N421+O421+P421+Q421</f>
        <v>344640.24308</v>
      </c>
      <c r="F421" s="30">
        <v>4054.7</v>
      </c>
      <c r="G421" s="30">
        <v>3754.1</v>
      </c>
      <c r="H421" s="30">
        <v>3649.2</v>
      </c>
      <c r="I421" s="30">
        <v>2680.6</v>
      </c>
      <c r="J421" s="30">
        <v>3141.1</v>
      </c>
      <c r="K421" s="30">
        <v>3195</v>
      </c>
      <c r="L421" s="33">
        <v>311781.57908</v>
      </c>
      <c r="M421" s="30">
        <v>1795.9</v>
      </c>
      <c r="N421" s="30">
        <v>1819.3</v>
      </c>
      <c r="O421" s="30">
        <v>1903.1</v>
      </c>
      <c r="P421" s="30">
        <v>3432.8320000000003</v>
      </c>
      <c r="Q421" s="30">
        <v>3432.8320000000003</v>
      </c>
      <c r="R421" s="53"/>
      <c r="S421" s="53"/>
    </row>
    <row r="422" spans="1:19" ht="15" customHeight="1">
      <c r="A422" s="80"/>
      <c r="B422" s="75"/>
      <c r="C422" s="49" t="s">
        <v>8</v>
      </c>
      <c r="D422" s="51" t="s">
        <v>9</v>
      </c>
      <c r="E422" s="30">
        <f t="shared" si="140"/>
        <v>3221148.42311</v>
      </c>
      <c r="F422" s="30">
        <v>111062.565</v>
      </c>
      <c r="G422" s="30">
        <v>105331.75</v>
      </c>
      <c r="H422" s="30">
        <v>117194.2532</v>
      </c>
      <c r="I422" s="33">
        <v>362519.76923</v>
      </c>
      <c r="J422" s="30">
        <v>159269.35172</v>
      </c>
      <c r="K422" s="30">
        <v>328722.61961</v>
      </c>
      <c r="L422" s="33">
        <v>360914.9545</v>
      </c>
      <c r="M422" s="30">
        <v>382377.31995</v>
      </c>
      <c r="N422" s="30">
        <v>329713.10295</v>
      </c>
      <c r="O422" s="30">
        <v>331099.41295</v>
      </c>
      <c r="P422" s="30">
        <v>316471.662</v>
      </c>
      <c r="Q422" s="30">
        <v>316471.662</v>
      </c>
      <c r="R422" s="53"/>
      <c r="S422" s="56"/>
    </row>
    <row r="423" spans="1:19" ht="15" customHeight="1">
      <c r="A423" s="80"/>
      <c r="B423" s="75"/>
      <c r="C423" s="49" t="s">
        <v>5</v>
      </c>
      <c r="D423" s="51"/>
      <c r="E423" s="30">
        <f t="shared" si="140"/>
        <v>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3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53"/>
      <c r="S423" s="53"/>
    </row>
    <row r="424" spans="1:19" ht="30" customHeight="1">
      <c r="A424" s="80"/>
      <c r="B424" s="75"/>
      <c r="C424" s="49" t="s">
        <v>109</v>
      </c>
      <c r="D424" s="51" t="s">
        <v>15</v>
      </c>
      <c r="E424" s="30">
        <f t="shared" si="140"/>
        <v>1689851.95958</v>
      </c>
      <c r="F424" s="30">
        <v>0</v>
      </c>
      <c r="G424" s="30">
        <v>0</v>
      </c>
      <c r="H424" s="30">
        <v>0</v>
      </c>
      <c r="I424" s="57">
        <v>220857.39</v>
      </c>
      <c r="J424" s="58">
        <v>242811.13</v>
      </c>
      <c r="K424" s="30">
        <v>347393.02238</v>
      </c>
      <c r="L424" s="33">
        <v>315269.2472</v>
      </c>
      <c r="M424" s="33">
        <v>176475.9</v>
      </c>
      <c r="N424" s="33">
        <v>96986.53</v>
      </c>
      <c r="O424" s="33">
        <v>97985.6</v>
      </c>
      <c r="P424" s="33">
        <v>94153.5</v>
      </c>
      <c r="Q424" s="33">
        <v>97919.64</v>
      </c>
      <c r="R424" s="53"/>
      <c r="S424" s="53"/>
    </row>
    <row r="425" spans="1:19" ht="15" customHeight="1">
      <c r="A425" s="80"/>
      <c r="B425" s="75"/>
      <c r="C425" s="49" t="s">
        <v>6</v>
      </c>
      <c r="D425" s="51"/>
      <c r="E425" s="30">
        <f t="shared" si="140"/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53"/>
      <c r="S425" s="53"/>
    </row>
    <row r="426" spans="1:19" ht="30" customHeight="1">
      <c r="A426" s="80"/>
      <c r="B426" s="75"/>
      <c r="C426" s="49" t="s">
        <v>110</v>
      </c>
      <c r="D426" s="51"/>
      <c r="E426" s="30">
        <f t="shared" si="140"/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53"/>
      <c r="S426" s="53"/>
    </row>
    <row r="427" spans="1:19" ht="30" customHeight="1">
      <c r="A427" s="80"/>
      <c r="B427" s="75"/>
      <c r="C427" s="49" t="s">
        <v>20</v>
      </c>
      <c r="D427" s="51"/>
      <c r="E427" s="30">
        <f t="shared" si="140"/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53"/>
      <c r="S427" s="53"/>
    </row>
    <row r="428" spans="1:19" ht="15" customHeight="1">
      <c r="A428" s="80" t="s">
        <v>53</v>
      </c>
      <c r="B428" s="75" t="s">
        <v>137</v>
      </c>
      <c r="C428" s="49" t="s">
        <v>7</v>
      </c>
      <c r="D428" s="50"/>
      <c r="E428" s="30">
        <f aca="true" t="shared" si="141" ref="E428:Q428">E429+E430+E431+E432+E433+E435</f>
        <v>1326125.5272499998</v>
      </c>
      <c r="F428" s="30">
        <f t="shared" si="141"/>
        <v>85611.3995</v>
      </c>
      <c r="G428" s="30">
        <f t="shared" si="141"/>
        <v>107452.603</v>
      </c>
      <c r="H428" s="30">
        <f t="shared" si="141"/>
        <v>100197.17044</v>
      </c>
      <c r="I428" s="30">
        <f t="shared" si="141"/>
        <v>101602.43876</v>
      </c>
      <c r="J428" s="30">
        <f t="shared" si="141"/>
        <v>105558.59385</v>
      </c>
      <c r="K428" s="33">
        <f t="shared" si="141"/>
        <v>114625.288</v>
      </c>
      <c r="L428" s="33">
        <f t="shared" si="141"/>
        <v>123642.0121</v>
      </c>
      <c r="M428" s="33">
        <f t="shared" si="141"/>
        <v>113148.02</v>
      </c>
      <c r="N428" s="33">
        <f t="shared" si="141"/>
        <v>113221.53</v>
      </c>
      <c r="O428" s="33">
        <f t="shared" si="141"/>
        <v>113391.73</v>
      </c>
      <c r="P428" s="33">
        <f t="shared" si="141"/>
        <v>123837.3708</v>
      </c>
      <c r="Q428" s="33">
        <f t="shared" si="141"/>
        <v>123837.3708</v>
      </c>
      <c r="R428" s="53"/>
      <c r="S428" s="53"/>
    </row>
    <row r="429" spans="1:19" ht="15" customHeight="1">
      <c r="A429" s="80"/>
      <c r="B429" s="77"/>
      <c r="C429" s="49" t="s">
        <v>4</v>
      </c>
      <c r="D429" s="50"/>
      <c r="E429" s="30">
        <f aca="true" t="shared" si="142" ref="E429:E435">F429+G429+H429+I429+J429+K429+L429+M429+N429+O429+P429+Q429</f>
        <v>9407.22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3">
        <v>0</v>
      </c>
      <c r="L429" s="33">
        <v>9407.22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53"/>
      <c r="S429" s="53"/>
    </row>
    <row r="430" spans="1:19" ht="15" customHeight="1">
      <c r="A430" s="80"/>
      <c r="B430" s="77"/>
      <c r="C430" s="49" t="s">
        <v>8</v>
      </c>
      <c r="D430" s="51" t="s">
        <v>9</v>
      </c>
      <c r="E430" s="30">
        <f t="shared" si="142"/>
        <v>1316718.3072499998</v>
      </c>
      <c r="F430" s="30">
        <v>85611.3995</v>
      </c>
      <c r="G430" s="30">
        <v>107452.603</v>
      </c>
      <c r="H430" s="30">
        <v>100197.17044</v>
      </c>
      <c r="I430" s="59">
        <v>101602.43876</v>
      </c>
      <c r="J430" s="30">
        <v>105558.59385</v>
      </c>
      <c r="K430" s="33">
        <v>114625.288</v>
      </c>
      <c r="L430" s="33">
        <v>114234.7921</v>
      </c>
      <c r="M430" s="33">
        <v>113148.02</v>
      </c>
      <c r="N430" s="33">
        <v>113221.53</v>
      </c>
      <c r="O430" s="33">
        <v>113391.73</v>
      </c>
      <c r="P430" s="33">
        <v>123837.3708</v>
      </c>
      <c r="Q430" s="33">
        <v>123837.3708</v>
      </c>
      <c r="R430" s="53"/>
      <c r="S430" s="56"/>
    </row>
    <row r="431" spans="1:19" ht="15" customHeight="1">
      <c r="A431" s="80"/>
      <c r="B431" s="77"/>
      <c r="C431" s="49" t="s">
        <v>5</v>
      </c>
      <c r="D431" s="51"/>
      <c r="E431" s="30">
        <f t="shared" si="142"/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3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53"/>
      <c r="S431" s="53"/>
    </row>
    <row r="432" spans="1:19" ht="30" customHeight="1">
      <c r="A432" s="80"/>
      <c r="B432" s="77"/>
      <c r="C432" s="49" t="s">
        <v>109</v>
      </c>
      <c r="D432" s="51"/>
      <c r="E432" s="30">
        <f t="shared" si="142"/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3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53"/>
      <c r="S432" s="53"/>
    </row>
    <row r="433" spans="1:19" ht="15" customHeight="1">
      <c r="A433" s="80"/>
      <c r="B433" s="77"/>
      <c r="C433" s="49" t="s">
        <v>6</v>
      </c>
      <c r="D433" s="51"/>
      <c r="E433" s="30">
        <f t="shared" si="142"/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3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53"/>
      <c r="S433" s="53"/>
    </row>
    <row r="434" spans="1:19" ht="30" customHeight="1">
      <c r="A434" s="80"/>
      <c r="B434" s="77"/>
      <c r="C434" s="49" t="s">
        <v>110</v>
      </c>
      <c r="D434" s="51"/>
      <c r="E434" s="30">
        <f t="shared" si="142"/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3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53"/>
      <c r="S434" s="53"/>
    </row>
    <row r="435" spans="1:19" ht="30" customHeight="1">
      <c r="A435" s="80"/>
      <c r="B435" s="77"/>
      <c r="C435" s="49" t="s">
        <v>20</v>
      </c>
      <c r="D435" s="51"/>
      <c r="E435" s="30">
        <f t="shared" si="142"/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3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53"/>
      <c r="S435" s="53"/>
    </row>
    <row r="436" spans="1:19" ht="15" customHeight="1">
      <c r="A436" s="80" t="s">
        <v>54</v>
      </c>
      <c r="B436" s="75" t="s">
        <v>240</v>
      </c>
      <c r="C436" s="49" t="s">
        <v>7</v>
      </c>
      <c r="D436" s="50"/>
      <c r="E436" s="30">
        <f aca="true" t="shared" si="143" ref="E436:L436">E437+E438+E439+E440+E441+E443</f>
        <v>220453.27536</v>
      </c>
      <c r="F436" s="30">
        <f t="shared" si="143"/>
        <v>28253.29061</v>
      </c>
      <c r="G436" s="30">
        <f t="shared" si="143"/>
        <v>20365.9024</v>
      </c>
      <c r="H436" s="30">
        <f t="shared" si="143"/>
        <v>16232.3702</v>
      </c>
      <c r="I436" s="30">
        <f t="shared" si="143"/>
        <v>15638.1</v>
      </c>
      <c r="J436" s="30">
        <f t="shared" si="143"/>
        <v>17839.7483</v>
      </c>
      <c r="K436" s="30">
        <f t="shared" si="143"/>
        <v>18838.55</v>
      </c>
      <c r="L436" s="33">
        <f t="shared" si="143"/>
        <v>15867.806</v>
      </c>
      <c r="M436" s="30">
        <f>M437+M438+M439+M440+M441+M443</f>
        <v>15981.99555</v>
      </c>
      <c r="N436" s="30">
        <f>N437+N438+N439+N440+N441+N443</f>
        <v>15983.93295</v>
      </c>
      <c r="O436" s="30">
        <f>O437+O438+O439+O440+O441+O443</f>
        <v>15983.93295</v>
      </c>
      <c r="P436" s="30">
        <f>P437+P438+P439+P440+P441+P443</f>
        <v>19733.823200000003</v>
      </c>
      <c r="Q436" s="30">
        <f>Q437+Q438+Q439+Q440+Q441+Q443</f>
        <v>19733.823200000003</v>
      </c>
      <c r="R436" s="53"/>
      <c r="S436" s="53"/>
    </row>
    <row r="437" spans="1:19" ht="15" customHeight="1">
      <c r="A437" s="80"/>
      <c r="B437" s="75"/>
      <c r="C437" s="49" t="s">
        <v>4</v>
      </c>
      <c r="D437" s="50"/>
      <c r="E437" s="30">
        <f aca="true" t="shared" si="144" ref="E437:E443">F437+G437+H437+I437+J437+K437+L437+M437+N437+O437+P437+Q437</f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3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53"/>
      <c r="S437" s="53"/>
    </row>
    <row r="438" spans="1:19" ht="15" customHeight="1">
      <c r="A438" s="80"/>
      <c r="B438" s="75"/>
      <c r="C438" s="49" t="s">
        <v>8</v>
      </c>
      <c r="D438" s="51" t="s">
        <v>9</v>
      </c>
      <c r="E438" s="30">
        <f t="shared" si="144"/>
        <v>220453.27536</v>
      </c>
      <c r="F438" s="30">
        <v>28253.29061</v>
      </c>
      <c r="G438" s="30">
        <v>20365.9024</v>
      </c>
      <c r="H438" s="30">
        <v>16232.3702</v>
      </c>
      <c r="I438" s="33">
        <v>15638.1</v>
      </c>
      <c r="J438" s="30">
        <v>17839.7483</v>
      </c>
      <c r="K438" s="33">
        <v>18838.55</v>
      </c>
      <c r="L438" s="33">
        <v>15867.806</v>
      </c>
      <c r="M438" s="30">
        <v>15981.99555</v>
      </c>
      <c r="N438" s="30">
        <v>15983.93295</v>
      </c>
      <c r="O438" s="30">
        <v>15983.93295</v>
      </c>
      <c r="P438" s="30">
        <v>19733.823200000003</v>
      </c>
      <c r="Q438" s="30">
        <v>19733.823200000003</v>
      </c>
      <c r="R438" s="53"/>
      <c r="S438" s="56"/>
    </row>
    <row r="439" spans="1:19" ht="15" customHeight="1">
      <c r="A439" s="80"/>
      <c r="B439" s="75"/>
      <c r="C439" s="49" t="s">
        <v>5</v>
      </c>
      <c r="D439" s="51"/>
      <c r="E439" s="30">
        <f t="shared" si="144"/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3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53"/>
      <c r="S439" s="53"/>
    </row>
    <row r="440" spans="1:19" ht="30" customHeight="1">
      <c r="A440" s="80"/>
      <c r="B440" s="75"/>
      <c r="C440" s="49" t="s">
        <v>109</v>
      </c>
      <c r="D440" s="51"/>
      <c r="E440" s="30">
        <f t="shared" si="144"/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3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53"/>
      <c r="S440" s="53"/>
    </row>
    <row r="441" spans="1:19" ht="15" customHeight="1">
      <c r="A441" s="80"/>
      <c r="B441" s="75"/>
      <c r="C441" s="49" t="s">
        <v>6</v>
      </c>
      <c r="D441" s="51"/>
      <c r="E441" s="30">
        <f t="shared" si="144"/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3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53"/>
      <c r="S441" s="53"/>
    </row>
    <row r="442" spans="1:19" ht="30" customHeight="1">
      <c r="A442" s="80"/>
      <c r="B442" s="75"/>
      <c r="C442" s="49" t="s">
        <v>110</v>
      </c>
      <c r="D442" s="51"/>
      <c r="E442" s="30">
        <f t="shared" si="144"/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3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53"/>
      <c r="S442" s="53"/>
    </row>
    <row r="443" spans="1:19" ht="30" customHeight="1">
      <c r="A443" s="80"/>
      <c r="B443" s="75"/>
      <c r="C443" s="49" t="s">
        <v>20</v>
      </c>
      <c r="D443" s="51"/>
      <c r="E443" s="30">
        <f t="shared" si="144"/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3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53"/>
      <c r="S443" s="53"/>
    </row>
    <row r="444" spans="1:19" ht="15" customHeight="1">
      <c r="A444" s="76" t="s">
        <v>55</v>
      </c>
      <c r="B444" s="75" t="s">
        <v>138</v>
      </c>
      <c r="C444" s="49" t="s">
        <v>7</v>
      </c>
      <c r="D444" s="50"/>
      <c r="E444" s="30">
        <f aca="true" t="shared" si="145" ref="E444:J444">E445+E446+E447+E448+E449+E451</f>
        <v>912373.04578</v>
      </c>
      <c r="F444" s="30">
        <f t="shared" si="145"/>
        <v>85717.22975</v>
      </c>
      <c r="G444" s="30">
        <f t="shared" si="145"/>
        <v>70557.54407</v>
      </c>
      <c r="H444" s="30">
        <f t="shared" si="145"/>
        <v>79982.43666</v>
      </c>
      <c r="I444" s="30">
        <f t="shared" si="145"/>
        <v>89918.61404</v>
      </c>
      <c r="J444" s="30">
        <f t="shared" si="145"/>
        <v>146505.72707000002</v>
      </c>
      <c r="K444" s="30">
        <f>K445+K446+K447+K448+K449+K451</f>
        <v>107569.74626</v>
      </c>
      <c r="L444" s="33">
        <f aca="true" t="shared" si="146" ref="L444:Q444">L445+L446+L447+L448+L449+L451</f>
        <v>55896.64973</v>
      </c>
      <c r="M444" s="30">
        <f t="shared" si="146"/>
        <v>67378.319</v>
      </c>
      <c r="N444" s="30">
        <f t="shared" si="146"/>
        <v>60727.228</v>
      </c>
      <c r="O444" s="30">
        <f t="shared" si="146"/>
        <v>60727.228</v>
      </c>
      <c r="P444" s="30">
        <f t="shared" si="146"/>
        <v>43696.16159999999</v>
      </c>
      <c r="Q444" s="30">
        <f t="shared" si="146"/>
        <v>43696.16159999999</v>
      </c>
      <c r="R444" s="53"/>
      <c r="S444" s="53"/>
    </row>
    <row r="445" spans="1:19" ht="15" customHeight="1">
      <c r="A445" s="76"/>
      <c r="B445" s="75"/>
      <c r="C445" s="49" t="s">
        <v>4</v>
      </c>
      <c r="D445" s="50"/>
      <c r="E445" s="30">
        <f aca="true" t="shared" si="147" ref="E445:L451">E453+E461</f>
        <v>27000</v>
      </c>
      <c r="F445" s="30">
        <f t="shared" si="147"/>
        <v>0</v>
      </c>
      <c r="G445" s="30">
        <f t="shared" si="147"/>
        <v>0</v>
      </c>
      <c r="H445" s="30">
        <f t="shared" si="147"/>
        <v>0</v>
      </c>
      <c r="I445" s="30">
        <v>0</v>
      </c>
      <c r="J445" s="30">
        <f>J453+J461</f>
        <v>27000</v>
      </c>
      <c r="K445" s="30">
        <f aca="true" t="shared" si="148" ref="K445:Q451">K453+K461</f>
        <v>0</v>
      </c>
      <c r="L445" s="33">
        <f t="shared" si="148"/>
        <v>0</v>
      </c>
      <c r="M445" s="30">
        <f t="shared" si="148"/>
        <v>0</v>
      </c>
      <c r="N445" s="30">
        <f t="shared" si="148"/>
        <v>0</v>
      </c>
      <c r="O445" s="30">
        <f t="shared" si="148"/>
        <v>0</v>
      </c>
      <c r="P445" s="30">
        <f t="shared" si="148"/>
        <v>0</v>
      </c>
      <c r="Q445" s="30">
        <f t="shared" si="148"/>
        <v>0</v>
      </c>
      <c r="R445" s="53"/>
      <c r="S445" s="53"/>
    </row>
    <row r="446" spans="1:19" ht="15" customHeight="1">
      <c r="A446" s="76"/>
      <c r="B446" s="75"/>
      <c r="C446" s="49" t="s">
        <v>8</v>
      </c>
      <c r="D446" s="51" t="s">
        <v>9</v>
      </c>
      <c r="E446" s="30">
        <f t="shared" si="147"/>
        <v>885373.04578</v>
      </c>
      <c r="F446" s="30">
        <f t="shared" si="147"/>
        <v>85717.22975</v>
      </c>
      <c r="G446" s="30">
        <f t="shared" si="147"/>
        <v>70557.54407</v>
      </c>
      <c r="H446" s="30">
        <f t="shared" si="147"/>
        <v>79982.43666</v>
      </c>
      <c r="I446" s="30">
        <f t="shared" si="147"/>
        <v>89918.61404</v>
      </c>
      <c r="J446" s="30">
        <f t="shared" si="147"/>
        <v>119505.72707000001</v>
      </c>
      <c r="K446" s="30">
        <f t="shared" si="148"/>
        <v>107569.74626</v>
      </c>
      <c r="L446" s="33">
        <f t="shared" si="148"/>
        <v>55896.64973</v>
      </c>
      <c r="M446" s="30">
        <f t="shared" si="148"/>
        <v>67378.319</v>
      </c>
      <c r="N446" s="30">
        <f t="shared" si="148"/>
        <v>60727.228</v>
      </c>
      <c r="O446" s="30">
        <f t="shared" si="148"/>
        <v>60727.228</v>
      </c>
      <c r="P446" s="30">
        <f t="shared" si="148"/>
        <v>43696.16159999999</v>
      </c>
      <c r="Q446" s="30">
        <f t="shared" si="148"/>
        <v>43696.16159999999</v>
      </c>
      <c r="R446" s="53"/>
      <c r="S446" s="56"/>
    </row>
    <row r="447" spans="1:19" ht="15" customHeight="1">
      <c r="A447" s="76"/>
      <c r="B447" s="75"/>
      <c r="C447" s="49" t="s">
        <v>5</v>
      </c>
      <c r="D447" s="51"/>
      <c r="E447" s="30">
        <f t="shared" si="147"/>
        <v>0</v>
      </c>
      <c r="F447" s="30">
        <f t="shared" si="147"/>
        <v>0</v>
      </c>
      <c r="G447" s="30">
        <f t="shared" si="147"/>
        <v>0</v>
      </c>
      <c r="H447" s="30">
        <f t="shared" si="147"/>
        <v>0</v>
      </c>
      <c r="I447" s="30">
        <f t="shared" si="147"/>
        <v>0</v>
      </c>
      <c r="J447" s="30">
        <f t="shared" si="147"/>
        <v>0</v>
      </c>
      <c r="K447" s="30">
        <f t="shared" si="147"/>
        <v>0</v>
      </c>
      <c r="L447" s="33">
        <f t="shared" si="147"/>
        <v>0</v>
      </c>
      <c r="M447" s="30">
        <f t="shared" si="148"/>
        <v>0</v>
      </c>
      <c r="N447" s="30">
        <f t="shared" si="148"/>
        <v>0</v>
      </c>
      <c r="O447" s="30">
        <f t="shared" si="148"/>
        <v>0</v>
      </c>
      <c r="P447" s="30">
        <f t="shared" si="148"/>
        <v>0</v>
      </c>
      <c r="Q447" s="30">
        <f t="shared" si="148"/>
        <v>0</v>
      </c>
      <c r="R447" s="53"/>
      <c r="S447" s="53"/>
    </row>
    <row r="448" spans="1:19" ht="30" customHeight="1">
      <c r="A448" s="76"/>
      <c r="B448" s="75"/>
      <c r="C448" s="49" t="s">
        <v>109</v>
      </c>
      <c r="D448" s="51"/>
      <c r="E448" s="30">
        <f t="shared" si="147"/>
        <v>0</v>
      </c>
      <c r="F448" s="30">
        <f t="shared" si="147"/>
        <v>0</v>
      </c>
      <c r="G448" s="30">
        <f t="shared" si="147"/>
        <v>0</v>
      </c>
      <c r="H448" s="30">
        <f t="shared" si="147"/>
        <v>0</v>
      </c>
      <c r="I448" s="30">
        <f t="shared" si="147"/>
        <v>0</v>
      </c>
      <c r="J448" s="30">
        <f t="shared" si="147"/>
        <v>0</v>
      </c>
      <c r="K448" s="30">
        <f t="shared" si="147"/>
        <v>0</v>
      </c>
      <c r="L448" s="33">
        <f t="shared" si="147"/>
        <v>0</v>
      </c>
      <c r="M448" s="30">
        <f t="shared" si="148"/>
        <v>0</v>
      </c>
      <c r="N448" s="30">
        <f t="shared" si="148"/>
        <v>0</v>
      </c>
      <c r="O448" s="30">
        <f t="shared" si="148"/>
        <v>0</v>
      </c>
      <c r="P448" s="30">
        <f t="shared" si="148"/>
        <v>0</v>
      </c>
      <c r="Q448" s="30">
        <f t="shared" si="148"/>
        <v>0</v>
      </c>
      <c r="R448" s="53"/>
      <c r="S448" s="53"/>
    </row>
    <row r="449" spans="1:19" ht="15" customHeight="1">
      <c r="A449" s="76"/>
      <c r="B449" s="75"/>
      <c r="C449" s="49" t="s">
        <v>6</v>
      </c>
      <c r="D449" s="51"/>
      <c r="E449" s="30">
        <f t="shared" si="147"/>
        <v>0</v>
      </c>
      <c r="F449" s="30">
        <f t="shared" si="147"/>
        <v>0</v>
      </c>
      <c r="G449" s="30">
        <f t="shared" si="147"/>
        <v>0</v>
      </c>
      <c r="H449" s="30">
        <f t="shared" si="147"/>
        <v>0</v>
      </c>
      <c r="I449" s="30">
        <f t="shared" si="147"/>
        <v>0</v>
      </c>
      <c r="J449" s="30">
        <f t="shared" si="147"/>
        <v>0</v>
      </c>
      <c r="K449" s="30">
        <f t="shared" si="147"/>
        <v>0</v>
      </c>
      <c r="L449" s="33">
        <f t="shared" si="147"/>
        <v>0</v>
      </c>
      <c r="M449" s="30">
        <f t="shared" si="148"/>
        <v>0</v>
      </c>
      <c r="N449" s="30">
        <f t="shared" si="148"/>
        <v>0</v>
      </c>
      <c r="O449" s="30">
        <f t="shared" si="148"/>
        <v>0</v>
      </c>
      <c r="P449" s="30">
        <f t="shared" si="148"/>
        <v>0</v>
      </c>
      <c r="Q449" s="30">
        <f t="shared" si="148"/>
        <v>0</v>
      </c>
      <c r="R449" s="53"/>
      <c r="S449" s="53"/>
    </row>
    <row r="450" spans="1:19" ht="30" customHeight="1">
      <c r="A450" s="76"/>
      <c r="B450" s="75"/>
      <c r="C450" s="49" t="s">
        <v>110</v>
      </c>
      <c r="D450" s="51"/>
      <c r="E450" s="30">
        <f t="shared" si="147"/>
        <v>0</v>
      </c>
      <c r="F450" s="30">
        <f t="shared" si="147"/>
        <v>0</v>
      </c>
      <c r="G450" s="30">
        <f t="shared" si="147"/>
        <v>0</v>
      </c>
      <c r="H450" s="30">
        <f t="shared" si="147"/>
        <v>0</v>
      </c>
      <c r="I450" s="30">
        <f t="shared" si="147"/>
        <v>0</v>
      </c>
      <c r="J450" s="30">
        <f t="shared" si="147"/>
        <v>0</v>
      </c>
      <c r="K450" s="30">
        <f t="shared" si="147"/>
        <v>0</v>
      </c>
      <c r="L450" s="33">
        <f t="shared" si="147"/>
        <v>0</v>
      </c>
      <c r="M450" s="30">
        <f t="shared" si="148"/>
        <v>0</v>
      </c>
      <c r="N450" s="30">
        <f t="shared" si="148"/>
        <v>0</v>
      </c>
      <c r="O450" s="30">
        <f t="shared" si="148"/>
        <v>0</v>
      </c>
      <c r="P450" s="30">
        <f t="shared" si="148"/>
        <v>0</v>
      </c>
      <c r="Q450" s="30">
        <f t="shared" si="148"/>
        <v>0</v>
      </c>
      <c r="R450" s="53"/>
      <c r="S450" s="53"/>
    </row>
    <row r="451" spans="1:19" ht="30" customHeight="1">
      <c r="A451" s="76"/>
      <c r="B451" s="75"/>
      <c r="C451" s="49" t="s">
        <v>20</v>
      </c>
      <c r="D451" s="51"/>
      <c r="E451" s="30">
        <f t="shared" si="147"/>
        <v>0</v>
      </c>
      <c r="F451" s="30">
        <f t="shared" si="147"/>
        <v>0</v>
      </c>
      <c r="G451" s="30">
        <f t="shared" si="147"/>
        <v>0</v>
      </c>
      <c r="H451" s="30">
        <f t="shared" si="147"/>
        <v>0</v>
      </c>
      <c r="I451" s="30">
        <f t="shared" si="147"/>
        <v>0</v>
      </c>
      <c r="J451" s="30">
        <f t="shared" si="147"/>
        <v>0</v>
      </c>
      <c r="K451" s="30">
        <f t="shared" si="147"/>
        <v>0</v>
      </c>
      <c r="L451" s="33">
        <f t="shared" si="147"/>
        <v>0</v>
      </c>
      <c r="M451" s="30">
        <f t="shared" si="148"/>
        <v>0</v>
      </c>
      <c r="N451" s="30">
        <f t="shared" si="148"/>
        <v>0</v>
      </c>
      <c r="O451" s="30">
        <f t="shared" si="148"/>
        <v>0</v>
      </c>
      <c r="P451" s="30">
        <f t="shared" si="148"/>
        <v>0</v>
      </c>
      <c r="Q451" s="30">
        <f t="shared" si="148"/>
        <v>0</v>
      </c>
      <c r="R451" s="53"/>
      <c r="S451" s="53"/>
    </row>
    <row r="452" spans="1:19" ht="15" customHeight="1">
      <c r="A452" s="80" t="s">
        <v>56</v>
      </c>
      <c r="B452" s="75" t="s">
        <v>139</v>
      </c>
      <c r="C452" s="49" t="s">
        <v>7</v>
      </c>
      <c r="D452" s="50"/>
      <c r="E452" s="30">
        <f aca="true" t="shared" si="149" ref="E452:L452">E453+E454+E455+E456+E457+E459</f>
        <v>756422.61334</v>
      </c>
      <c r="F452" s="30">
        <f t="shared" si="149"/>
        <v>28377.22975</v>
      </c>
      <c r="G452" s="30">
        <f t="shared" si="149"/>
        <v>63992.86334</v>
      </c>
      <c r="H452" s="30">
        <f t="shared" si="149"/>
        <v>72223.394</v>
      </c>
      <c r="I452" s="30">
        <f t="shared" si="149"/>
        <v>86145.16527</v>
      </c>
      <c r="J452" s="30">
        <f t="shared" si="149"/>
        <v>100190.25517</v>
      </c>
      <c r="K452" s="30">
        <f t="shared" si="149"/>
        <v>86510.8979</v>
      </c>
      <c r="L452" s="33">
        <f t="shared" si="149"/>
        <v>50510.10971</v>
      </c>
      <c r="M452" s="30">
        <f>M453+M454+M455+M456+M457+M459</f>
        <v>60728.319</v>
      </c>
      <c r="N452" s="30">
        <f>N453+N454+N455+N456+N457+N459</f>
        <v>60727.228</v>
      </c>
      <c r="O452" s="30">
        <f>O453+O454+O455+O456+O457+O459</f>
        <v>60727.228</v>
      </c>
      <c r="P452" s="30">
        <f>P453+P454+P455+P456+P457+P459</f>
        <v>43144.961599999995</v>
      </c>
      <c r="Q452" s="30">
        <f>Q453+Q454+Q455+Q456+Q457+Q459</f>
        <v>43144.961599999995</v>
      </c>
      <c r="R452" s="53"/>
      <c r="S452" s="53"/>
    </row>
    <row r="453" spans="1:19" ht="15" customHeight="1">
      <c r="A453" s="80"/>
      <c r="B453" s="75"/>
      <c r="C453" s="49" t="s">
        <v>4</v>
      </c>
      <c r="D453" s="50"/>
      <c r="E453" s="30">
        <f aca="true" t="shared" si="150" ref="E453:E458">F453+G453+H453+I453+J453+K453+L453+M453+N453+O453+P453+Q453</f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3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53"/>
      <c r="S453" s="53"/>
    </row>
    <row r="454" spans="1:19" ht="15" customHeight="1">
      <c r="A454" s="80"/>
      <c r="B454" s="75"/>
      <c r="C454" s="49" t="s">
        <v>8</v>
      </c>
      <c r="D454" s="51" t="s">
        <v>9</v>
      </c>
      <c r="E454" s="30">
        <f t="shared" si="150"/>
        <v>756422.61334</v>
      </c>
      <c r="F454" s="30">
        <v>28377.22975</v>
      </c>
      <c r="G454" s="30">
        <v>63992.86334</v>
      </c>
      <c r="H454" s="30">
        <v>72223.394</v>
      </c>
      <c r="I454" s="59">
        <v>86145.16527</v>
      </c>
      <c r="J454" s="30">
        <v>100190.25517</v>
      </c>
      <c r="K454" s="30">
        <v>86510.8979</v>
      </c>
      <c r="L454" s="33">
        <v>50510.10971</v>
      </c>
      <c r="M454" s="30">
        <v>60728.319</v>
      </c>
      <c r="N454" s="30">
        <v>60727.228</v>
      </c>
      <c r="O454" s="30">
        <v>60727.228</v>
      </c>
      <c r="P454" s="30">
        <v>43144.961599999995</v>
      </c>
      <c r="Q454" s="30">
        <v>43144.961599999995</v>
      </c>
      <c r="R454" s="53"/>
      <c r="S454" s="53"/>
    </row>
    <row r="455" spans="1:19" ht="15" customHeight="1">
      <c r="A455" s="80"/>
      <c r="B455" s="75"/>
      <c r="C455" s="49" t="s">
        <v>5</v>
      </c>
      <c r="D455" s="51"/>
      <c r="E455" s="30">
        <f t="shared" si="150"/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3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53"/>
      <c r="S455" s="53"/>
    </row>
    <row r="456" spans="1:19" ht="30" customHeight="1">
      <c r="A456" s="80"/>
      <c r="B456" s="75"/>
      <c r="C456" s="49" t="s">
        <v>109</v>
      </c>
      <c r="D456" s="51"/>
      <c r="E456" s="30">
        <f t="shared" si="150"/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3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53"/>
      <c r="S456" s="53"/>
    </row>
    <row r="457" spans="1:19" ht="15" customHeight="1">
      <c r="A457" s="80"/>
      <c r="B457" s="75"/>
      <c r="C457" s="49" t="s">
        <v>6</v>
      </c>
      <c r="D457" s="51"/>
      <c r="E457" s="30">
        <f t="shared" si="150"/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3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53"/>
      <c r="S457" s="53"/>
    </row>
    <row r="458" spans="1:19" ht="30" customHeight="1">
      <c r="A458" s="80"/>
      <c r="B458" s="75"/>
      <c r="C458" s="49" t="s">
        <v>110</v>
      </c>
      <c r="D458" s="51"/>
      <c r="E458" s="30">
        <f t="shared" si="150"/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3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53"/>
      <c r="S458" s="53"/>
    </row>
    <row r="459" spans="1:19" ht="30" customHeight="1">
      <c r="A459" s="80"/>
      <c r="B459" s="75"/>
      <c r="C459" s="49" t="s">
        <v>20</v>
      </c>
      <c r="D459" s="51"/>
      <c r="E459" s="30">
        <f>F459+G459+H459+I459+J459+K459+L459+M459+N459+O459+P459+Q459</f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3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53"/>
      <c r="S459" s="53"/>
    </row>
    <row r="460" spans="1:19" ht="15" customHeight="1">
      <c r="A460" s="80" t="s">
        <v>57</v>
      </c>
      <c r="B460" s="75" t="s">
        <v>241</v>
      </c>
      <c r="C460" s="49" t="s">
        <v>7</v>
      </c>
      <c r="D460" s="50"/>
      <c r="E460" s="30">
        <f>E461+E462+E463+E464+E465+E467</f>
        <v>155950.43244</v>
      </c>
      <c r="F460" s="30">
        <f aca="true" t="shared" si="151" ref="F460:L460">F461+F462+F463+F464+F465+F467</f>
        <v>57340</v>
      </c>
      <c r="G460" s="30">
        <f t="shared" si="151"/>
        <v>6564.68073</v>
      </c>
      <c r="H460" s="30">
        <f t="shared" si="151"/>
        <v>7759.04266</v>
      </c>
      <c r="I460" s="30">
        <f t="shared" si="151"/>
        <v>3773.44877</v>
      </c>
      <c r="J460" s="30">
        <f t="shared" si="151"/>
        <v>46315.471900000004</v>
      </c>
      <c r="K460" s="30">
        <f t="shared" si="151"/>
        <v>21058.84836</v>
      </c>
      <c r="L460" s="33">
        <f t="shared" si="151"/>
        <v>5386.54002</v>
      </c>
      <c r="M460" s="30">
        <f>M461+M462+M463+M464+M465+M467</f>
        <v>6650</v>
      </c>
      <c r="N460" s="30">
        <f>N461+N462+N463+N464+N465+N467</f>
        <v>0</v>
      </c>
      <c r="O460" s="30">
        <f>O461+O462+O463+O464+O465+O467</f>
        <v>0</v>
      </c>
      <c r="P460" s="30">
        <f>P461+P462+P463+P464+P465+P467</f>
        <v>551.2</v>
      </c>
      <c r="Q460" s="30">
        <f>Q461+Q462+Q463+Q464+Q465+Q467</f>
        <v>551.2</v>
      </c>
      <c r="R460" s="53"/>
      <c r="S460" s="53"/>
    </row>
    <row r="461" spans="1:19" ht="15" customHeight="1">
      <c r="A461" s="80"/>
      <c r="B461" s="75"/>
      <c r="C461" s="49" t="s">
        <v>4</v>
      </c>
      <c r="D461" s="50"/>
      <c r="E461" s="30">
        <f aca="true" t="shared" si="152" ref="E461:E467">F461+G461+H461+I461+J461+K461+L461+M461+N461+O461+P461+Q461</f>
        <v>27000</v>
      </c>
      <c r="F461" s="30">
        <v>0</v>
      </c>
      <c r="G461" s="30">
        <v>0</v>
      </c>
      <c r="H461" s="30">
        <v>0</v>
      </c>
      <c r="I461" s="30">
        <v>0</v>
      </c>
      <c r="J461" s="30">
        <v>27000</v>
      </c>
      <c r="K461" s="30">
        <v>0</v>
      </c>
      <c r="L461" s="33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53"/>
      <c r="S461" s="53"/>
    </row>
    <row r="462" spans="1:19" ht="15" customHeight="1">
      <c r="A462" s="80"/>
      <c r="B462" s="75"/>
      <c r="C462" s="49" t="s">
        <v>8</v>
      </c>
      <c r="D462" s="51" t="s">
        <v>9</v>
      </c>
      <c r="E462" s="30">
        <f t="shared" si="152"/>
        <v>128950.43244</v>
      </c>
      <c r="F462" s="30">
        <v>57340</v>
      </c>
      <c r="G462" s="30">
        <v>6564.68073</v>
      </c>
      <c r="H462" s="30">
        <v>7759.04266</v>
      </c>
      <c r="I462" s="33">
        <v>3773.44877</v>
      </c>
      <c r="J462" s="30">
        <v>19315.4719</v>
      </c>
      <c r="K462" s="30">
        <v>21058.84836</v>
      </c>
      <c r="L462" s="33">
        <v>5386.54002</v>
      </c>
      <c r="M462" s="30">
        <v>6650</v>
      </c>
      <c r="N462" s="30">
        <v>0</v>
      </c>
      <c r="O462" s="30">
        <v>0</v>
      </c>
      <c r="P462" s="30">
        <v>551.2</v>
      </c>
      <c r="Q462" s="30">
        <v>551.2</v>
      </c>
      <c r="R462" s="53"/>
      <c r="S462" s="53"/>
    </row>
    <row r="463" spans="1:19" ht="15" customHeight="1">
      <c r="A463" s="80"/>
      <c r="B463" s="75"/>
      <c r="C463" s="49" t="s">
        <v>5</v>
      </c>
      <c r="D463" s="51"/>
      <c r="E463" s="30">
        <f t="shared" si="152"/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3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53"/>
      <c r="S463" s="53"/>
    </row>
    <row r="464" spans="1:19" ht="30" customHeight="1">
      <c r="A464" s="80"/>
      <c r="B464" s="75"/>
      <c r="C464" s="49" t="s">
        <v>109</v>
      </c>
      <c r="D464" s="51"/>
      <c r="E464" s="30">
        <f t="shared" si="152"/>
        <v>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3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53"/>
      <c r="S464" s="53"/>
    </row>
    <row r="465" spans="1:19" ht="15" customHeight="1">
      <c r="A465" s="80"/>
      <c r="B465" s="75"/>
      <c r="C465" s="49" t="s">
        <v>6</v>
      </c>
      <c r="D465" s="51"/>
      <c r="E465" s="30">
        <f t="shared" si="152"/>
        <v>0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3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53"/>
      <c r="S465" s="53"/>
    </row>
    <row r="466" spans="1:19" ht="30" customHeight="1">
      <c r="A466" s="80"/>
      <c r="B466" s="75"/>
      <c r="C466" s="49" t="s">
        <v>110</v>
      </c>
      <c r="D466" s="51"/>
      <c r="E466" s="30">
        <f t="shared" si="152"/>
        <v>0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3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53"/>
      <c r="S466" s="53"/>
    </row>
    <row r="467" spans="1:19" ht="30" customHeight="1">
      <c r="A467" s="80"/>
      <c r="B467" s="75"/>
      <c r="C467" s="49" t="s">
        <v>20</v>
      </c>
      <c r="D467" s="51"/>
      <c r="E467" s="30">
        <f t="shared" si="152"/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3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53"/>
      <c r="S467" s="53"/>
    </row>
    <row r="468" spans="1:19" ht="15" customHeight="1">
      <c r="A468" s="76" t="s">
        <v>58</v>
      </c>
      <c r="B468" s="75" t="s">
        <v>140</v>
      </c>
      <c r="C468" s="49" t="s">
        <v>7</v>
      </c>
      <c r="D468" s="50"/>
      <c r="E468" s="30">
        <f aca="true" t="shared" si="153" ref="E468:L468">E469+E470+E471+E472+E473+E475</f>
        <v>133055.13123</v>
      </c>
      <c r="F468" s="30">
        <f t="shared" si="153"/>
        <v>0</v>
      </c>
      <c r="G468" s="30">
        <f t="shared" si="153"/>
        <v>13290</v>
      </c>
      <c r="H468" s="30">
        <f t="shared" si="153"/>
        <v>10846.71147</v>
      </c>
      <c r="I468" s="30">
        <f t="shared" si="153"/>
        <v>17890.2041</v>
      </c>
      <c r="J468" s="30">
        <f t="shared" si="153"/>
        <v>14230.10177</v>
      </c>
      <c r="K468" s="30">
        <f t="shared" si="153"/>
        <v>19514.66</v>
      </c>
      <c r="L468" s="33">
        <f t="shared" si="153"/>
        <v>35963.45389</v>
      </c>
      <c r="M468" s="30">
        <f>M469+M470+M471+M472+M473+M475</f>
        <v>0</v>
      </c>
      <c r="N468" s="30">
        <f>N469+N470+N471+N472+N473+N475</f>
        <v>0</v>
      </c>
      <c r="O468" s="30">
        <f>O469+O470+O471+O472+O473+O475</f>
        <v>0</v>
      </c>
      <c r="P468" s="30">
        <f>P469+P470+P471+P472+P473+P475</f>
        <v>10660</v>
      </c>
      <c r="Q468" s="30">
        <f>Q469+Q470+Q471+Q472+Q473+Q475</f>
        <v>10660</v>
      </c>
      <c r="R468" s="53"/>
      <c r="S468" s="53"/>
    </row>
    <row r="469" spans="1:19" ht="15" customHeight="1">
      <c r="A469" s="76"/>
      <c r="B469" s="75"/>
      <c r="C469" s="49" t="s">
        <v>4</v>
      </c>
      <c r="D469" s="50"/>
      <c r="E469" s="30">
        <f>E477+E485</f>
        <v>0</v>
      </c>
      <c r="F469" s="30">
        <f>F477+F485</f>
        <v>0</v>
      </c>
      <c r="G469" s="30">
        <f>G477+G485</f>
        <v>0</v>
      </c>
      <c r="H469" s="30">
        <f>H477+H485</f>
        <v>0</v>
      </c>
      <c r="I469" s="30">
        <v>0</v>
      </c>
      <c r="J469" s="30">
        <v>0</v>
      </c>
      <c r="K469" s="30">
        <v>0</v>
      </c>
      <c r="L469" s="33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53"/>
      <c r="S469" s="53"/>
    </row>
    <row r="470" spans="1:19" ht="15" customHeight="1">
      <c r="A470" s="76"/>
      <c r="B470" s="75"/>
      <c r="C470" s="49" t="s">
        <v>8</v>
      </c>
      <c r="D470" s="51" t="s">
        <v>9</v>
      </c>
      <c r="E470" s="30">
        <f aca="true" t="shared" si="154" ref="E470:Q475">E478+E486</f>
        <v>133055.13123</v>
      </c>
      <c r="F470" s="30">
        <f t="shared" si="154"/>
        <v>0</v>
      </c>
      <c r="G470" s="30">
        <f t="shared" si="154"/>
        <v>13290</v>
      </c>
      <c r="H470" s="30">
        <f t="shared" si="154"/>
        <v>10846.71147</v>
      </c>
      <c r="I470" s="30">
        <f t="shared" si="154"/>
        <v>17890.2041</v>
      </c>
      <c r="J470" s="30">
        <f t="shared" si="154"/>
        <v>14230.10177</v>
      </c>
      <c r="K470" s="30">
        <f t="shared" si="154"/>
        <v>19514.66</v>
      </c>
      <c r="L470" s="33">
        <f t="shared" si="154"/>
        <v>35963.45389</v>
      </c>
      <c r="M470" s="30">
        <f t="shared" si="154"/>
        <v>0</v>
      </c>
      <c r="N470" s="30">
        <f t="shared" si="154"/>
        <v>0</v>
      </c>
      <c r="O470" s="30">
        <f t="shared" si="154"/>
        <v>0</v>
      </c>
      <c r="P470" s="30">
        <f t="shared" si="154"/>
        <v>10660</v>
      </c>
      <c r="Q470" s="30">
        <f t="shared" si="154"/>
        <v>10660</v>
      </c>
      <c r="R470" s="53"/>
      <c r="S470" s="56"/>
    </row>
    <row r="471" spans="1:19" ht="15" customHeight="1">
      <c r="A471" s="76"/>
      <c r="B471" s="75"/>
      <c r="C471" s="49" t="s">
        <v>5</v>
      </c>
      <c r="D471" s="51"/>
      <c r="E471" s="30">
        <f t="shared" si="154"/>
        <v>0</v>
      </c>
      <c r="F471" s="30">
        <f t="shared" si="154"/>
        <v>0</v>
      </c>
      <c r="G471" s="30">
        <f t="shared" si="154"/>
        <v>0</v>
      </c>
      <c r="H471" s="30">
        <f t="shared" si="154"/>
        <v>0</v>
      </c>
      <c r="I471" s="30">
        <f t="shared" si="154"/>
        <v>0</v>
      </c>
      <c r="J471" s="30">
        <f t="shared" si="154"/>
        <v>0</v>
      </c>
      <c r="K471" s="30">
        <f t="shared" si="154"/>
        <v>0</v>
      </c>
      <c r="L471" s="33">
        <f t="shared" si="154"/>
        <v>0</v>
      </c>
      <c r="M471" s="30">
        <f t="shared" si="154"/>
        <v>0</v>
      </c>
      <c r="N471" s="30">
        <f t="shared" si="154"/>
        <v>0</v>
      </c>
      <c r="O471" s="30">
        <f t="shared" si="154"/>
        <v>0</v>
      </c>
      <c r="P471" s="30">
        <f t="shared" si="154"/>
        <v>0</v>
      </c>
      <c r="Q471" s="30">
        <f t="shared" si="154"/>
        <v>0</v>
      </c>
      <c r="R471" s="53"/>
      <c r="S471" s="53"/>
    </row>
    <row r="472" spans="1:19" ht="30" customHeight="1">
      <c r="A472" s="76"/>
      <c r="B472" s="75"/>
      <c r="C472" s="49" t="s">
        <v>109</v>
      </c>
      <c r="D472" s="51"/>
      <c r="E472" s="30">
        <f t="shared" si="154"/>
        <v>0</v>
      </c>
      <c r="F472" s="30">
        <f t="shared" si="154"/>
        <v>0</v>
      </c>
      <c r="G472" s="30">
        <f t="shared" si="154"/>
        <v>0</v>
      </c>
      <c r="H472" s="30">
        <f t="shared" si="154"/>
        <v>0</v>
      </c>
      <c r="I472" s="30">
        <f t="shared" si="154"/>
        <v>0</v>
      </c>
      <c r="J472" s="30">
        <f t="shared" si="154"/>
        <v>0</v>
      </c>
      <c r="K472" s="30">
        <f t="shared" si="154"/>
        <v>0</v>
      </c>
      <c r="L472" s="33">
        <f t="shared" si="154"/>
        <v>0</v>
      </c>
      <c r="M472" s="30">
        <f t="shared" si="154"/>
        <v>0</v>
      </c>
      <c r="N472" s="30">
        <f t="shared" si="154"/>
        <v>0</v>
      </c>
      <c r="O472" s="30">
        <f t="shared" si="154"/>
        <v>0</v>
      </c>
      <c r="P472" s="30">
        <f t="shared" si="154"/>
        <v>0</v>
      </c>
      <c r="Q472" s="30">
        <f t="shared" si="154"/>
        <v>0</v>
      </c>
      <c r="R472" s="53"/>
      <c r="S472" s="53"/>
    </row>
    <row r="473" spans="1:19" ht="15" customHeight="1">
      <c r="A473" s="76"/>
      <c r="B473" s="75"/>
      <c r="C473" s="49" t="s">
        <v>6</v>
      </c>
      <c r="D473" s="51"/>
      <c r="E473" s="30">
        <f t="shared" si="154"/>
        <v>0</v>
      </c>
      <c r="F473" s="30">
        <f t="shared" si="154"/>
        <v>0</v>
      </c>
      <c r="G473" s="30">
        <f t="shared" si="154"/>
        <v>0</v>
      </c>
      <c r="H473" s="30">
        <f t="shared" si="154"/>
        <v>0</v>
      </c>
      <c r="I473" s="30">
        <f t="shared" si="154"/>
        <v>0</v>
      </c>
      <c r="J473" s="30">
        <f t="shared" si="154"/>
        <v>0</v>
      </c>
      <c r="K473" s="30">
        <f t="shared" si="154"/>
        <v>0</v>
      </c>
      <c r="L473" s="33">
        <f t="shared" si="154"/>
        <v>0</v>
      </c>
      <c r="M473" s="30">
        <f t="shared" si="154"/>
        <v>0</v>
      </c>
      <c r="N473" s="30">
        <f t="shared" si="154"/>
        <v>0</v>
      </c>
      <c r="O473" s="30">
        <f t="shared" si="154"/>
        <v>0</v>
      </c>
      <c r="P473" s="30">
        <f t="shared" si="154"/>
        <v>0</v>
      </c>
      <c r="Q473" s="30">
        <f t="shared" si="154"/>
        <v>0</v>
      </c>
      <c r="R473" s="53"/>
      <c r="S473" s="53"/>
    </row>
    <row r="474" spans="1:19" ht="30" customHeight="1">
      <c r="A474" s="76"/>
      <c r="B474" s="75"/>
      <c r="C474" s="49" t="s">
        <v>110</v>
      </c>
      <c r="D474" s="51"/>
      <c r="E474" s="30">
        <f t="shared" si="154"/>
        <v>0</v>
      </c>
      <c r="F474" s="30">
        <f t="shared" si="154"/>
        <v>0</v>
      </c>
      <c r="G474" s="30">
        <f t="shared" si="154"/>
        <v>0</v>
      </c>
      <c r="H474" s="30">
        <f t="shared" si="154"/>
        <v>0</v>
      </c>
      <c r="I474" s="30">
        <f t="shared" si="154"/>
        <v>0</v>
      </c>
      <c r="J474" s="30">
        <f t="shared" si="154"/>
        <v>0</v>
      </c>
      <c r="K474" s="30">
        <f t="shared" si="154"/>
        <v>0</v>
      </c>
      <c r="L474" s="33">
        <f t="shared" si="154"/>
        <v>0</v>
      </c>
      <c r="M474" s="30">
        <f t="shared" si="154"/>
        <v>0</v>
      </c>
      <c r="N474" s="30">
        <f t="shared" si="154"/>
        <v>0</v>
      </c>
      <c r="O474" s="30">
        <f t="shared" si="154"/>
        <v>0</v>
      </c>
      <c r="P474" s="30">
        <f t="shared" si="154"/>
        <v>0</v>
      </c>
      <c r="Q474" s="30">
        <f t="shared" si="154"/>
        <v>0</v>
      </c>
      <c r="R474" s="53"/>
      <c r="S474" s="53"/>
    </row>
    <row r="475" spans="1:19" ht="30" customHeight="1">
      <c r="A475" s="76"/>
      <c r="B475" s="75"/>
      <c r="C475" s="49" t="s">
        <v>20</v>
      </c>
      <c r="D475" s="51"/>
      <c r="E475" s="30">
        <f t="shared" si="154"/>
        <v>0</v>
      </c>
      <c r="F475" s="30">
        <f t="shared" si="154"/>
        <v>0</v>
      </c>
      <c r="G475" s="30">
        <f t="shared" si="154"/>
        <v>0</v>
      </c>
      <c r="H475" s="30">
        <f t="shared" si="154"/>
        <v>0</v>
      </c>
      <c r="I475" s="30">
        <f t="shared" si="154"/>
        <v>0</v>
      </c>
      <c r="J475" s="30">
        <f t="shared" si="154"/>
        <v>0</v>
      </c>
      <c r="K475" s="30">
        <f t="shared" si="154"/>
        <v>0</v>
      </c>
      <c r="L475" s="33">
        <f t="shared" si="154"/>
        <v>0</v>
      </c>
      <c r="M475" s="30">
        <f t="shared" si="154"/>
        <v>0</v>
      </c>
      <c r="N475" s="30">
        <f t="shared" si="154"/>
        <v>0</v>
      </c>
      <c r="O475" s="30">
        <f t="shared" si="154"/>
        <v>0</v>
      </c>
      <c r="P475" s="30">
        <f t="shared" si="154"/>
        <v>0</v>
      </c>
      <c r="Q475" s="30">
        <f t="shared" si="154"/>
        <v>0</v>
      </c>
      <c r="R475" s="53"/>
      <c r="S475" s="53"/>
    </row>
    <row r="476" spans="1:19" ht="15" customHeight="1">
      <c r="A476" s="80" t="s">
        <v>59</v>
      </c>
      <c r="B476" s="75" t="s">
        <v>186</v>
      </c>
      <c r="C476" s="49" t="s">
        <v>7</v>
      </c>
      <c r="D476" s="50"/>
      <c r="E476" s="30">
        <f aca="true" t="shared" si="155" ref="E476:L476">E477+E478+E479+E480+E481+E483</f>
        <v>0</v>
      </c>
      <c r="F476" s="30">
        <f t="shared" si="155"/>
        <v>0</v>
      </c>
      <c r="G476" s="30">
        <f t="shared" si="155"/>
        <v>0</v>
      </c>
      <c r="H476" s="30">
        <f t="shared" si="155"/>
        <v>0</v>
      </c>
      <c r="I476" s="30">
        <f t="shared" si="155"/>
        <v>0</v>
      </c>
      <c r="J476" s="30">
        <f t="shared" si="155"/>
        <v>0</v>
      </c>
      <c r="K476" s="30">
        <f t="shared" si="155"/>
        <v>0</v>
      </c>
      <c r="L476" s="33">
        <f t="shared" si="155"/>
        <v>0</v>
      </c>
      <c r="M476" s="30">
        <f>M477+M478+M479+M480+M481+M483</f>
        <v>0</v>
      </c>
      <c r="N476" s="30">
        <f>N477+N478+N479+N480+N481+N483</f>
        <v>0</v>
      </c>
      <c r="O476" s="30">
        <f>O477+O478+O479+O480+O481+O483</f>
        <v>0</v>
      </c>
      <c r="P476" s="30">
        <f>P477+P478+P479+P480+P481+P483</f>
        <v>0</v>
      </c>
      <c r="Q476" s="30">
        <f>Q477+Q478+Q479+Q480+Q481+Q483</f>
        <v>0</v>
      </c>
      <c r="R476" s="53"/>
      <c r="S476" s="53"/>
    </row>
    <row r="477" spans="1:19" ht="15" customHeight="1">
      <c r="A477" s="80"/>
      <c r="B477" s="75"/>
      <c r="C477" s="49" t="s">
        <v>4</v>
      </c>
      <c r="D477" s="50"/>
      <c r="E477" s="30">
        <f aca="true" t="shared" si="156" ref="E477:E483">F477+G477+H477+I477+J477+K477+L477</f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3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53"/>
      <c r="S477" s="53"/>
    </row>
    <row r="478" spans="1:19" ht="15" customHeight="1">
      <c r="A478" s="80"/>
      <c r="B478" s="75"/>
      <c r="C478" s="49" t="s">
        <v>8</v>
      </c>
      <c r="D478" s="51" t="s">
        <v>9</v>
      </c>
      <c r="E478" s="30">
        <f t="shared" si="156"/>
        <v>0</v>
      </c>
      <c r="F478" s="30">
        <v>0</v>
      </c>
      <c r="G478" s="30">
        <v>0</v>
      </c>
      <c r="H478" s="30">
        <v>0</v>
      </c>
      <c r="I478" s="33">
        <v>0</v>
      </c>
      <c r="J478" s="30">
        <v>0</v>
      </c>
      <c r="K478" s="30">
        <v>0</v>
      </c>
      <c r="L478" s="33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53"/>
      <c r="S478" s="53"/>
    </row>
    <row r="479" spans="1:19" ht="15" customHeight="1">
      <c r="A479" s="80"/>
      <c r="B479" s="75"/>
      <c r="C479" s="49" t="s">
        <v>5</v>
      </c>
      <c r="D479" s="51"/>
      <c r="E479" s="30">
        <f t="shared" si="156"/>
        <v>0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3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53"/>
      <c r="S479" s="53"/>
    </row>
    <row r="480" spans="1:19" ht="30" customHeight="1">
      <c r="A480" s="80"/>
      <c r="B480" s="75"/>
      <c r="C480" s="49" t="s">
        <v>109</v>
      </c>
      <c r="D480" s="51"/>
      <c r="E480" s="30">
        <f t="shared" si="156"/>
        <v>0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3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53"/>
      <c r="S480" s="53"/>
    </row>
    <row r="481" spans="1:19" ht="15" customHeight="1">
      <c r="A481" s="80"/>
      <c r="B481" s="75"/>
      <c r="C481" s="49" t="s">
        <v>6</v>
      </c>
      <c r="D481" s="51"/>
      <c r="E481" s="30">
        <f t="shared" si="156"/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3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53"/>
      <c r="S481" s="53"/>
    </row>
    <row r="482" spans="1:19" ht="30" customHeight="1">
      <c r="A482" s="80"/>
      <c r="B482" s="75"/>
      <c r="C482" s="49" t="s">
        <v>110</v>
      </c>
      <c r="D482" s="51"/>
      <c r="E482" s="30">
        <f t="shared" si="156"/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3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53"/>
      <c r="S482" s="53"/>
    </row>
    <row r="483" spans="1:19" ht="30" customHeight="1">
      <c r="A483" s="80"/>
      <c r="B483" s="75"/>
      <c r="C483" s="49" t="s">
        <v>20</v>
      </c>
      <c r="D483" s="51"/>
      <c r="E483" s="30">
        <f t="shared" si="156"/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3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53"/>
      <c r="S483" s="53"/>
    </row>
    <row r="484" spans="1:19" ht="15" customHeight="1">
      <c r="A484" s="80" t="s">
        <v>60</v>
      </c>
      <c r="B484" s="75" t="s">
        <v>242</v>
      </c>
      <c r="C484" s="49" t="s">
        <v>7</v>
      </c>
      <c r="D484" s="50"/>
      <c r="E484" s="30">
        <f aca="true" t="shared" si="157" ref="E484:L484">E485+E486+E487+E488+E489+E491</f>
        <v>133055.13123</v>
      </c>
      <c r="F484" s="30">
        <f t="shared" si="157"/>
        <v>0</v>
      </c>
      <c r="G484" s="30">
        <f t="shared" si="157"/>
        <v>13290</v>
      </c>
      <c r="H484" s="30">
        <f t="shared" si="157"/>
        <v>10846.71147</v>
      </c>
      <c r="I484" s="30">
        <f t="shared" si="157"/>
        <v>17890.2041</v>
      </c>
      <c r="J484" s="30">
        <f t="shared" si="157"/>
        <v>14230.10177</v>
      </c>
      <c r="K484" s="30">
        <f t="shared" si="157"/>
        <v>19514.66</v>
      </c>
      <c r="L484" s="33">
        <f t="shared" si="157"/>
        <v>35963.45389</v>
      </c>
      <c r="M484" s="30">
        <f>M485+M486+M487+M488+M489+M491</f>
        <v>0</v>
      </c>
      <c r="N484" s="30">
        <f>N485+N486+N487+N488+N489+N491</f>
        <v>0</v>
      </c>
      <c r="O484" s="30">
        <f>O485+O486+O487+O488+O489+O491</f>
        <v>0</v>
      </c>
      <c r="P484" s="30">
        <f>P485+P486+P487+P488+P489+P491</f>
        <v>10660</v>
      </c>
      <c r="Q484" s="30">
        <f>Q485+Q486+Q487+Q488+Q489+Q491</f>
        <v>10660</v>
      </c>
      <c r="R484" s="53"/>
      <c r="S484" s="53"/>
    </row>
    <row r="485" spans="1:19" ht="15" customHeight="1">
      <c r="A485" s="80"/>
      <c r="B485" s="75"/>
      <c r="C485" s="49" t="s">
        <v>4</v>
      </c>
      <c r="D485" s="50"/>
      <c r="E485" s="30">
        <f aca="true" t="shared" si="158" ref="E485:E490">F485+G485+H485+I485+J485+K485+L485+M485+N485+O485+P485+Q485</f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3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53"/>
      <c r="S485" s="53"/>
    </row>
    <row r="486" spans="1:19" ht="15" customHeight="1">
      <c r="A486" s="80"/>
      <c r="B486" s="75"/>
      <c r="C486" s="49" t="s">
        <v>8</v>
      </c>
      <c r="D486" s="51" t="s">
        <v>9</v>
      </c>
      <c r="E486" s="30">
        <f t="shared" si="158"/>
        <v>133055.13123</v>
      </c>
      <c r="F486" s="30">
        <v>0</v>
      </c>
      <c r="G486" s="30">
        <v>13290</v>
      </c>
      <c r="H486" s="30">
        <v>10846.71147</v>
      </c>
      <c r="I486" s="33">
        <v>17890.2041</v>
      </c>
      <c r="J486" s="30">
        <v>14230.10177</v>
      </c>
      <c r="K486" s="30">
        <v>19514.66</v>
      </c>
      <c r="L486" s="33">
        <v>35963.45389</v>
      </c>
      <c r="M486" s="30">
        <v>0</v>
      </c>
      <c r="N486" s="30">
        <v>0</v>
      </c>
      <c r="O486" s="30">
        <v>0</v>
      </c>
      <c r="P486" s="30">
        <v>10660</v>
      </c>
      <c r="Q486" s="30">
        <v>10660</v>
      </c>
      <c r="R486" s="53"/>
      <c r="S486" s="53"/>
    </row>
    <row r="487" spans="1:19" ht="15" customHeight="1">
      <c r="A487" s="80"/>
      <c r="B487" s="75"/>
      <c r="C487" s="49" t="s">
        <v>5</v>
      </c>
      <c r="D487" s="51"/>
      <c r="E487" s="30">
        <f t="shared" si="158"/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3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53"/>
      <c r="S487" s="53"/>
    </row>
    <row r="488" spans="1:19" ht="30" customHeight="1">
      <c r="A488" s="80"/>
      <c r="B488" s="75"/>
      <c r="C488" s="49" t="s">
        <v>109</v>
      </c>
      <c r="D488" s="51"/>
      <c r="E488" s="30">
        <f t="shared" si="158"/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3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53"/>
      <c r="S488" s="53"/>
    </row>
    <row r="489" spans="1:19" ht="15" customHeight="1">
      <c r="A489" s="80"/>
      <c r="B489" s="75"/>
      <c r="C489" s="49" t="s">
        <v>6</v>
      </c>
      <c r="D489" s="51"/>
      <c r="E489" s="30">
        <f t="shared" si="158"/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3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53"/>
      <c r="S489" s="53"/>
    </row>
    <row r="490" spans="1:19" ht="30" customHeight="1">
      <c r="A490" s="80"/>
      <c r="B490" s="75"/>
      <c r="C490" s="49" t="s">
        <v>110</v>
      </c>
      <c r="D490" s="51"/>
      <c r="E490" s="30">
        <f t="shared" si="158"/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3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53"/>
      <c r="S490" s="53"/>
    </row>
    <row r="491" spans="1:19" ht="30" customHeight="1">
      <c r="A491" s="80"/>
      <c r="B491" s="75"/>
      <c r="C491" s="49" t="s">
        <v>20</v>
      </c>
      <c r="D491" s="51"/>
      <c r="E491" s="30">
        <f>F491+G491+H491+I491+J491+K491+L491+M491+N491+O491+P491+Q491</f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3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53"/>
      <c r="S491" s="53"/>
    </row>
    <row r="492" spans="1:19" ht="15" customHeight="1">
      <c r="A492" s="76" t="s">
        <v>199</v>
      </c>
      <c r="B492" s="75" t="s">
        <v>221</v>
      </c>
      <c r="C492" s="49" t="s">
        <v>7</v>
      </c>
      <c r="D492" s="50"/>
      <c r="E492" s="30">
        <f>E493+E494</f>
        <v>576429.35629</v>
      </c>
      <c r="F492" s="30">
        <f>F493+F494</f>
        <v>0</v>
      </c>
      <c r="G492" s="30">
        <f>G493+G494</f>
        <v>0</v>
      </c>
      <c r="H492" s="30">
        <f>H493+H494</f>
        <v>0</v>
      </c>
      <c r="I492" s="30">
        <f>I493+I494+I495+I496+I497+I499</f>
        <v>0</v>
      </c>
      <c r="J492" s="30">
        <f>J493+J494+J495+J496+J497+J499</f>
        <v>0</v>
      </c>
      <c r="K492" s="30">
        <f>K493+K494+K495+K496+K497+K499</f>
        <v>90814</v>
      </c>
      <c r="L492" s="33">
        <f aca="true" t="shared" si="159" ref="L492:Q492">L493+L494+L495+L496+L497+L499</f>
        <v>226243.63029</v>
      </c>
      <c r="M492" s="30">
        <f t="shared" si="159"/>
        <v>87591.842</v>
      </c>
      <c r="N492" s="30">
        <f t="shared" si="159"/>
        <v>63101.442</v>
      </c>
      <c r="O492" s="30">
        <f t="shared" si="159"/>
        <v>56108.442</v>
      </c>
      <c r="P492" s="30">
        <f t="shared" si="159"/>
        <v>52570</v>
      </c>
      <c r="Q492" s="30">
        <f t="shared" si="159"/>
        <v>0</v>
      </c>
      <c r="R492" s="53"/>
      <c r="S492" s="53"/>
    </row>
    <row r="493" spans="1:19" ht="15" customHeight="1">
      <c r="A493" s="76"/>
      <c r="B493" s="75"/>
      <c r="C493" s="49" t="s">
        <v>4</v>
      </c>
      <c r="D493" s="50">
        <v>814</v>
      </c>
      <c r="E493" s="30">
        <f>E501</f>
        <v>346636.7</v>
      </c>
      <c r="F493" s="30">
        <f aca="true" t="shared" si="160" ref="F493:Q494">F501</f>
        <v>0</v>
      </c>
      <c r="G493" s="30">
        <f t="shared" si="160"/>
        <v>0</v>
      </c>
      <c r="H493" s="30">
        <f t="shared" si="160"/>
        <v>0</v>
      </c>
      <c r="I493" s="30">
        <f t="shared" si="160"/>
        <v>0</v>
      </c>
      <c r="J493" s="30">
        <f t="shared" si="160"/>
        <v>0</v>
      </c>
      <c r="K493" s="30">
        <f t="shared" si="160"/>
        <v>55414</v>
      </c>
      <c r="L493" s="33">
        <f t="shared" si="160"/>
        <v>187103</v>
      </c>
      <c r="M493" s="30">
        <f t="shared" si="160"/>
        <v>47090.7</v>
      </c>
      <c r="N493" s="30">
        <f t="shared" si="160"/>
        <v>23076</v>
      </c>
      <c r="O493" s="30">
        <f t="shared" si="160"/>
        <v>16083</v>
      </c>
      <c r="P493" s="30">
        <f t="shared" si="160"/>
        <v>17870</v>
      </c>
      <c r="Q493" s="30">
        <f t="shared" si="160"/>
        <v>0</v>
      </c>
      <c r="R493" s="53"/>
      <c r="S493" s="53"/>
    </row>
    <row r="494" spans="1:19" ht="15" customHeight="1">
      <c r="A494" s="76"/>
      <c r="B494" s="75"/>
      <c r="C494" s="49" t="s">
        <v>8</v>
      </c>
      <c r="D494" s="51" t="s">
        <v>9</v>
      </c>
      <c r="E494" s="30">
        <f>E502</f>
        <v>229792.65629</v>
      </c>
      <c r="F494" s="30">
        <f t="shared" si="160"/>
        <v>0</v>
      </c>
      <c r="G494" s="30">
        <f t="shared" si="160"/>
        <v>0</v>
      </c>
      <c r="H494" s="30">
        <f t="shared" si="160"/>
        <v>0</v>
      </c>
      <c r="I494" s="30">
        <f t="shared" si="160"/>
        <v>0</v>
      </c>
      <c r="J494" s="30">
        <f t="shared" si="160"/>
        <v>0</v>
      </c>
      <c r="K494" s="30">
        <f t="shared" si="160"/>
        <v>35400</v>
      </c>
      <c r="L494" s="33">
        <f t="shared" si="160"/>
        <v>39140.63029</v>
      </c>
      <c r="M494" s="30">
        <f t="shared" si="160"/>
        <v>40501.142</v>
      </c>
      <c r="N494" s="30">
        <f t="shared" si="160"/>
        <v>40025.442</v>
      </c>
      <c r="O494" s="30">
        <f t="shared" si="160"/>
        <v>40025.442</v>
      </c>
      <c r="P494" s="30">
        <f t="shared" si="160"/>
        <v>34700</v>
      </c>
      <c r="Q494" s="30">
        <f t="shared" si="160"/>
        <v>0</v>
      </c>
      <c r="R494" s="53"/>
      <c r="S494" s="56"/>
    </row>
    <row r="495" spans="1:19" ht="15" customHeight="1">
      <c r="A495" s="76"/>
      <c r="B495" s="75"/>
      <c r="C495" s="49" t="s">
        <v>5</v>
      </c>
      <c r="D495" s="51"/>
      <c r="E495" s="30">
        <f aca="true" t="shared" si="161" ref="E495:Q496">E503+E511+E519</f>
        <v>0</v>
      </c>
      <c r="F495" s="30">
        <f t="shared" si="161"/>
        <v>0</v>
      </c>
      <c r="G495" s="30">
        <f t="shared" si="161"/>
        <v>0</v>
      </c>
      <c r="H495" s="30">
        <f t="shared" si="161"/>
        <v>0</v>
      </c>
      <c r="I495" s="30">
        <f t="shared" si="161"/>
        <v>0</v>
      </c>
      <c r="J495" s="30">
        <f t="shared" si="161"/>
        <v>0</v>
      </c>
      <c r="K495" s="30">
        <f t="shared" si="161"/>
        <v>0</v>
      </c>
      <c r="L495" s="33">
        <f t="shared" si="161"/>
        <v>0</v>
      </c>
      <c r="M495" s="30">
        <f t="shared" si="161"/>
        <v>0</v>
      </c>
      <c r="N495" s="30">
        <f t="shared" si="161"/>
        <v>0</v>
      </c>
      <c r="O495" s="30">
        <f t="shared" si="161"/>
        <v>0</v>
      </c>
      <c r="P495" s="30">
        <f t="shared" si="161"/>
        <v>0</v>
      </c>
      <c r="Q495" s="30">
        <f t="shared" si="161"/>
        <v>0</v>
      </c>
      <c r="R495" s="53"/>
      <c r="S495" s="53"/>
    </row>
    <row r="496" spans="1:19" ht="30" customHeight="1">
      <c r="A496" s="76"/>
      <c r="B496" s="75"/>
      <c r="C496" s="49" t="s">
        <v>109</v>
      </c>
      <c r="D496" s="51" t="s">
        <v>15</v>
      </c>
      <c r="E496" s="30">
        <f>E504</f>
        <v>0</v>
      </c>
      <c r="F496" s="30">
        <f>F504</f>
        <v>0</v>
      </c>
      <c r="G496" s="30">
        <f>G504</f>
        <v>0</v>
      </c>
      <c r="H496" s="30">
        <f t="shared" si="161"/>
        <v>0</v>
      </c>
      <c r="I496" s="30">
        <f t="shared" si="161"/>
        <v>0</v>
      </c>
      <c r="J496" s="30">
        <f t="shared" si="161"/>
        <v>0</v>
      </c>
      <c r="K496" s="30">
        <f t="shared" si="161"/>
        <v>0</v>
      </c>
      <c r="L496" s="33">
        <f t="shared" si="161"/>
        <v>0</v>
      </c>
      <c r="M496" s="30">
        <f t="shared" si="161"/>
        <v>0</v>
      </c>
      <c r="N496" s="30">
        <f t="shared" si="161"/>
        <v>0</v>
      </c>
      <c r="O496" s="30">
        <f t="shared" si="161"/>
        <v>0</v>
      </c>
      <c r="P496" s="30">
        <f t="shared" si="161"/>
        <v>0</v>
      </c>
      <c r="Q496" s="30">
        <f t="shared" si="161"/>
        <v>0</v>
      </c>
      <c r="R496" s="53"/>
      <c r="S496" s="53"/>
    </row>
    <row r="497" spans="1:19" ht="15" customHeight="1">
      <c r="A497" s="76"/>
      <c r="B497" s="75"/>
      <c r="C497" s="49" t="s">
        <v>6</v>
      </c>
      <c r="D497" s="51"/>
      <c r="E497" s="30">
        <f aca="true" t="shared" si="162" ref="E497:Q499">E505+E513+E521</f>
        <v>0</v>
      </c>
      <c r="F497" s="30">
        <f t="shared" si="162"/>
        <v>0</v>
      </c>
      <c r="G497" s="30">
        <f t="shared" si="162"/>
        <v>0</v>
      </c>
      <c r="H497" s="30">
        <f t="shared" si="162"/>
        <v>0</v>
      </c>
      <c r="I497" s="30">
        <f t="shared" si="162"/>
        <v>0</v>
      </c>
      <c r="J497" s="30">
        <f t="shared" si="162"/>
        <v>0</v>
      </c>
      <c r="K497" s="30">
        <f t="shared" si="162"/>
        <v>0</v>
      </c>
      <c r="L497" s="33">
        <f t="shared" si="162"/>
        <v>0</v>
      </c>
      <c r="M497" s="30">
        <f t="shared" si="162"/>
        <v>0</v>
      </c>
      <c r="N497" s="30">
        <f t="shared" si="162"/>
        <v>0</v>
      </c>
      <c r="O497" s="30">
        <f t="shared" si="162"/>
        <v>0</v>
      </c>
      <c r="P497" s="30">
        <f t="shared" si="162"/>
        <v>0</v>
      </c>
      <c r="Q497" s="30">
        <f t="shared" si="162"/>
        <v>0</v>
      </c>
      <c r="R497" s="53"/>
      <c r="S497" s="53"/>
    </row>
    <row r="498" spans="1:19" ht="30" customHeight="1">
      <c r="A498" s="76"/>
      <c r="B498" s="75"/>
      <c r="C498" s="49" t="s">
        <v>110</v>
      </c>
      <c r="D498" s="51"/>
      <c r="E498" s="30">
        <f t="shared" si="162"/>
        <v>0</v>
      </c>
      <c r="F498" s="30">
        <f t="shared" si="162"/>
        <v>0</v>
      </c>
      <c r="G498" s="30">
        <f t="shared" si="162"/>
        <v>0</v>
      </c>
      <c r="H498" s="30">
        <f t="shared" si="162"/>
        <v>0</v>
      </c>
      <c r="I498" s="30">
        <f t="shared" si="162"/>
        <v>0</v>
      </c>
      <c r="J498" s="30">
        <f t="shared" si="162"/>
        <v>0</v>
      </c>
      <c r="K498" s="30">
        <f t="shared" si="162"/>
        <v>0</v>
      </c>
      <c r="L498" s="33">
        <f t="shared" si="162"/>
        <v>0</v>
      </c>
      <c r="M498" s="30">
        <f t="shared" si="162"/>
        <v>0</v>
      </c>
      <c r="N498" s="30">
        <f t="shared" si="162"/>
        <v>0</v>
      </c>
      <c r="O498" s="30">
        <f t="shared" si="162"/>
        <v>0</v>
      </c>
      <c r="P498" s="30">
        <f t="shared" si="162"/>
        <v>0</v>
      </c>
      <c r="Q498" s="30">
        <f t="shared" si="162"/>
        <v>0</v>
      </c>
      <c r="R498" s="53"/>
      <c r="S498" s="53"/>
    </row>
    <row r="499" spans="1:19" ht="30" customHeight="1">
      <c r="A499" s="76"/>
      <c r="B499" s="75"/>
      <c r="C499" s="49" t="s">
        <v>20</v>
      </c>
      <c r="D499" s="51"/>
      <c r="E499" s="30">
        <f t="shared" si="162"/>
        <v>0</v>
      </c>
      <c r="F499" s="30">
        <f t="shared" si="162"/>
        <v>0</v>
      </c>
      <c r="G499" s="30">
        <f t="shared" si="162"/>
        <v>0</v>
      </c>
      <c r="H499" s="30">
        <f t="shared" si="162"/>
        <v>0</v>
      </c>
      <c r="I499" s="30">
        <f t="shared" si="162"/>
        <v>0</v>
      </c>
      <c r="J499" s="30">
        <f t="shared" si="162"/>
        <v>0</v>
      </c>
      <c r="K499" s="30">
        <f t="shared" si="162"/>
        <v>0</v>
      </c>
      <c r="L499" s="33">
        <f t="shared" si="162"/>
        <v>0</v>
      </c>
      <c r="M499" s="30">
        <f t="shared" si="162"/>
        <v>0</v>
      </c>
      <c r="N499" s="30">
        <f t="shared" si="162"/>
        <v>0</v>
      </c>
      <c r="O499" s="30">
        <f t="shared" si="162"/>
        <v>0</v>
      </c>
      <c r="P499" s="30">
        <f t="shared" si="162"/>
        <v>0</v>
      </c>
      <c r="Q499" s="30">
        <f t="shared" si="162"/>
        <v>0</v>
      </c>
      <c r="R499" s="53"/>
      <c r="S499" s="53"/>
    </row>
    <row r="500" spans="1:19" ht="15" customHeight="1">
      <c r="A500" s="80" t="s">
        <v>200</v>
      </c>
      <c r="B500" s="75" t="s">
        <v>243</v>
      </c>
      <c r="C500" s="49" t="s">
        <v>7</v>
      </c>
      <c r="D500" s="50"/>
      <c r="E500" s="30">
        <f aca="true" t="shared" si="163" ref="E500:L500">E501+E502+E503+E504+E505+E507</f>
        <v>576429.35629</v>
      </c>
      <c r="F500" s="30">
        <f t="shared" si="163"/>
        <v>0</v>
      </c>
      <c r="G500" s="30">
        <f t="shared" si="163"/>
        <v>0</v>
      </c>
      <c r="H500" s="30">
        <f t="shared" si="163"/>
        <v>0</v>
      </c>
      <c r="I500" s="30">
        <f t="shared" si="163"/>
        <v>0</v>
      </c>
      <c r="J500" s="30">
        <f t="shared" si="163"/>
        <v>0</v>
      </c>
      <c r="K500" s="30">
        <f t="shared" si="163"/>
        <v>90814</v>
      </c>
      <c r="L500" s="33">
        <f t="shared" si="163"/>
        <v>226243.63029</v>
      </c>
      <c r="M500" s="30">
        <f>M501+M502+M503+M504+M505+M507</f>
        <v>87591.842</v>
      </c>
      <c r="N500" s="30">
        <f>N501+N502+N503+N504+N505+N507</f>
        <v>63101.442</v>
      </c>
      <c r="O500" s="30">
        <f>O501+O502+O503+O504+O505+O507</f>
        <v>56108.442</v>
      </c>
      <c r="P500" s="30">
        <f>P501+P502+P503+P504+P505+P507</f>
        <v>52570</v>
      </c>
      <c r="Q500" s="30">
        <f>Q501+Q502+Q503+Q504+Q505+Q507</f>
        <v>0</v>
      </c>
      <c r="R500" s="53"/>
      <c r="S500" s="53"/>
    </row>
    <row r="501" spans="1:19" ht="15" customHeight="1">
      <c r="A501" s="80"/>
      <c r="B501" s="75"/>
      <c r="C501" s="49" t="s">
        <v>4</v>
      </c>
      <c r="D501" s="50">
        <v>814</v>
      </c>
      <c r="E501" s="30">
        <f aca="true" t="shared" si="164" ref="E501:E506">F501+G501+H501+I501+J501+K501+L501+M501+N501+O501+P501+Q501</f>
        <v>346636.7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55414</v>
      </c>
      <c r="L501" s="33">
        <v>187103</v>
      </c>
      <c r="M501" s="30">
        <v>47090.7</v>
      </c>
      <c r="N501" s="30">
        <v>23076</v>
      </c>
      <c r="O501" s="30">
        <v>16083</v>
      </c>
      <c r="P501" s="30">
        <v>17870</v>
      </c>
      <c r="Q501" s="30">
        <v>0</v>
      </c>
      <c r="R501" s="53"/>
      <c r="S501" s="53"/>
    </row>
    <row r="502" spans="1:19" ht="15" customHeight="1">
      <c r="A502" s="80"/>
      <c r="B502" s="75"/>
      <c r="C502" s="49" t="s">
        <v>8</v>
      </c>
      <c r="D502" s="51" t="s">
        <v>9</v>
      </c>
      <c r="E502" s="30">
        <f t="shared" si="164"/>
        <v>229792.65629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35400</v>
      </c>
      <c r="L502" s="33">
        <v>39140.63029</v>
      </c>
      <c r="M502" s="30">
        <v>40501.142</v>
      </c>
      <c r="N502" s="30">
        <v>40025.442</v>
      </c>
      <c r="O502" s="30">
        <v>40025.442</v>
      </c>
      <c r="P502" s="30">
        <v>34700</v>
      </c>
      <c r="Q502" s="30">
        <v>0</v>
      </c>
      <c r="R502" s="53"/>
      <c r="S502" s="53"/>
    </row>
    <row r="503" spans="1:19" ht="15" customHeight="1">
      <c r="A503" s="80"/>
      <c r="B503" s="75"/>
      <c r="C503" s="49" t="s">
        <v>5</v>
      </c>
      <c r="D503" s="51"/>
      <c r="E503" s="30">
        <f t="shared" si="164"/>
        <v>0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3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53"/>
      <c r="S503" s="53"/>
    </row>
    <row r="504" spans="1:19" ht="30" customHeight="1">
      <c r="A504" s="80"/>
      <c r="B504" s="75"/>
      <c r="C504" s="49" t="s">
        <v>109</v>
      </c>
      <c r="D504" s="51" t="s">
        <v>15</v>
      </c>
      <c r="E504" s="30">
        <f t="shared" si="164"/>
        <v>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57">
        <v>0</v>
      </c>
      <c r="L504" s="33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53"/>
      <c r="S504" s="53"/>
    </row>
    <row r="505" spans="1:19" ht="15" customHeight="1">
      <c r="A505" s="80"/>
      <c r="B505" s="75"/>
      <c r="C505" s="49" t="s">
        <v>6</v>
      </c>
      <c r="D505" s="51"/>
      <c r="E505" s="30">
        <f t="shared" si="164"/>
        <v>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3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53"/>
      <c r="S505" s="53"/>
    </row>
    <row r="506" spans="1:19" ht="30" customHeight="1">
      <c r="A506" s="80"/>
      <c r="B506" s="75"/>
      <c r="C506" s="49" t="s">
        <v>110</v>
      </c>
      <c r="D506" s="51"/>
      <c r="E506" s="30">
        <f t="shared" si="164"/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3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53"/>
      <c r="S506" s="53"/>
    </row>
    <row r="507" spans="1:19" ht="30" customHeight="1">
      <c r="A507" s="80"/>
      <c r="B507" s="75"/>
      <c r="C507" s="49" t="s">
        <v>20</v>
      </c>
      <c r="D507" s="51"/>
      <c r="E507" s="30">
        <f>F507+G507+H507+I507+J507+K507+L507+M507+N507+O507+P507+Q507</f>
        <v>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3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53"/>
      <c r="S507" s="53"/>
    </row>
    <row r="508" spans="1:18" ht="15">
      <c r="A508" s="74" t="s">
        <v>62</v>
      </c>
      <c r="B508" s="75" t="s">
        <v>61</v>
      </c>
      <c r="C508" s="49" t="s">
        <v>7</v>
      </c>
      <c r="D508" s="50"/>
      <c r="E508" s="30">
        <f>E509+E510+E511+E512+E513+E514+E515</f>
        <v>7302789.179519999</v>
      </c>
      <c r="F508" s="30">
        <f>F509+F510+F511+F512+F513+F514+F515</f>
        <v>2121741.30749</v>
      </c>
      <c r="G508" s="30">
        <f aca="true" t="shared" si="165" ref="G508:Q508">G509+G510+G511+G512+G513+G514+G515</f>
        <v>2358708.64861</v>
      </c>
      <c r="H508" s="30">
        <f t="shared" si="165"/>
        <v>239922.20882</v>
      </c>
      <c r="I508" s="30">
        <f t="shared" si="165"/>
        <v>220605.77195000002</v>
      </c>
      <c r="J508" s="30">
        <f>J509+J510+J511+J512+J513+J514+J515</f>
        <v>268624.00205999997</v>
      </c>
      <c r="K508" s="30">
        <f t="shared" si="165"/>
        <v>308285.19673</v>
      </c>
      <c r="L508" s="33">
        <f t="shared" si="165"/>
        <v>697777.1669600001</v>
      </c>
      <c r="M508" s="30">
        <f t="shared" si="165"/>
        <v>240757.969</v>
      </c>
      <c r="N508" s="30">
        <f t="shared" si="165"/>
        <v>208481.14516999997</v>
      </c>
      <c r="O508" s="30">
        <f t="shared" si="165"/>
        <v>208141.72593000002</v>
      </c>
      <c r="P508" s="30">
        <f t="shared" si="165"/>
        <v>214872.01840000003</v>
      </c>
      <c r="Q508" s="30">
        <f t="shared" si="165"/>
        <v>214872.01840000003</v>
      </c>
      <c r="R508" s="53"/>
    </row>
    <row r="509" spans="1:18" ht="30">
      <c r="A509" s="74"/>
      <c r="B509" s="75"/>
      <c r="C509" s="49" t="s">
        <v>4</v>
      </c>
      <c r="D509" s="51">
        <v>814</v>
      </c>
      <c r="E509" s="30">
        <f>E517+E541+E565+E581</f>
        <v>363200.49493999995</v>
      </c>
      <c r="F509" s="30">
        <f aca="true" t="shared" si="166" ref="F509:Q509">F517+F541+F565+F581</f>
        <v>2991.4</v>
      </c>
      <c r="G509" s="30">
        <f t="shared" si="166"/>
        <v>0</v>
      </c>
      <c r="H509" s="30">
        <f t="shared" si="166"/>
        <v>0</v>
      </c>
      <c r="I509" s="30">
        <f t="shared" si="166"/>
        <v>0</v>
      </c>
      <c r="J509" s="30">
        <f>J517+J541+J565+J581</f>
        <v>48887.1</v>
      </c>
      <c r="K509" s="30">
        <f t="shared" si="166"/>
        <v>26466.4</v>
      </c>
      <c r="L509" s="33">
        <f t="shared" si="166"/>
        <v>284855.59494</v>
      </c>
      <c r="M509" s="30">
        <f t="shared" si="166"/>
        <v>0</v>
      </c>
      <c r="N509" s="30">
        <f t="shared" si="166"/>
        <v>0</v>
      </c>
      <c r="O509" s="30">
        <f t="shared" si="166"/>
        <v>0</v>
      </c>
      <c r="P509" s="30">
        <f t="shared" si="166"/>
        <v>0</v>
      </c>
      <c r="Q509" s="30">
        <f t="shared" si="166"/>
        <v>0</v>
      </c>
      <c r="R509" s="53"/>
    </row>
    <row r="510" spans="1:18" ht="30">
      <c r="A510" s="74"/>
      <c r="B510" s="75"/>
      <c r="C510" s="49" t="s">
        <v>8</v>
      </c>
      <c r="D510" s="51">
        <v>814</v>
      </c>
      <c r="E510" s="30">
        <f aca="true" t="shared" si="167" ref="E510:Q515">E518+E542+E566+E582</f>
        <v>2901218.874579999</v>
      </c>
      <c r="F510" s="30">
        <f t="shared" si="167"/>
        <v>223447.50749000002</v>
      </c>
      <c r="G510" s="30">
        <f t="shared" si="167"/>
        <v>215641.23861</v>
      </c>
      <c r="H510" s="30">
        <f t="shared" si="167"/>
        <v>239922.20882</v>
      </c>
      <c r="I510" s="30">
        <f t="shared" si="167"/>
        <v>220605.77195000002</v>
      </c>
      <c r="J510" s="30">
        <f>J518+J542+J566+J582</f>
        <v>219736.90206</v>
      </c>
      <c r="K510" s="30">
        <f t="shared" si="167"/>
        <v>281818.79673</v>
      </c>
      <c r="L510" s="33">
        <f t="shared" si="167"/>
        <v>412921.57202</v>
      </c>
      <c r="M510" s="30">
        <f t="shared" si="167"/>
        <v>240757.969</v>
      </c>
      <c r="N510" s="30">
        <f t="shared" si="167"/>
        <v>208481.14516999997</v>
      </c>
      <c r="O510" s="30">
        <f t="shared" si="167"/>
        <v>208141.72593000002</v>
      </c>
      <c r="P510" s="30">
        <f t="shared" si="167"/>
        <v>214872.01840000003</v>
      </c>
      <c r="Q510" s="30">
        <f t="shared" si="167"/>
        <v>214872.01840000003</v>
      </c>
      <c r="R510" s="53"/>
    </row>
    <row r="511" spans="1:18" ht="30">
      <c r="A511" s="74"/>
      <c r="B511" s="75"/>
      <c r="C511" s="49" t="s">
        <v>5</v>
      </c>
      <c r="D511" s="51"/>
      <c r="E511" s="30">
        <f t="shared" si="167"/>
        <v>0</v>
      </c>
      <c r="F511" s="30">
        <f t="shared" si="167"/>
        <v>0</v>
      </c>
      <c r="G511" s="30">
        <f t="shared" si="167"/>
        <v>0</v>
      </c>
      <c r="H511" s="30">
        <f t="shared" si="167"/>
        <v>0</v>
      </c>
      <c r="I511" s="30">
        <f t="shared" si="167"/>
        <v>0</v>
      </c>
      <c r="J511" s="30">
        <f t="shared" si="167"/>
        <v>0</v>
      </c>
      <c r="K511" s="30">
        <f t="shared" si="167"/>
        <v>0</v>
      </c>
      <c r="L511" s="33">
        <f t="shared" si="167"/>
        <v>0</v>
      </c>
      <c r="M511" s="30">
        <f t="shared" si="167"/>
        <v>0</v>
      </c>
      <c r="N511" s="30">
        <f t="shared" si="167"/>
        <v>0</v>
      </c>
      <c r="O511" s="30">
        <f t="shared" si="167"/>
        <v>0</v>
      </c>
      <c r="P511" s="30">
        <f t="shared" si="167"/>
        <v>0</v>
      </c>
      <c r="Q511" s="30">
        <f t="shared" si="167"/>
        <v>0</v>
      </c>
      <c r="R511" s="53"/>
    </row>
    <row r="512" spans="1:18" ht="30">
      <c r="A512" s="74"/>
      <c r="B512" s="75"/>
      <c r="C512" s="49" t="s">
        <v>109</v>
      </c>
      <c r="D512" s="51"/>
      <c r="E512" s="30">
        <f>E520+E544+E568+E584</f>
        <v>4038369.8099999996</v>
      </c>
      <c r="F512" s="30">
        <f t="shared" si="167"/>
        <v>1895302.4</v>
      </c>
      <c r="G512" s="30">
        <f t="shared" si="167"/>
        <v>2143067.41</v>
      </c>
      <c r="H512" s="30">
        <f t="shared" si="167"/>
        <v>0</v>
      </c>
      <c r="I512" s="30">
        <f t="shared" si="167"/>
        <v>0</v>
      </c>
      <c r="J512" s="30">
        <f t="shared" si="167"/>
        <v>0</v>
      </c>
      <c r="K512" s="30">
        <f t="shared" si="167"/>
        <v>0</v>
      </c>
      <c r="L512" s="33">
        <f t="shared" si="167"/>
        <v>0</v>
      </c>
      <c r="M512" s="30">
        <f t="shared" si="167"/>
        <v>0</v>
      </c>
      <c r="N512" s="30">
        <f t="shared" si="167"/>
        <v>0</v>
      </c>
      <c r="O512" s="30">
        <f t="shared" si="167"/>
        <v>0</v>
      </c>
      <c r="P512" s="30">
        <f t="shared" si="167"/>
        <v>0</v>
      </c>
      <c r="Q512" s="30">
        <f t="shared" si="167"/>
        <v>0</v>
      </c>
      <c r="R512" s="53"/>
    </row>
    <row r="513" spans="1:18" ht="30">
      <c r="A513" s="74"/>
      <c r="B513" s="75"/>
      <c r="C513" s="49" t="s">
        <v>6</v>
      </c>
      <c r="D513" s="51"/>
      <c r="E513" s="30">
        <f t="shared" si="167"/>
        <v>0</v>
      </c>
      <c r="F513" s="30">
        <f t="shared" si="167"/>
        <v>0</v>
      </c>
      <c r="G513" s="30">
        <f t="shared" si="167"/>
        <v>0</v>
      </c>
      <c r="H513" s="30">
        <f t="shared" si="167"/>
        <v>0</v>
      </c>
      <c r="I513" s="30">
        <f t="shared" si="167"/>
        <v>0</v>
      </c>
      <c r="J513" s="30">
        <f t="shared" si="167"/>
        <v>0</v>
      </c>
      <c r="K513" s="30">
        <f t="shared" si="167"/>
        <v>0</v>
      </c>
      <c r="L513" s="33">
        <f t="shared" si="167"/>
        <v>0</v>
      </c>
      <c r="M513" s="30">
        <f t="shared" si="167"/>
        <v>0</v>
      </c>
      <c r="N513" s="30">
        <f t="shared" si="167"/>
        <v>0</v>
      </c>
      <c r="O513" s="30">
        <f t="shared" si="167"/>
        <v>0</v>
      </c>
      <c r="P513" s="30">
        <f t="shared" si="167"/>
        <v>0</v>
      </c>
      <c r="Q513" s="30">
        <f t="shared" si="167"/>
        <v>0</v>
      </c>
      <c r="R513" s="53"/>
    </row>
    <row r="514" spans="1:18" ht="30">
      <c r="A514" s="74"/>
      <c r="B514" s="75"/>
      <c r="C514" s="49" t="s">
        <v>110</v>
      </c>
      <c r="D514" s="51"/>
      <c r="E514" s="30">
        <f t="shared" si="167"/>
        <v>0</v>
      </c>
      <c r="F514" s="30">
        <f t="shared" si="167"/>
        <v>0</v>
      </c>
      <c r="G514" s="30">
        <f t="shared" si="167"/>
        <v>0</v>
      </c>
      <c r="H514" s="30">
        <f t="shared" si="167"/>
        <v>0</v>
      </c>
      <c r="I514" s="30">
        <f t="shared" si="167"/>
        <v>0</v>
      </c>
      <c r="J514" s="30">
        <f t="shared" si="167"/>
        <v>0</v>
      </c>
      <c r="K514" s="30">
        <f t="shared" si="167"/>
        <v>0</v>
      </c>
      <c r="L514" s="33">
        <f t="shared" si="167"/>
        <v>0</v>
      </c>
      <c r="M514" s="30">
        <f t="shared" si="167"/>
        <v>0</v>
      </c>
      <c r="N514" s="30">
        <f t="shared" si="167"/>
        <v>0</v>
      </c>
      <c r="O514" s="30">
        <f t="shared" si="167"/>
        <v>0</v>
      </c>
      <c r="P514" s="30">
        <f t="shared" si="167"/>
        <v>0</v>
      </c>
      <c r="Q514" s="30">
        <f t="shared" si="167"/>
        <v>0</v>
      </c>
      <c r="R514" s="53"/>
    </row>
    <row r="515" spans="1:18" ht="45">
      <c r="A515" s="74"/>
      <c r="B515" s="75"/>
      <c r="C515" s="49" t="s">
        <v>20</v>
      </c>
      <c r="D515" s="51"/>
      <c r="E515" s="30">
        <f t="shared" si="167"/>
        <v>0</v>
      </c>
      <c r="F515" s="30">
        <f t="shared" si="167"/>
        <v>0</v>
      </c>
      <c r="G515" s="30">
        <f t="shared" si="167"/>
        <v>0</v>
      </c>
      <c r="H515" s="30">
        <f t="shared" si="167"/>
        <v>0</v>
      </c>
      <c r="I515" s="30">
        <f t="shared" si="167"/>
        <v>0</v>
      </c>
      <c r="J515" s="30">
        <f t="shared" si="167"/>
        <v>0</v>
      </c>
      <c r="K515" s="30">
        <f t="shared" si="167"/>
        <v>0</v>
      </c>
      <c r="L515" s="33">
        <f t="shared" si="167"/>
        <v>0</v>
      </c>
      <c r="M515" s="30">
        <f t="shared" si="167"/>
        <v>0</v>
      </c>
      <c r="N515" s="30">
        <f t="shared" si="167"/>
        <v>0</v>
      </c>
      <c r="O515" s="30">
        <f t="shared" si="167"/>
        <v>0</v>
      </c>
      <c r="P515" s="30">
        <f t="shared" si="167"/>
        <v>0</v>
      </c>
      <c r="Q515" s="30">
        <f t="shared" si="167"/>
        <v>0</v>
      </c>
      <c r="R515" s="53"/>
    </row>
    <row r="516" spans="1:18" ht="15" customHeight="1">
      <c r="A516" s="76" t="s">
        <v>63</v>
      </c>
      <c r="B516" s="75" t="s">
        <v>141</v>
      </c>
      <c r="C516" s="49" t="s">
        <v>7</v>
      </c>
      <c r="D516" s="50"/>
      <c r="E516" s="30">
        <f aca="true" t="shared" si="168" ref="E516:L516">E517+E518+E519+E520+E521+E523</f>
        <v>1534179.92231</v>
      </c>
      <c r="F516" s="30">
        <f t="shared" si="168"/>
        <v>608244.83303</v>
      </c>
      <c r="G516" s="30">
        <f t="shared" si="168"/>
        <v>718037.7340599999</v>
      </c>
      <c r="H516" s="30">
        <f t="shared" si="168"/>
        <v>48927.57834</v>
      </c>
      <c r="I516" s="30">
        <f t="shared" si="168"/>
        <v>14385.71947</v>
      </c>
      <c r="J516" s="30">
        <f t="shared" si="168"/>
        <v>16597.8618</v>
      </c>
      <c r="K516" s="30">
        <f t="shared" si="168"/>
        <v>10706.501</v>
      </c>
      <c r="L516" s="33">
        <f t="shared" si="168"/>
        <v>63591.105509999994</v>
      </c>
      <c r="M516" s="30">
        <f>M517+M518+M519+M520+M521+M523</f>
        <v>11265.2</v>
      </c>
      <c r="N516" s="30">
        <f>N517+N518+N519+N520+N521+N523</f>
        <v>10663.57617</v>
      </c>
      <c r="O516" s="30">
        <f>O517+O518+O519+O520+O521+O523</f>
        <v>10672.35693</v>
      </c>
      <c r="P516" s="30">
        <f>P517+P518+P519+P520+P521+P523</f>
        <v>10543.728000000001</v>
      </c>
      <c r="Q516" s="30">
        <f>Q517+Q518+Q519+Q520+Q521+Q523</f>
        <v>10543.728000000001</v>
      </c>
      <c r="R516" s="53"/>
    </row>
    <row r="517" spans="1:18" ht="15" customHeight="1">
      <c r="A517" s="76"/>
      <c r="B517" s="75"/>
      <c r="C517" s="49" t="s">
        <v>4</v>
      </c>
      <c r="D517" s="51">
        <v>814</v>
      </c>
      <c r="E517" s="30">
        <f aca="true" t="shared" si="169" ref="E517:Q523">E525+E533</f>
        <v>45657.72827</v>
      </c>
      <c r="F517" s="30">
        <f t="shared" si="169"/>
        <v>1624.9</v>
      </c>
      <c r="G517" s="30">
        <f t="shared" si="169"/>
        <v>0</v>
      </c>
      <c r="H517" s="30">
        <f t="shared" si="169"/>
        <v>0</v>
      </c>
      <c r="I517" s="30">
        <f t="shared" si="169"/>
        <v>0</v>
      </c>
      <c r="J517" s="30">
        <f t="shared" si="169"/>
        <v>0</v>
      </c>
      <c r="K517" s="30">
        <f t="shared" si="169"/>
        <v>0</v>
      </c>
      <c r="L517" s="33">
        <f t="shared" si="169"/>
        <v>44032.82827</v>
      </c>
      <c r="M517" s="30">
        <f t="shared" si="169"/>
        <v>0</v>
      </c>
      <c r="N517" s="30">
        <f t="shared" si="169"/>
        <v>0</v>
      </c>
      <c r="O517" s="30">
        <f t="shared" si="169"/>
        <v>0</v>
      </c>
      <c r="P517" s="30">
        <f t="shared" si="169"/>
        <v>0</v>
      </c>
      <c r="Q517" s="30">
        <f t="shared" si="169"/>
        <v>0</v>
      </c>
      <c r="R517" s="53"/>
    </row>
    <row r="518" spans="1:18" ht="15" customHeight="1">
      <c r="A518" s="76"/>
      <c r="B518" s="75"/>
      <c r="C518" s="49" t="s">
        <v>8</v>
      </c>
      <c r="D518" s="50">
        <v>814</v>
      </c>
      <c r="E518" s="30">
        <f t="shared" si="169"/>
        <v>243645.45403999998</v>
      </c>
      <c r="F518" s="30">
        <f t="shared" si="169"/>
        <v>34806.17303</v>
      </c>
      <c r="G518" s="30">
        <f t="shared" si="169"/>
        <v>44974.75406</v>
      </c>
      <c r="H518" s="30">
        <f t="shared" si="169"/>
        <v>48927.57834</v>
      </c>
      <c r="I518" s="30">
        <f t="shared" si="169"/>
        <v>14385.71947</v>
      </c>
      <c r="J518" s="30">
        <f t="shared" si="169"/>
        <v>16597.8618</v>
      </c>
      <c r="K518" s="30">
        <f t="shared" si="169"/>
        <v>10706.501</v>
      </c>
      <c r="L518" s="33">
        <f t="shared" si="169"/>
        <v>19558.27724</v>
      </c>
      <c r="M518" s="30">
        <f t="shared" si="169"/>
        <v>11265.2</v>
      </c>
      <c r="N518" s="30">
        <f t="shared" si="169"/>
        <v>10663.57617</v>
      </c>
      <c r="O518" s="30">
        <f t="shared" si="169"/>
        <v>10672.35693</v>
      </c>
      <c r="P518" s="30">
        <f t="shared" si="169"/>
        <v>10543.728000000001</v>
      </c>
      <c r="Q518" s="30">
        <f t="shared" si="169"/>
        <v>10543.728000000001</v>
      </c>
      <c r="R518" s="53"/>
    </row>
    <row r="519" spans="1:18" ht="15" customHeight="1">
      <c r="A519" s="76"/>
      <c r="B519" s="75"/>
      <c r="C519" s="49" t="s">
        <v>5</v>
      </c>
      <c r="D519" s="51"/>
      <c r="E519" s="30">
        <f t="shared" si="169"/>
        <v>0</v>
      </c>
      <c r="F519" s="30">
        <f t="shared" si="169"/>
        <v>0</v>
      </c>
      <c r="G519" s="30">
        <f t="shared" si="169"/>
        <v>0</v>
      </c>
      <c r="H519" s="30">
        <f t="shared" si="169"/>
        <v>0</v>
      </c>
      <c r="I519" s="30">
        <f t="shared" si="169"/>
        <v>0</v>
      </c>
      <c r="J519" s="30">
        <f t="shared" si="169"/>
        <v>0</v>
      </c>
      <c r="K519" s="30">
        <f t="shared" si="169"/>
        <v>0</v>
      </c>
      <c r="L519" s="33">
        <f t="shared" si="169"/>
        <v>0</v>
      </c>
      <c r="M519" s="30">
        <f t="shared" si="169"/>
        <v>0</v>
      </c>
      <c r="N519" s="30">
        <f t="shared" si="169"/>
        <v>0</v>
      </c>
      <c r="O519" s="30">
        <f t="shared" si="169"/>
        <v>0</v>
      </c>
      <c r="P519" s="30">
        <f t="shared" si="169"/>
        <v>0</v>
      </c>
      <c r="Q519" s="30">
        <f t="shared" si="169"/>
        <v>0</v>
      </c>
      <c r="R519" s="53"/>
    </row>
    <row r="520" spans="1:18" ht="30" customHeight="1">
      <c r="A520" s="76"/>
      <c r="B520" s="75"/>
      <c r="C520" s="49" t="s">
        <v>109</v>
      </c>
      <c r="D520" s="51"/>
      <c r="E520" s="30">
        <f t="shared" si="169"/>
        <v>1244876.74</v>
      </c>
      <c r="F520" s="30">
        <f t="shared" si="169"/>
        <v>571813.76</v>
      </c>
      <c r="G520" s="30">
        <f t="shared" si="169"/>
        <v>673062.98</v>
      </c>
      <c r="H520" s="30">
        <f t="shared" si="169"/>
        <v>0</v>
      </c>
      <c r="I520" s="30">
        <f t="shared" si="169"/>
        <v>0</v>
      </c>
      <c r="J520" s="30">
        <f t="shared" si="169"/>
        <v>0</v>
      </c>
      <c r="K520" s="30">
        <f t="shared" si="169"/>
        <v>0</v>
      </c>
      <c r="L520" s="33">
        <f t="shared" si="169"/>
        <v>0</v>
      </c>
      <c r="M520" s="30">
        <f t="shared" si="169"/>
        <v>0</v>
      </c>
      <c r="N520" s="30">
        <f t="shared" si="169"/>
        <v>0</v>
      </c>
      <c r="O520" s="30">
        <f t="shared" si="169"/>
        <v>0</v>
      </c>
      <c r="P520" s="30">
        <f t="shared" si="169"/>
        <v>0</v>
      </c>
      <c r="Q520" s="30">
        <f t="shared" si="169"/>
        <v>0</v>
      </c>
      <c r="R520" s="53"/>
    </row>
    <row r="521" spans="1:18" ht="15" customHeight="1">
      <c r="A521" s="76"/>
      <c r="B521" s="75"/>
      <c r="C521" s="49" t="s">
        <v>6</v>
      </c>
      <c r="D521" s="51"/>
      <c r="E521" s="30">
        <f t="shared" si="169"/>
        <v>0</v>
      </c>
      <c r="F521" s="30">
        <f t="shared" si="169"/>
        <v>0</v>
      </c>
      <c r="G521" s="30">
        <f t="shared" si="169"/>
        <v>0</v>
      </c>
      <c r="H521" s="30">
        <f t="shared" si="169"/>
        <v>0</v>
      </c>
      <c r="I521" s="30">
        <f t="shared" si="169"/>
        <v>0</v>
      </c>
      <c r="J521" s="30">
        <f t="shared" si="169"/>
        <v>0</v>
      </c>
      <c r="K521" s="30">
        <f t="shared" si="169"/>
        <v>0</v>
      </c>
      <c r="L521" s="33">
        <f t="shared" si="169"/>
        <v>0</v>
      </c>
      <c r="M521" s="30">
        <f t="shared" si="169"/>
        <v>0</v>
      </c>
      <c r="N521" s="30">
        <f t="shared" si="169"/>
        <v>0</v>
      </c>
      <c r="O521" s="30">
        <f t="shared" si="169"/>
        <v>0</v>
      </c>
      <c r="P521" s="30">
        <f t="shared" si="169"/>
        <v>0</v>
      </c>
      <c r="Q521" s="30">
        <f t="shared" si="169"/>
        <v>0</v>
      </c>
      <c r="R521" s="53"/>
    </row>
    <row r="522" spans="1:18" ht="30" customHeight="1">
      <c r="A522" s="76"/>
      <c r="B522" s="75"/>
      <c r="C522" s="49" t="s">
        <v>110</v>
      </c>
      <c r="D522" s="51"/>
      <c r="E522" s="30">
        <f t="shared" si="169"/>
        <v>0</v>
      </c>
      <c r="F522" s="30">
        <f t="shared" si="169"/>
        <v>0</v>
      </c>
      <c r="G522" s="30">
        <f t="shared" si="169"/>
        <v>0</v>
      </c>
      <c r="H522" s="30">
        <f t="shared" si="169"/>
        <v>0</v>
      </c>
      <c r="I522" s="30">
        <f t="shared" si="169"/>
        <v>0</v>
      </c>
      <c r="J522" s="30">
        <f t="shared" si="169"/>
        <v>0</v>
      </c>
      <c r="K522" s="30">
        <f t="shared" si="169"/>
        <v>0</v>
      </c>
      <c r="L522" s="33">
        <f t="shared" si="169"/>
        <v>0</v>
      </c>
      <c r="M522" s="30">
        <f t="shared" si="169"/>
        <v>0</v>
      </c>
      <c r="N522" s="30">
        <f t="shared" si="169"/>
        <v>0</v>
      </c>
      <c r="O522" s="30">
        <f t="shared" si="169"/>
        <v>0</v>
      </c>
      <c r="P522" s="30">
        <f t="shared" si="169"/>
        <v>0</v>
      </c>
      <c r="Q522" s="30">
        <f t="shared" si="169"/>
        <v>0</v>
      </c>
      <c r="R522" s="53"/>
    </row>
    <row r="523" spans="1:18" ht="30" customHeight="1">
      <c r="A523" s="76"/>
      <c r="B523" s="75"/>
      <c r="C523" s="49" t="s">
        <v>20</v>
      </c>
      <c r="D523" s="51"/>
      <c r="E523" s="30">
        <f t="shared" si="169"/>
        <v>0</v>
      </c>
      <c r="F523" s="30">
        <f t="shared" si="169"/>
        <v>0</v>
      </c>
      <c r="G523" s="30">
        <f t="shared" si="169"/>
        <v>0</v>
      </c>
      <c r="H523" s="30">
        <f t="shared" si="169"/>
        <v>0</v>
      </c>
      <c r="I523" s="30">
        <f t="shared" si="169"/>
        <v>0</v>
      </c>
      <c r="J523" s="30">
        <f t="shared" si="169"/>
        <v>0</v>
      </c>
      <c r="K523" s="30">
        <f t="shared" si="169"/>
        <v>0</v>
      </c>
      <c r="L523" s="33">
        <f t="shared" si="169"/>
        <v>0</v>
      </c>
      <c r="M523" s="30">
        <f t="shared" si="169"/>
        <v>0</v>
      </c>
      <c r="N523" s="30">
        <f t="shared" si="169"/>
        <v>0</v>
      </c>
      <c r="O523" s="30">
        <f t="shared" si="169"/>
        <v>0</v>
      </c>
      <c r="P523" s="30">
        <f t="shared" si="169"/>
        <v>0</v>
      </c>
      <c r="Q523" s="30">
        <f t="shared" si="169"/>
        <v>0</v>
      </c>
      <c r="R523" s="53"/>
    </row>
    <row r="524" spans="1:18" ht="15" customHeight="1">
      <c r="A524" s="76" t="s">
        <v>64</v>
      </c>
      <c r="B524" s="75" t="s">
        <v>244</v>
      </c>
      <c r="C524" s="49" t="s">
        <v>7</v>
      </c>
      <c r="D524" s="50"/>
      <c r="E524" s="30">
        <f aca="true" t="shared" si="170" ref="E524:L524">E525+E526+E527+E528+E529+E531</f>
        <v>1528952.92731</v>
      </c>
      <c r="F524" s="30">
        <f t="shared" si="170"/>
        <v>606244.83303</v>
      </c>
      <c r="G524" s="30">
        <f t="shared" si="170"/>
        <v>715019.7340599999</v>
      </c>
      <c r="H524" s="30">
        <f t="shared" si="170"/>
        <v>48718.58334</v>
      </c>
      <c r="I524" s="30">
        <f t="shared" si="170"/>
        <v>14385.71947</v>
      </c>
      <c r="J524" s="30">
        <f t="shared" si="170"/>
        <v>16597.8618</v>
      </c>
      <c r="K524" s="30">
        <f t="shared" si="170"/>
        <v>10706.501</v>
      </c>
      <c r="L524" s="33">
        <f t="shared" si="170"/>
        <v>63591.105509999994</v>
      </c>
      <c r="M524" s="30">
        <f>M525+M526+M527+M528+M529+M531</f>
        <v>11265.2</v>
      </c>
      <c r="N524" s="30">
        <f>N525+N526+N527+N528+N529+N531</f>
        <v>10663.57617</v>
      </c>
      <c r="O524" s="30">
        <f>O525+O526+O527+O528+O529+O531</f>
        <v>10672.35693</v>
      </c>
      <c r="P524" s="30">
        <f>P525+P526+P527+P528+P529+P531</f>
        <v>10543.728000000001</v>
      </c>
      <c r="Q524" s="30">
        <f>Q525+Q526+Q527+Q528+Q529+Q531</f>
        <v>10543.728000000001</v>
      </c>
      <c r="R524" s="53"/>
    </row>
    <row r="525" spans="1:18" ht="15" customHeight="1">
      <c r="A525" s="76"/>
      <c r="B525" s="75"/>
      <c r="C525" s="49" t="s">
        <v>4</v>
      </c>
      <c r="D525" s="50"/>
      <c r="E525" s="30">
        <f aca="true" t="shared" si="171" ref="E525:E531">F525+G525+H525+I525+J525+K525+L525+M525+N525+O525+P525+Q525</f>
        <v>45657.72827</v>
      </c>
      <c r="F525" s="30">
        <v>1624.9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3">
        <v>44032.82827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53"/>
    </row>
    <row r="526" spans="1:18" ht="15" customHeight="1">
      <c r="A526" s="76"/>
      <c r="B526" s="75"/>
      <c r="C526" s="49" t="s">
        <v>8</v>
      </c>
      <c r="D526" s="51">
        <v>814</v>
      </c>
      <c r="E526" s="30">
        <f t="shared" si="171"/>
        <v>238418.45904</v>
      </c>
      <c r="F526" s="30">
        <v>32806.17303</v>
      </c>
      <c r="G526" s="30">
        <v>41956.75406</v>
      </c>
      <c r="H526" s="30">
        <v>48718.58334</v>
      </c>
      <c r="I526" s="33">
        <v>14385.71947</v>
      </c>
      <c r="J526" s="30">
        <v>16597.8618</v>
      </c>
      <c r="K526" s="30">
        <v>10706.501</v>
      </c>
      <c r="L526" s="33">
        <v>19558.27724</v>
      </c>
      <c r="M526" s="30">
        <v>11265.2</v>
      </c>
      <c r="N526" s="30">
        <v>10663.57617</v>
      </c>
      <c r="O526" s="30">
        <v>10672.35693</v>
      </c>
      <c r="P526" s="30">
        <v>10543.728000000001</v>
      </c>
      <c r="Q526" s="30">
        <v>10543.728000000001</v>
      </c>
      <c r="R526" s="53"/>
    </row>
    <row r="527" spans="1:18" ht="15" customHeight="1">
      <c r="A527" s="76"/>
      <c r="B527" s="75"/>
      <c r="C527" s="49" t="s">
        <v>5</v>
      </c>
      <c r="D527" s="51"/>
      <c r="E527" s="30">
        <f t="shared" si="171"/>
        <v>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3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53"/>
    </row>
    <row r="528" spans="1:18" ht="30" customHeight="1">
      <c r="A528" s="76"/>
      <c r="B528" s="75"/>
      <c r="C528" s="49" t="s">
        <v>109</v>
      </c>
      <c r="D528" s="51"/>
      <c r="E528" s="30">
        <f t="shared" si="171"/>
        <v>1244876.74</v>
      </c>
      <c r="F528" s="30">
        <v>571813.76</v>
      </c>
      <c r="G528" s="30">
        <v>673062.98</v>
      </c>
      <c r="H528" s="30">
        <v>0</v>
      </c>
      <c r="I528" s="30">
        <v>0</v>
      </c>
      <c r="J528" s="30">
        <v>0</v>
      </c>
      <c r="K528" s="30">
        <v>0</v>
      </c>
      <c r="L528" s="33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53"/>
    </row>
    <row r="529" spans="1:18" ht="15" customHeight="1">
      <c r="A529" s="76"/>
      <c r="B529" s="75"/>
      <c r="C529" s="49" t="s">
        <v>6</v>
      </c>
      <c r="D529" s="51"/>
      <c r="E529" s="30">
        <f t="shared" si="171"/>
        <v>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3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53"/>
    </row>
    <row r="530" spans="1:18" ht="30" customHeight="1">
      <c r="A530" s="76"/>
      <c r="B530" s="75"/>
      <c r="C530" s="49" t="s">
        <v>110</v>
      </c>
      <c r="D530" s="51"/>
      <c r="E530" s="30">
        <f t="shared" si="171"/>
        <v>0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3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53"/>
    </row>
    <row r="531" spans="1:18" ht="30" customHeight="1">
      <c r="A531" s="76"/>
      <c r="B531" s="75"/>
      <c r="C531" s="49" t="s">
        <v>20</v>
      </c>
      <c r="D531" s="51"/>
      <c r="E531" s="30">
        <f t="shared" si="171"/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3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53"/>
    </row>
    <row r="532" spans="1:18" ht="15" customHeight="1">
      <c r="A532" s="76" t="s">
        <v>65</v>
      </c>
      <c r="B532" s="75" t="s">
        <v>245</v>
      </c>
      <c r="C532" s="49" t="s">
        <v>7</v>
      </c>
      <c r="D532" s="50"/>
      <c r="E532" s="30">
        <f>E533+E534+E535+E536+E537+E539</f>
        <v>5226.995</v>
      </c>
      <c r="F532" s="30">
        <f aca="true" t="shared" si="172" ref="F532:L532">F533+F534+F535+F536+F537+F539</f>
        <v>2000</v>
      </c>
      <c r="G532" s="30">
        <f t="shared" si="172"/>
        <v>3018</v>
      </c>
      <c r="H532" s="30">
        <f t="shared" si="172"/>
        <v>208.995</v>
      </c>
      <c r="I532" s="30">
        <f t="shared" si="172"/>
        <v>0</v>
      </c>
      <c r="J532" s="30">
        <f t="shared" si="172"/>
        <v>0</v>
      </c>
      <c r="K532" s="30">
        <f t="shared" si="172"/>
        <v>0</v>
      </c>
      <c r="L532" s="33">
        <f t="shared" si="172"/>
        <v>0</v>
      </c>
      <c r="M532" s="30">
        <f>M533+M534+M535+M536+M537+M539</f>
        <v>0</v>
      </c>
      <c r="N532" s="30">
        <f>N533+N534+N535+N536+N537+N539</f>
        <v>0</v>
      </c>
      <c r="O532" s="30">
        <f>O533+O534+O535+O536+O537+O539</f>
        <v>0</v>
      </c>
      <c r="P532" s="30">
        <f>P533+P534+P535+P536+P537+P539</f>
        <v>0</v>
      </c>
      <c r="Q532" s="30">
        <f>Q533+Q534+Q535+Q536+Q537+Q539</f>
        <v>0</v>
      </c>
      <c r="R532" s="53"/>
    </row>
    <row r="533" spans="1:18" ht="15" customHeight="1">
      <c r="A533" s="76"/>
      <c r="B533" s="77"/>
      <c r="C533" s="49" t="s">
        <v>4</v>
      </c>
      <c r="D533" s="50"/>
      <c r="E533" s="30">
        <f>F533+G533+H533+I533+J533+K533+L533+M533+N533+O533+P533+Q533</f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3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53"/>
    </row>
    <row r="534" spans="1:18" ht="15" customHeight="1">
      <c r="A534" s="76"/>
      <c r="B534" s="77"/>
      <c r="C534" s="49" t="s">
        <v>8</v>
      </c>
      <c r="D534" s="51" t="s">
        <v>9</v>
      </c>
      <c r="E534" s="30">
        <f aca="true" t="shared" si="173" ref="E534:E539">F534+G534+H534+I534+J534+K534+L534+M534+N534+O534+P534+Q534</f>
        <v>5226.995</v>
      </c>
      <c r="F534" s="30">
        <v>2000</v>
      </c>
      <c r="G534" s="30">
        <v>3018</v>
      </c>
      <c r="H534" s="30">
        <v>208.995</v>
      </c>
      <c r="I534" s="30">
        <v>0</v>
      </c>
      <c r="J534" s="30">
        <v>0</v>
      </c>
      <c r="K534" s="30">
        <v>0</v>
      </c>
      <c r="L534" s="33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53"/>
    </row>
    <row r="535" spans="1:18" ht="15" customHeight="1">
      <c r="A535" s="76"/>
      <c r="B535" s="77"/>
      <c r="C535" s="49" t="s">
        <v>5</v>
      </c>
      <c r="D535" s="51"/>
      <c r="E535" s="30">
        <f t="shared" si="173"/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3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53"/>
    </row>
    <row r="536" spans="1:18" ht="30" customHeight="1">
      <c r="A536" s="76"/>
      <c r="B536" s="77"/>
      <c r="C536" s="49" t="s">
        <v>109</v>
      </c>
      <c r="D536" s="51"/>
      <c r="E536" s="30">
        <f t="shared" si="173"/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3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53"/>
    </row>
    <row r="537" spans="1:18" ht="15" customHeight="1">
      <c r="A537" s="76"/>
      <c r="B537" s="77"/>
      <c r="C537" s="49" t="s">
        <v>6</v>
      </c>
      <c r="D537" s="51"/>
      <c r="E537" s="30">
        <f t="shared" si="173"/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3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53"/>
    </row>
    <row r="538" spans="1:18" ht="30" customHeight="1">
      <c r="A538" s="76"/>
      <c r="B538" s="77"/>
      <c r="C538" s="49" t="s">
        <v>110</v>
      </c>
      <c r="D538" s="51"/>
      <c r="E538" s="30">
        <f t="shared" si="173"/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3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53"/>
    </row>
    <row r="539" spans="1:18" ht="30" customHeight="1">
      <c r="A539" s="76"/>
      <c r="B539" s="77"/>
      <c r="C539" s="49" t="s">
        <v>20</v>
      </c>
      <c r="D539" s="51"/>
      <c r="E539" s="30">
        <f t="shared" si="173"/>
        <v>0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3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53"/>
    </row>
    <row r="540" spans="1:18" ht="15" customHeight="1">
      <c r="A540" s="76" t="s">
        <v>66</v>
      </c>
      <c r="B540" s="75" t="s">
        <v>142</v>
      </c>
      <c r="C540" s="49" t="s">
        <v>7</v>
      </c>
      <c r="D540" s="50"/>
      <c r="E540" s="30">
        <f aca="true" t="shared" si="174" ref="E540:L540">E541+E542+E543+E544+E545+E547</f>
        <v>5571517.28558</v>
      </c>
      <c r="F540" s="30">
        <f t="shared" si="174"/>
        <v>1513496.47446</v>
      </c>
      <c r="G540" s="30">
        <f t="shared" si="174"/>
        <v>1640670.9145499999</v>
      </c>
      <c r="H540" s="30">
        <f t="shared" si="174"/>
        <v>190994.63048</v>
      </c>
      <c r="I540" s="30">
        <f t="shared" si="174"/>
        <v>206220.05248</v>
      </c>
      <c r="J540" s="30">
        <f t="shared" si="174"/>
        <v>213300.82469</v>
      </c>
      <c r="K540" s="30">
        <f t="shared" si="174"/>
        <v>214630.61572</v>
      </c>
      <c r="L540" s="33">
        <f t="shared" si="174"/>
        <v>558767.4854</v>
      </c>
      <c r="M540" s="30">
        <f>M541+M542+M543+M544+M545+M547</f>
        <v>229492.769</v>
      </c>
      <c r="N540" s="30">
        <f>N541+N542+N543+N544+N545+N547</f>
        <v>197817.569</v>
      </c>
      <c r="O540" s="30">
        <f>O541+O542+O543+O544+O545+O547</f>
        <v>197469.369</v>
      </c>
      <c r="P540" s="30">
        <f>P541+P542+P543+P544+P545+P547</f>
        <v>204328.29040000003</v>
      </c>
      <c r="Q540" s="30">
        <f>Q541+Q542+Q543+Q544+Q545+Q547</f>
        <v>204328.29040000003</v>
      </c>
      <c r="R540" s="53"/>
    </row>
    <row r="541" spans="1:18" ht="15" customHeight="1">
      <c r="A541" s="76"/>
      <c r="B541" s="75"/>
      <c r="C541" s="49" t="s">
        <v>4</v>
      </c>
      <c r="D541" s="50">
        <v>814</v>
      </c>
      <c r="E541" s="30">
        <f aca="true" t="shared" si="175" ref="E541:Q547">E549+E557</f>
        <v>235207.36667</v>
      </c>
      <c r="F541" s="30">
        <f t="shared" si="175"/>
        <v>1366.5</v>
      </c>
      <c r="G541" s="30">
        <f t="shared" si="175"/>
        <v>0</v>
      </c>
      <c r="H541" s="30">
        <f t="shared" si="175"/>
        <v>0</v>
      </c>
      <c r="I541" s="30">
        <f t="shared" si="175"/>
        <v>0</v>
      </c>
      <c r="J541" s="30">
        <f t="shared" si="175"/>
        <v>23735</v>
      </c>
      <c r="K541" s="30">
        <f t="shared" si="175"/>
        <v>0</v>
      </c>
      <c r="L541" s="33">
        <f>L549+L557</f>
        <v>210105.86667</v>
      </c>
      <c r="M541" s="30">
        <f t="shared" si="175"/>
        <v>0</v>
      </c>
      <c r="N541" s="30">
        <f t="shared" si="175"/>
        <v>0</v>
      </c>
      <c r="O541" s="30">
        <f t="shared" si="175"/>
        <v>0</v>
      </c>
      <c r="P541" s="30">
        <f t="shared" si="175"/>
        <v>0</v>
      </c>
      <c r="Q541" s="30">
        <f t="shared" si="175"/>
        <v>0</v>
      </c>
      <c r="R541" s="53"/>
    </row>
    <row r="542" spans="1:18" ht="15" customHeight="1">
      <c r="A542" s="76"/>
      <c r="B542" s="75"/>
      <c r="C542" s="49" t="s">
        <v>8</v>
      </c>
      <c r="D542" s="51" t="s">
        <v>9</v>
      </c>
      <c r="E542" s="30">
        <f t="shared" si="175"/>
        <v>2542816.8489099997</v>
      </c>
      <c r="F542" s="30">
        <f t="shared" si="175"/>
        <v>188641.33446</v>
      </c>
      <c r="G542" s="30">
        <f t="shared" si="175"/>
        <v>170666.48455</v>
      </c>
      <c r="H542" s="30">
        <f t="shared" si="175"/>
        <v>190994.63048</v>
      </c>
      <c r="I542" s="30">
        <f t="shared" si="175"/>
        <v>206220.05248</v>
      </c>
      <c r="J542" s="30">
        <f t="shared" si="175"/>
        <v>189565.82469</v>
      </c>
      <c r="K542" s="30">
        <f t="shared" si="175"/>
        <v>214630.61572</v>
      </c>
      <c r="L542" s="33">
        <f>L550+L558</f>
        <v>348661.61873</v>
      </c>
      <c r="M542" s="30">
        <f t="shared" si="175"/>
        <v>229492.769</v>
      </c>
      <c r="N542" s="30">
        <f t="shared" si="175"/>
        <v>197817.569</v>
      </c>
      <c r="O542" s="30">
        <f t="shared" si="175"/>
        <v>197469.369</v>
      </c>
      <c r="P542" s="30">
        <f t="shared" si="175"/>
        <v>204328.29040000003</v>
      </c>
      <c r="Q542" s="30">
        <f t="shared" si="175"/>
        <v>204328.29040000003</v>
      </c>
      <c r="R542" s="53"/>
    </row>
    <row r="543" spans="1:18" ht="15" customHeight="1">
      <c r="A543" s="76"/>
      <c r="B543" s="75"/>
      <c r="C543" s="49" t="s">
        <v>5</v>
      </c>
      <c r="D543" s="51"/>
      <c r="E543" s="30">
        <f t="shared" si="175"/>
        <v>0</v>
      </c>
      <c r="F543" s="30">
        <f t="shared" si="175"/>
        <v>0</v>
      </c>
      <c r="G543" s="30">
        <f t="shared" si="175"/>
        <v>0</v>
      </c>
      <c r="H543" s="30">
        <f t="shared" si="175"/>
        <v>0</v>
      </c>
      <c r="I543" s="30">
        <f t="shared" si="175"/>
        <v>0</v>
      </c>
      <c r="J543" s="30">
        <f t="shared" si="175"/>
        <v>0</v>
      </c>
      <c r="K543" s="30">
        <f t="shared" si="175"/>
        <v>0</v>
      </c>
      <c r="L543" s="33">
        <f t="shared" si="175"/>
        <v>0</v>
      </c>
      <c r="M543" s="30">
        <f t="shared" si="175"/>
        <v>0</v>
      </c>
      <c r="N543" s="30">
        <f t="shared" si="175"/>
        <v>0</v>
      </c>
      <c r="O543" s="30">
        <f t="shared" si="175"/>
        <v>0</v>
      </c>
      <c r="P543" s="30">
        <f t="shared" si="175"/>
        <v>0</v>
      </c>
      <c r="Q543" s="30">
        <f t="shared" si="175"/>
        <v>0</v>
      </c>
      <c r="R543" s="53"/>
    </row>
    <row r="544" spans="1:18" ht="30" customHeight="1">
      <c r="A544" s="76"/>
      <c r="B544" s="75"/>
      <c r="C544" s="49" t="s">
        <v>109</v>
      </c>
      <c r="D544" s="51"/>
      <c r="E544" s="30">
        <f t="shared" si="175"/>
        <v>2793493.07</v>
      </c>
      <c r="F544" s="30">
        <f t="shared" si="175"/>
        <v>1323488.64</v>
      </c>
      <c r="G544" s="30">
        <f t="shared" si="175"/>
        <v>1470004.43</v>
      </c>
      <c r="H544" s="30">
        <f t="shared" si="175"/>
        <v>0</v>
      </c>
      <c r="I544" s="30">
        <f t="shared" si="175"/>
        <v>0</v>
      </c>
      <c r="J544" s="30">
        <f t="shared" si="175"/>
        <v>0</v>
      </c>
      <c r="K544" s="30">
        <f t="shared" si="175"/>
        <v>0</v>
      </c>
      <c r="L544" s="33">
        <f t="shared" si="175"/>
        <v>0</v>
      </c>
      <c r="M544" s="30">
        <f t="shared" si="175"/>
        <v>0</v>
      </c>
      <c r="N544" s="30">
        <f t="shared" si="175"/>
        <v>0</v>
      </c>
      <c r="O544" s="30">
        <f t="shared" si="175"/>
        <v>0</v>
      </c>
      <c r="P544" s="30">
        <f t="shared" si="175"/>
        <v>0</v>
      </c>
      <c r="Q544" s="30">
        <f t="shared" si="175"/>
        <v>0</v>
      </c>
      <c r="R544" s="53"/>
    </row>
    <row r="545" spans="1:18" ht="15" customHeight="1">
      <c r="A545" s="76"/>
      <c r="B545" s="75"/>
      <c r="C545" s="49" t="s">
        <v>6</v>
      </c>
      <c r="D545" s="51"/>
      <c r="E545" s="30">
        <f t="shared" si="175"/>
        <v>0</v>
      </c>
      <c r="F545" s="30">
        <f t="shared" si="175"/>
        <v>0</v>
      </c>
      <c r="G545" s="30">
        <f t="shared" si="175"/>
        <v>0</v>
      </c>
      <c r="H545" s="30">
        <f t="shared" si="175"/>
        <v>0</v>
      </c>
      <c r="I545" s="30">
        <f t="shared" si="175"/>
        <v>0</v>
      </c>
      <c r="J545" s="30">
        <f t="shared" si="175"/>
        <v>0</v>
      </c>
      <c r="K545" s="30">
        <f t="shared" si="175"/>
        <v>0</v>
      </c>
      <c r="L545" s="33">
        <f t="shared" si="175"/>
        <v>0</v>
      </c>
      <c r="M545" s="30">
        <f t="shared" si="175"/>
        <v>0</v>
      </c>
      <c r="N545" s="30">
        <f t="shared" si="175"/>
        <v>0</v>
      </c>
      <c r="O545" s="30">
        <f t="shared" si="175"/>
        <v>0</v>
      </c>
      <c r="P545" s="30">
        <f t="shared" si="175"/>
        <v>0</v>
      </c>
      <c r="Q545" s="30">
        <f t="shared" si="175"/>
        <v>0</v>
      </c>
      <c r="R545" s="53"/>
    </row>
    <row r="546" spans="1:18" ht="30" customHeight="1">
      <c r="A546" s="76"/>
      <c r="B546" s="75"/>
      <c r="C546" s="49" t="s">
        <v>110</v>
      </c>
      <c r="D546" s="51"/>
      <c r="E546" s="30">
        <f t="shared" si="175"/>
        <v>0</v>
      </c>
      <c r="F546" s="30">
        <f t="shared" si="175"/>
        <v>0</v>
      </c>
      <c r="G546" s="30">
        <f t="shared" si="175"/>
        <v>0</v>
      </c>
      <c r="H546" s="30">
        <f t="shared" si="175"/>
        <v>0</v>
      </c>
      <c r="I546" s="30">
        <f t="shared" si="175"/>
        <v>0</v>
      </c>
      <c r="J546" s="30">
        <f t="shared" si="175"/>
        <v>0</v>
      </c>
      <c r="K546" s="30">
        <f t="shared" si="175"/>
        <v>0</v>
      </c>
      <c r="L546" s="33">
        <f t="shared" si="175"/>
        <v>0</v>
      </c>
      <c r="M546" s="30">
        <f t="shared" si="175"/>
        <v>0</v>
      </c>
      <c r="N546" s="30">
        <f t="shared" si="175"/>
        <v>0</v>
      </c>
      <c r="O546" s="30">
        <f t="shared" si="175"/>
        <v>0</v>
      </c>
      <c r="P546" s="30">
        <f t="shared" si="175"/>
        <v>0</v>
      </c>
      <c r="Q546" s="30">
        <f t="shared" si="175"/>
        <v>0</v>
      </c>
      <c r="R546" s="53"/>
    </row>
    <row r="547" spans="1:18" ht="30" customHeight="1">
      <c r="A547" s="76"/>
      <c r="B547" s="75"/>
      <c r="C547" s="49" t="s">
        <v>20</v>
      </c>
      <c r="D547" s="51"/>
      <c r="E547" s="30">
        <f t="shared" si="175"/>
        <v>0</v>
      </c>
      <c r="F547" s="30">
        <f t="shared" si="175"/>
        <v>0</v>
      </c>
      <c r="G547" s="30">
        <f t="shared" si="175"/>
        <v>0</v>
      </c>
      <c r="H547" s="30">
        <f t="shared" si="175"/>
        <v>0</v>
      </c>
      <c r="I547" s="30">
        <f t="shared" si="175"/>
        <v>0</v>
      </c>
      <c r="J547" s="30">
        <f t="shared" si="175"/>
        <v>0</v>
      </c>
      <c r="K547" s="30">
        <f t="shared" si="175"/>
        <v>0</v>
      </c>
      <c r="L547" s="33">
        <f t="shared" si="175"/>
        <v>0</v>
      </c>
      <c r="M547" s="30">
        <f t="shared" si="175"/>
        <v>0</v>
      </c>
      <c r="N547" s="30">
        <f t="shared" si="175"/>
        <v>0</v>
      </c>
      <c r="O547" s="30">
        <f t="shared" si="175"/>
        <v>0</v>
      </c>
      <c r="P547" s="30">
        <f t="shared" si="175"/>
        <v>0</v>
      </c>
      <c r="Q547" s="30">
        <f t="shared" si="175"/>
        <v>0</v>
      </c>
      <c r="R547" s="53"/>
    </row>
    <row r="548" spans="1:18" ht="15" customHeight="1">
      <c r="A548" s="76" t="s">
        <v>67</v>
      </c>
      <c r="B548" s="75" t="s">
        <v>246</v>
      </c>
      <c r="C548" s="49" t="s">
        <v>7</v>
      </c>
      <c r="D548" s="50"/>
      <c r="E548" s="30">
        <f aca="true" t="shared" si="176" ref="E548:L548">E549+E550+E551+E552+E553+E555</f>
        <v>6809.5354800000005</v>
      </c>
      <c r="F548" s="30">
        <f t="shared" si="176"/>
        <v>2269.7354800000003</v>
      </c>
      <c r="G548" s="30">
        <f t="shared" si="176"/>
        <v>1445.8</v>
      </c>
      <c r="H548" s="30">
        <f t="shared" si="176"/>
        <v>1547</v>
      </c>
      <c r="I548" s="30">
        <f t="shared" si="176"/>
        <v>1547</v>
      </c>
      <c r="J548" s="30">
        <f t="shared" si="176"/>
        <v>0</v>
      </c>
      <c r="K548" s="30">
        <f t="shared" si="176"/>
        <v>0</v>
      </c>
      <c r="L548" s="33">
        <f t="shared" si="176"/>
        <v>0</v>
      </c>
      <c r="M548" s="30">
        <f>M549+M550+M551+M552+M553+M555</f>
        <v>0</v>
      </c>
      <c r="N548" s="30">
        <f>N549+N550+N551+N552+N553+N555</f>
        <v>0</v>
      </c>
      <c r="O548" s="30">
        <f>O549+O550+O551+O552+O553+O555</f>
        <v>0</v>
      </c>
      <c r="P548" s="30">
        <f>P549+P550+P551+P552+P553+P555</f>
        <v>0</v>
      </c>
      <c r="Q548" s="30">
        <f>Q549+Q550+Q551+Q552+Q553+Q555</f>
        <v>0</v>
      </c>
      <c r="R548" s="53"/>
    </row>
    <row r="549" spans="1:18" ht="15" customHeight="1">
      <c r="A549" s="76"/>
      <c r="B549" s="77"/>
      <c r="C549" s="49" t="s">
        <v>4</v>
      </c>
      <c r="D549" s="50">
        <v>814</v>
      </c>
      <c r="E549" s="30">
        <f aca="true" t="shared" si="177" ref="E549:E555">F549+G549+H549+I549+J549+K549+L549+M549+N549+O549+P549+Q549</f>
        <v>1366.5</v>
      </c>
      <c r="F549" s="30">
        <v>1366.5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3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53"/>
    </row>
    <row r="550" spans="1:18" ht="15" customHeight="1">
      <c r="A550" s="76"/>
      <c r="B550" s="77"/>
      <c r="C550" s="49" t="s">
        <v>8</v>
      </c>
      <c r="D550" s="50">
        <v>814</v>
      </c>
      <c r="E550" s="30">
        <f t="shared" si="177"/>
        <v>5443.0354800000005</v>
      </c>
      <c r="F550" s="30">
        <v>903.23548</v>
      </c>
      <c r="G550" s="30">
        <v>1445.8</v>
      </c>
      <c r="H550" s="30">
        <v>1547</v>
      </c>
      <c r="I550" s="30">
        <v>1547</v>
      </c>
      <c r="J550" s="30">
        <v>0</v>
      </c>
      <c r="K550" s="30">
        <v>0</v>
      </c>
      <c r="L550" s="33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53"/>
    </row>
    <row r="551" spans="1:18" ht="15" customHeight="1">
      <c r="A551" s="76"/>
      <c r="B551" s="77"/>
      <c r="C551" s="49" t="s">
        <v>5</v>
      </c>
      <c r="D551" s="51"/>
      <c r="E551" s="30">
        <f t="shared" si="177"/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3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53"/>
    </row>
    <row r="552" spans="1:18" ht="30" customHeight="1">
      <c r="A552" s="76"/>
      <c r="B552" s="77"/>
      <c r="C552" s="49" t="s">
        <v>109</v>
      </c>
      <c r="D552" s="51"/>
      <c r="E552" s="30">
        <f t="shared" si="177"/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3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53"/>
    </row>
    <row r="553" spans="1:18" ht="15" customHeight="1">
      <c r="A553" s="76"/>
      <c r="B553" s="77"/>
      <c r="C553" s="49" t="s">
        <v>6</v>
      </c>
      <c r="D553" s="51"/>
      <c r="E553" s="30">
        <f t="shared" si="177"/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3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53"/>
    </row>
    <row r="554" spans="1:18" ht="30" customHeight="1">
      <c r="A554" s="76"/>
      <c r="B554" s="77"/>
      <c r="C554" s="49" t="s">
        <v>110</v>
      </c>
      <c r="D554" s="51"/>
      <c r="E554" s="30">
        <f t="shared" si="177"/>
        <v>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3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53"/>
    </row>
    <row r="555" spans="1:18" ht="30" customHeight="1">
      <c r="A555" s="76"/>
      <c r="B555" s="77"/>
      <c r="C555" s="49" t="s">
        <v>20</v>
      </c>
      <c r="D555" s="51"/>
      <c r="E555" s="30">
        <f t="shared" si="177"/>
        <v>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3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53"/>
    </row>
    <row r="556" spans="1:18" ht="15" customHeight="1">
      <c r="A556" s="76" t="s">
        <v>68</v>
      </c>
      <c r="B556" s="75" t="s">
        <v>247</v>
      </c>
      <c r="C556" s="49" t="s">
        <v>7</v>
      </c>
      <c r="D556" s="50"/>
      <c r="E556" s="30">
        <f aca="true" t="shared" si="178" ref="E556:L556">E557+E558+E559+E560+E561+E563</f>
        <v>5564707.7501</v>
      </c>
      <c r="F556" s="30">
        <f t="shared" si="178"/>
        <v>1511226.73898</v>
      </c>
      <c r="G556" s="30">
        <f t="shared" si="178"/>
        <v>1639225.11455</v>
      </c>
      <c r="H556" s="30">
        <f t="shared" si="178"/>
        <v>189447.63048</v>
      </c>
      <c r="I556" s="30">
        <f t="shared" si="178"/>
        <v>204673.05248</v>
      </c>
      <c r="J556" s="30">
        <f t="shared" si="178"/>
        <v>213300.82469</v>
      </c>
      <c r="K556" s="30">
        <f t="shared" si="178"/>
        <v>214630.61572</v>
      </c>
      <c r="L556" s="33">
        <f t="shared" si="178"/>
        <v>558767.4854</v>
      </c>
      <c r="M556" s="30">
        <f>M557+M558+M559+M560+M561+M563</f>
        <v>229492.769</v>
      </c>
      <c r="N556" s="30">
        <f>N557+N558+N559+N560+N561+N563</f>
        <v>197817.569</v>
      </c>
      <c r="O556" s="30">
        <f>O557+O558+O559+O560+O561+O563</f>
        <v>197469.369</v>
      </c>
      <c r="P556" s="30">
        <f>P557+P558+P559+P560+P561+P563</f>
        <v>204328.29040000003</v>
      </c>
      <c r="Q556" s="30">
        <f>Q557+Q558+Q559+Q560+Q561+Q563</f>
        <v>204328.29040000003</v>
      </c>
      <c r="R556" s="53"/>
    </row>
    <row r="557" spans="1:18" ht="15" customHeight="1">
      <c r="A557" s="76"/>
      <c r="B557" s="75"/>
      <c r="C557" s="49" t="s">
        <v>4</v>
      </c>
      <c r="D557" s="50"/>
      <c r="E557" s="30">
        <f aca="true" t="shared" si="179" ref="E557:E563">F557+G557+H557+I557+J557+K557+L557+M557+N557+O557+P557+Q557</f>
        <v>233840.86667</v>
      </c>
      <c r="F557" s="30">
        <v>0</v>
      </c>
      <c r="G557" s="30">
        <v>0</v>
      </c>
      <c r="H557" s="30">
        <v>0</v>
      </c>
      <c r="I557" s="30">
        <v>0</v>
      </c>
      <c r="J557" s="30">
        <v>23735</v>
      </c>
      <c r="K557" s="30">
        <v>0</v>
      </c>
      <c r="L557" s="33">
        <f>210105.86667</f>
        <v>210105.86667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53"/>
    </row>
    <row r="558" spans="1:18" ht="15" customHeight="1">
      <c r="A558" s="76"/>
      <c r="B558" s="75"/>
      <c r="C558" s="49" t="s">
        <v>8</v>
      </c>
      <c r="D558" s="51" t="s">
        <v>9</v>
      </c>
      <c r="E558" s="30">
        <f t="shared" si="179"/>
        <v>2537373.8134299996</v>
      </c>
      <c r="F558" s="30">
        <v>187738.09898</v>
      </c>
      <c r="G558" s="30">
        <v>169220.68455</v>
      </c>
      <c r="H558" s="30">
        <v>189447.63048</v>
      </c>
      <c r="I558" s="33">
        <v>204673.05248</v>
      </c>
      <c r="J558" s="30">
        <v>189565.82469</v>
      </c>
      <c r="K558" s="30">
        <v>214630.61572</v>
      </c>
      <c r="L558" s="33">
        <v>348661.61873</v>
      </c>
      <c r="M558" s="30">
        <v>229492.769</v>
      </c>
      <c r="N558" s="30">
        <v>197817.569</v>
      </c>
      <c r="O558" s="30">
        <v>197469.369</v>
      </c>
      <c r="P558" s="30">
        <v>204328.29040000003</v>
      </c>
      <c r="Q558" s="30">
        <v>204328.29040000003</v>
      </c>
      <c r="R558" s="53"/>
    </row>
    <row r="559" spans="1:18" ht="15" customHeight="1">
      <c r="A559" s="76"/>
      <c r="B559" s="75"/>
      <c r="C559" s="49" t="s">
        <v>5</v>
      </c>
      <c r="D559" s="51"/>
      <c r="E559" s="30">
        <f t="shared" si="179"/>
        <v>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3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53"/>
    </row>
    <row r="560" spans="1:18" ht="30" customHeight="1">
      <c r="A560" s="76"/>
      <c r="B560" s="75"/>
      <c r="C560" s="49" t="s">
        <v>109</v>
      </c>
      <c r="D560" s="51"/>
      <c r="E560" s="30">
        <f t="shared" si="179"/>
        <v>2793493.07</v>
      </c>
      <c r="F560" s="30">
        <v>1323488.64</v>
      </c>
      <c r="G560" s="30">
        <v>1470004.43</v>
      </c>
      <c r="H560" s="30">
        <v>0</v>
      </c>
      <c r="I560" s="30">
        <v>0</v>
      </c>
      <c r="J560" s="30">
        <v>0</v>
      </c>
      <c r="K560" s="30">
        <v>0</v>
      </c>
      <c r="L560" s="33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53"/>
    </row>
    <row r="561" spans="1:18" ht="15" customHeight="1">
      <c r="A561" s="76"/>
      <c r="B561" s="75"/>
      <c r="C561" s="49" t="s">
        <v>6</v>
      </c>
      <c r="D561" s="51"/>
      <c r="E561" s="30">
        <f t="shared" si="179"/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3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53"/>
    </row>
    <row r="562" spans="1:18" ht="30" customHeight="1">
      <c r="A562" s="76"/>
      <c r="B562" s="75"/>
      <c r="C562" s="49" t="s">
        <v>110</v>
      </c>
      <c r="D562" s="51"/>
      <c r="E562" s="30">
        <f t="shared" si="179"/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3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53"/>
    </row>
    <row r="563" spans="1:18" ht="30" customHeight="1">
      <c r="A563" s="76"/>
      <c r="B563" s="75"/>
      <c r="C563" s="49" t="s">
        <v>20</v>
      </c>
      <c r="D563" s="51"/>
      <c r="E563" s="30">
        <f t="shared" si="179"/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3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53"/>
    </row>
    <row r="564" spans="1:18" ht="15" customHeight="1">
      <c r="A564" s="76" t="s">
        <v>193</v>
      </c>
      <c r="B564" s="75" t="s">
        <v>236</v>
      </c>
      <c r="C564" s="49" t="s">
        <v>7</v>
      </c>
      <c r="D564" s="50"/>
      <c r="E564" s="30">
        <f aca="true" t="shared" si="180" ref="E564:L564">E565+E566+E567+E568+E569+E571</f>
        <v>39174.365569999994</v>
      </c>
      <c r="F564" s="30">
        <f t="shared" si="180"/>
        <v>0</v>
      </c>
      <c r="G564" s="30">
        <f t="shared" si="180"/>
        <v>0</v>
      </c>
      <c r="H564" s="30">
        <f t="shared" si="180"/>
        <v>0</v>
      </c>
      <c r="I564" s="30">
        <f t="shared" si="180"/>
        <v>0</v>
      </c>
      <c r="J564" s="30">
        <f t="shared" si="180"/>
        <v>38725.31557</v>
      </c>
      <c r="K564" s="30">
        <f t="shared" si="180"/>
        <v>449.05</v>
      </c>
      <c r="L564" s="33">
        <f t="shared" si="180"/>
        <v>0</v>
      </c>
      <c r="M564" s="30">
        <f>M565+M566+M567+M568+M569+M571</f>
        <v>0</v>
      </c>
      <c r="N564" s="30">
        <f>N565+N566+N567+N568+N569+N571</f>
        <v>0</v>
      </c>
      <c r="O564" s="30">
        <f>O565+O566+O567+O568+O569+O571</f>
        <v>0</v>
      </c>
      <c r="P564" s="30">
        <f>P565+P566+P567+P568+P569+P571</f>
        <v>0</v>
      </c>
      <c r="Q564" s="30">
        <f>Q565+Q566+Q567+Q568+Q569+Q571</f>
        <v>0</v>
      </c>
      <c r="R564" s="53"/>
    </row>
    <row r="565" spans="1:18" ht="15" customHeight="1">
      <c r="A565" s="76"/>
      <c r="B565" s="75"/>
      <c r="C565" s="49" t="s">
        <v>4</v>
      </c>
      <c r="D565" s="50">
        <v>814</v>
      </c>
      <c r="E565" s="30">
        <f>E573</f>
        <v>25152.1</v>
      </c>
      <c r="F565" s="30">
        <f>F573+F613</f>
        <v>0</v>
      </c>
      <c r="G565" s="30">
        <f>G573+G613</f>
        <v>0</v>
      </c>
      <c r="H565" s="30">
        <f>H573+H613</f>
        <v>0</v>
      </c>
      <c r="I565" s="30">
        <f>I573+I613</f>
        <v>0</v>
      </c>
      <c r="J565" s="30">
        <f>J573</f>
        <v>25152.1</v>
      </c>
      <c r="K565" s="30">
        <f aca="true" t="shared" si="181" ref="K565:Q565">K573</f>
        <v>0</v>
      </c>
      <c r="L565" s="33">
        <f t="shared" si="181"/>
        <v>0</v>
      </c>
      <c r="M565" s="30">
        <f t="shared" si="181"/>
        <v>0</v>
      </c>
      <c r="N565" s="30">
        <f t="shared" si="181"/>
        <v>0</v>
      </c>
      <c r="O565" s="30">
        <f t="shared" si="181"/>
        <v>0</v>
      </c>
      <c r="P565" s="30">
        <f t="shared" si="181"/>
        <v>0</v>
      </c>
      <c r="Q565" s="30">
        <f t="shared" si="181"/>
        <v>0</v>
      </c>
      <c r="R565" s="53"/>
    </row>
    <row r="566" spans="1:18" ht="15" customHeight="1">
      <c r="A566" s="76"/>
      <c r="B566" s="75"/>
      <c r="C566" s="49" t="s">
        <v>8</v>
      </c>
      <c r="D566" s="51" t="s">
        <v>9</v>
      </c>
      <c r="E566" s="30">
        <f>E574</f>
        <v>14022.26557</v>
      </c>
      <c r="F566" s="30">
        <f>F574</f>
        <v>0</v>
      </c>
      <c r="G566" s="30">
        <f>G574</f>
        <v>0</v>
      </c>
      <c r="H566" s="30">
        <f>H574</f>
        <v>0</v>
      </c>
      <c r="I566" s="30">
        <f>I574</f>
        <v>0</v>
      </c>
      <c r="J566" s="30">
        <f aca="true" t="shared" si="182" ref="J566:Q566">J574</f>
        <v>13573.21557</v>
      </c>
      <c r="K566" s="30">
        <f t="shared" si="182"/>
        <v>449.05</v>
      </c>
      <c r="L566" s="33">
        <f t="shared" si="182"/>
        <v>0</v>
      </c>
      <c r="M566" s="30">
        <f t="shared" si="182"/>
        <v>0</v>
      </c>
      <c r="N566" s="30">
        <f t="shared" si="182"/>
        <v>0</v>
      </c>
      <c r="O566" s="30">
        <f t="shared" si="182"/>
        <v>0</v>
      </c>
      <c r="P566" s="30">
        <f t="shared" si="182"/>
        <v>0</v>
      </c>
      <c r="Q566" s="30">
        <f t="shared" si="182"/>
        <v>0</v>
      </c>
      <c r="R566" s="53"/>
    </row>
    <row r="567" spans="1:18" ht="15" customHeight="1">
      <c r="A567" s="76"/>
      <c r="B567" s="75"/>
      <c r="C567" s="49" t="s">
        <v>5</v>
      </c>
      <c r="D567" s="51"/>
      <c r="E567" s="30">
        <f aca="true" t="shared" si="183" ref="E567:Q571">E575+E615</f>
        <v>0</v>
      </c>
      <c r="F567" s="30">
        <f t="shared" si="183"/>
        <v>0</v>
      </c>
      <c r="G567" s="30">
        <f t="shared" si="183"/>
        <v>0</v>
      </c>
      <c r="H567" s="30">
        <f t="shared" si="183"/>
        <v>0</v>
      </c>
      <c r="I567" s="30">
        <f t="shared" si="183"/>
        <v>0</v>
      </c>
      <c r="J567" s="30">
        <f t="shared" si="183"/>
        <v>0</v>
      </c>
      <c r="K567" s="30">
        <f t="shared" si="183"/>
        <v>0</v>
      </c>
      <c r="L567" s="33">
        <f t="shared" si="183"/>
        <v>0</v>
      </c>
      <c r="M567" s="30">
        <f t="shared" si="183"/>
        <v>0</v>
      </c>
      <c r="N567" s="30">
        <f t="shared" si="183"/>
        <v>0</v>
      </c>
      <c r="O567" s="30">
        <f t="shared" si="183"/>
        <v>0</v>
      </c>
      <c r="P567" s="30">
        <f t="shared" si="183"/>
        <v>0</v>
      </c>
      <c r="Q567" s="30">
        <f t="shared" si="183"/>
        <v>0</v>
      </c>
      <c r="R567" s="53"/>
    </row>
    <row r="568" spans="1:18" ht="30" customHeight="1">
      <c r="A568" s="76"/>
      <c r="B568" s="75"/>
      <c r="C568" s="49" t="s">
        <v>109</v>
      </c>
      <c r="D568" s="51"/>
      <c r="E568" s="30">
        <f t="shared" si="183"/>
        <v>0</v>
      </c>
      <c r="F568" s="30">
        <f t="shared" si="183"/>
        <v>0</v>
      </c>
      <c r="G568" s="30">
        <f t="shared" si="183"/>
        <v>0</v>
      </c>
      <c r="H568" s="30">
        <f t="shared" si="183"/>
        <v>0</v>
      </c>
      <c r="I568" s="30">
        <f t="shared" si="183"/>
        <v>0</v>
      </c>
      <c r="J568" s="30">
        <f t="shared" si="183"/>
        <v>0</v>
      </c>
      <c r="K568" s="30">
        <f t="shared" si="183"/>
        <v>0</v>
      </c>
      <c r="L568" s="33">
        <f t="shared" si="183"/>
        <v>0</v>
      </c>
      <c r="M568" s="30">
        <f t="shared" si="183"/>
        <v>0</v>
      </c>
      <c r="N568" s="30">
        <f t="shared" si="183"/>
        <v>0</v>
      </c>
      <c r="O568" s="30">
        <f t="shared" si="183"/>
        <v>0</v>
      </c>
      <c r="P568" s="30">
        <f t="shared" si="183"/>
        <v>0</v>
      </c>
      <c r="Q568" s="30">
        <f t="shared" si="183"/>
        <v>0</v>
      </c>
      <c r="R568" s="53"/>
    </row>
    <row r="569" spans="1:18" ht="15" customHeight="1">
      <c r="A569" s="76"/>
      <c r="B569" s="75"/>
      <c r="C569" s="49" t="s">
        <v>6</v>
      </c>
      <c r="D569" s="51"/>
      <c r="E569" s="30">
        <f t="shared" si="183"/>
        <v>0</v>
      </c>
      <c r="F569" s="30">
        <f t="shared" si="183"/>
        <v>0</v>
      </c>
      <c r="G569" s="30">
        <f t="shared" si="183"/>
        <v>0</v>
      </c>
      <c r="H569" s="30">
        <f t="shared" si="183"/>
        <v>0</v>
      </c>
      <c r="I569" s="30">
        <f t="shared" si="183"/>
        <v>0</v>
      </c>
      <c r="J569" s="30">
        <f t="shared" si="183"/>
        <v>0</v>
      </c>
      <c r="K569" s="30">
        <f t="shared" si="183"/>
        <v>0</v>
      </c>
      <c r="L569" s="33">
        <f t="shared" si="183"/>
        <v>0</v>
      </c>
      <c r="M569" s="30">
        <f t="shared" si="183"/>
        <v>0</v>
      </c>
      <c r="N569" s="30">
        <f t="shared" si="183"/>
        <v>0</v>
      </c>
      <c r="O569" s="30">
        <f t="shared" si="183"/>
        <v>0</v>
      </c>
      <c r="P569" s="30">
        <f t="shared" si="183"/>
        <v>0</v>
      </c>
      <c r="Q569" s="30">
        <f t="shared" si="183"/>
        <v>0</v>
      </c>
      <c r="R569" s="53"/>
    </row>
    <row r="570" spans="1:18" ht="30" customHeight="1">
      <c r="A570" s="76"/>
      <c r="B570" s="75"/>
      <c r="C570" s="49" t="s">
        <v>110</v>
      </c>
      <c r="D570" s="51"/>
      <c r="E570" s="30">
        <f t="shared" si="183"/>
        <v>0</v>
      </c>
      <c r="F570" s="30">
        <f t="shared" si="183"/>
        <v>0</v>
      </c>
      <c r="G570" s="30">
        <f t="shared" si="183"/>
        <v>0</v>
      </c>
      <c r="H570" s="30">
        <f t="shared" si="183"/>
        <v>0</v>
      </c>
      <c r="I570" s="30">
        <f t="shared" si="183"/>
        <v>0</v>
      </c>
      <c r="J570" s="30">
        <f t="shared" si="183"/>
        <v>0</v>
      </c>
      <c r="K570" s="30">
        <f t="shared" si="183"/>
        <v>0</v>
      </c>
      <c r="L570" s="33">
        <f t="shared" si="183"/>
        <v>0</v>
      </c>
      <c r="M570" s="30">
        <f t="shared" si="183"/>
        <v>0</v>
      </c>
      <c r="N570" s="30">
        <f t="shared" si="183"/>
        <v>0</v>
      </c>
      <c r="O570" s="30">
        <f t="shared" si="183"/>
        <v>0</v>
      </c>
      <c r="P570" s="30">
        <f t="shared" si="183"/>
        <v>0</v>
      </c>
      <c r="Q570" s="30">
        <f t="shared" si="183"/>
        <v>0</v>
      </c>
      <c r="R570" s="53"/>
    </row>
    <row r="571" spans="1:18" ht="30" customHeight="1">
      <c r="A571" s="76"/>
      <c r="B571" s="75"/>
      <c r="C571" s="49" t="s">
        <v>20</v>
      </c>
      <c r="D571" s="51"/>
      <c r="E571" s="30">
        <f t="shared" si="183"/>
        <v>0</v>
      </c>
      <c r="F571" s="30">
        <f t="shared" si="183"/>
        <v>0</v>
      </c>
      <c r="G571" s="30">
        <f t="shared" si="183"/>
        <v>0</v>
      </c>
      <c r="H571" s="30">
        <f t="shared" si="183"/>
        <v>0</v>
      </c>
      <c r="I571" s="30">
        <f t="shared" si="183"/>
        <v>0</v>
      </c>
      <c r="J571" s="30">
        <f t="shared" si="183"/>
        <v>0</v>
      </c>
      <c r="K571" s="30">
        <f t="shared" si="183"/>
        <v>0</v>
      </c>
      <c r="L571" s="33">
        <f t="shared" si="183"/>
        <v>0</v>
      </c>
      <c r="M571" s="30">
        <f t="shared" si="183"/>
        <v>0</v>
      </c>
      <c r="N571" s="30">
        <f t="shared" si="183"/>
        <v>0</v>
      </c>
      <c r="O571" s="30">
        <f t="shared" si="183"/>
        <v>0</v>
      </c>
      <c r="P571" s="30">
        <f t="shared" si="183"/>
        <v>0</v>
      </c>
      <c r="Q571" s="30">
        <f t="shared" si="183"/>
        <v>0</v>
      </c>
      <c r="R571" s="53"/>
    </row>
    <row r="572" spans="1:18" ht="15" customHeight="1">
      <c r="A572" s="76" t="s">
        <v>194</v>
      </c>
      <c r="B572" s="75" t="s">
        <v>248</v>
      </c>
      <c r="C572" s="49" t="s">
        <v>7</v>
      </c>
      <c r="D572" s="50"/>
      <c r="E572" s="30">
        <f>E573+E574+E575+E576+E577+E579</f>
        <v>39174.365569999994</v>
      </c>
      <c r="F572" s="30">
        <f aca="true" t="shared" si="184" ref="F572:L572">F573+F574+F575+F576+F577+F579</f>
        <v>0</v>
      </c>
      <c r="G572" s="30">
        <f t="shared" si="184"/>
        <v>0</v>
      </c>
      <c r="H572" s="30">
        <f t="shared" si="184"/>
        <v>0</v>
      </c>
      <c r="I572" s="30">
        <f t="shared" si="184"/>
        <v>0</v>
      </c>
      <c r="J572" s="30">
        <f t="shared" si="184"/>
        <v>38725.31557</v>
      </c>
      <c r="K572" s="30">
        <f t="shared" si="184"/>
        <v>449.05</v>
      </c>
      <c r="L572" s="33">
        <f t="shared" si="184"/>
        <v>0</v>
      </c>
      <c r="M572" s="30">
        <f>M573+M574+M575+M576+M577+M579</f>
        <v>0</v>
      </c>
      <c r="N572" s="30">
        <f>N573+N574+N575+N576+N577+N579</f>
        <v>0</v>
      </c>
      <c r="O572" s="30">
        <f>O573+O574+O575+O576+O577+O579</f>
        <v>0</v>
      </c>
      <c r="P572" s="30">
        <f>P573+P574+P575+P576+P577+P579</f>
        <v>0</v>
      </c>
      <c r="Q572" s="30">
        <f>Q573+Q574+Q575+Q576+Q577+Q579</f>
        <v>0</v>
      </c>
      <c r="R572" s="53"/>
    </row>
    <row r="573" spans="1:18" ht="15" customHeight="1">
      <c r="A573" s="76"/>
      <c r="B573" s="75"/>
      <c r="C573" s="49" t="s">
        <v>4</v>
      </c>
      <c r="D573" s="50"/>
      <c r="E573" s="30">
        <f aca="true" t="shared" si="185" ref="E573:E579">F573+G573+H573+I573+J573+K573+L573+M573+N573+O573+P573+Q573</f>
        <v>25152.1</v>
      </c>
      <c r="F573" s="30">
        <v>0</v>
      </c>
      <c r="G573" s="30">
        <v>0</v>
      </c>
      <c r="H573" s="30">
        <v>0</v>
      </c>
      <c r="I573" s="30">
        <v>0</v>
      </c>
      <c r="J573" s="30">
        <v>25152.1</v>
      </c>
      <c r="K573" s="30">
        <v>0</v>
      </c>
      <c r="L573" s="33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53"/>
    </row>
    <row r="574" spans="1:18" ht="15" customHeight="1">
      <c r="A574" s="76"/>
      <c r="B574" s="75"/>
      <c r="C574" s="49" t="s">
        <v>8</v>
      </c>
      <c r="D574" s="51" t="s">
        <v>9</v>
      </c>
      <c r="E574" s="30">
        <f t="shared" si="185"/>
        <v>14022.26557</v>
      </c>
      <c r="F574" s="30">
        <v>0</v>
      </c>
      <c r="G574" s="30">
        <v>0</v>
      </c>
      <c r="H574" s="30">
        <v>0</v>
      </c>
      <c r="I574" s="33">
        <v>0</v>
      </c>
      <c r="J574" s="30">
        <v>13573.21557</v>
      </c>
      <c r="K574" s="30">
        <v>449.05</v>
      </c>
      <c r="L574" s="33">
        <f>54639.63-54639.63</f>
        <v>0</v>
      </c>
      <c r="M574" s="30">
        <f>54639.63-54639.63</f>
        <v>0</v>
      </c>
      <c r="N574" s="30">
        <f>M574*1.04</f>
        <v>0</v>
      </c>
      <c r="O574" s="30">
        <f>N574</f>
        <v>0</v>
      </c>
      <c r="P574" s="30">
        <f>O574</f>
        <v>0</v>
      </c>
      <c r="Q574" s="30">
        <f>P574</f>
        <v>0</v>
      </c>
      <c r="R574" s="53"/>
    </row>
    <row r="575" spans="1:18" ht="15" customHeight="1">
      <c r="A575" s="76"/>
      <c r="B575" s="75"/>
      <c r="C575" s="49" t="s">
        <v>5</v>
      </c>
      <c r="D575" s="51"/>
      <c r="E575" s="30">
        <f t="shared" si="185"/>
        <v>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3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53"/>
    </row>
    <row r="576" spans="1:18" ht="30" customHeight="1">
      <c r="A576" s="76"/>
      <c r="B576" s="75"/>
      <c r="C576" s="49" t="s">
        <v>109</v>
      </c>
      <c r="D576" s="51"/>
      <c r="E576" s="30">
        <f t="shared" si="185"/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3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53"/>
    </row>
    <row r="577" spans="1:18" ht="15" customHeight="1">
      <c r="A577" s="76"/>
      <c r="B577" s="75"/>
      <c r="C577" s="49" t="s">
        <v>6</v>
      </c>
      <c r="D577" s="51"/>
      <c r="E577" s="30">
        <f t="shared" si="185"/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3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53"/>
    </row>
    <row r="578" spans="1:18" ht="30" customHeight="1">
      <c r="A578" s="76"/>
      <c r="B578" s="75"/>
      <c r="C578" s="49" t="s">
        <v>110</v>
      </c>
      <c r="D578" s="51"/>
      <c r="E578" s="30">
        <f t="shared" si="185"/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3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53"/>
    </row>
    <row r="579" spans="1:18" ht="30" customHeight="1">
      <c r="A579" s="76"/>
      <c r="B579" s="75"/>
      <c r="C579" s="49" t="s">
        <v>20</v>
      </c>
      <c r="D579" s="51"/>
      <c r="E579" s="30">
        <f t="shared" si="185"/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3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53"/>
    </row>
    <row r="580" spans="1:18" ht="15" customHeight="1">
      <c r="A580" s="76" t="s">
        <v>222</v>
      </c>
      <c r="B580" s="75" t="s">
        <v>223</v>
      </c>
      <c r="C580" s="49" t="s">
        <v>7</v>
      </c>
      <c r="D580" s="50"/>
      <c r="E580" s="30">
        <f>E581+E582+E583+E584+E585+E587</f>
        <v>157917.60606000002</v>
      </c>
      <c r="F580" s="30">
        <f aca="true" t="shared" si="186" ref="F580:L580">F581+F582+F583+F584+F585+F587</f>
        <v>0</v>
      </c>
      <c r="G580" s="30">
        <f t="shared" si="186"/>
        <v>0</v>
      </c>
      <c r="H580" s="30">
        <f t="shared" si="186"/>
        <v>0</v>
      </c>
      <c r="I580" s="30">
        <f t="shared" si="186"/>
        <v>0</v>
      </c>
      <c r="J580" s="30">
        <f t="shared" si="186"/>
        <v>0</v>
      </c>
      <c r="K580" s="30">
        <f t="shared" si="186"/>
        <v>82499.03001</v>
      </c>
      <c r="L580" s="33">
        <f t="shared" si="186"/>
        <v>75418.57605</v>
      </c>
      <c r="M580" s="30">
        <f>M581+M582+M583+M584+M585+M587</f>
        <v>0</v>
      </c>
      <c r="N580" s="30">
        <f>N581+N582+N583+N584+N585+N587</f>
        <v>0</v>
      </c>
      <c r="O580" s="30">
        <f>O581+O582+O583+O584+O585+O587</f>
        <v>0</v>
      </c>
      <c r="P580" s="30">
        <f>P581+P582+P583+P584+P585+P587</f>
        <v>0</v>
      </c>
      <c r="Q580" s="30">
        <f>Q581+Q582+Q583+Q584+Q585+Q587</f>
        <v>0</v>
      </c>
      <c r="R580" s="53"/>
    </row>
    <row r="581" spans="1:18" ht="15" customHeight="1">
      <c r="A581" s="76"/>
      <c r="B581" s="75"/>
      <c r="C581" s="49" t="s">
        <v>4</v>
      </c>
      <c r="D581" s="50">
        <v>814</v>
      </c>
      <c r="E581" s="30">
        <f>E589+E597+E605</f>
        <v>57183.3</v>
      </c>
      <c r="F581" s="30">
        <f aca="true" t="shared" si="187" ref="F581:Q582">F589+F597</f>
        <v>0</v>
      </c>
      <c r="G581" s="30">
        <f t="shared" si="187"/>
        <v>0</v>
      </c>
      <c r="H581" s="30">
        <f t="shared" si="187"/>
        <v>0</v>
      </c>
      <c r="I581" s="30">
        <f t="shared" si="187"/>
        <v>0</v>
      </c>
      <c r="J581" s="30">
        <f t="shared" si="187"/>
        <v>0</v>
      </c>
      <c r="K581" s="30">
        <f aca="true" t="shared" si="188" ref="K581:M582">K589+K597+K605</f>
        <v>26466.4</v>
      </c>
      <c r="L581" s="33">
        <f t="shared" si="188"/>
        <v>30716.9</v>
      </c>
      <c r="M581" s="30">
        <f t="shared" si="188"/>
        <v>0</v>
      </c>
      <c r="N581" s="30">
        <f t="shared" si="187"/>
        <v>0</v>
      </c>
      <c r="O581" s="30">
        <f t="shared" si="187"/>
        <v>0</v>
      </c>
      <c r="P581" s="30">
        <f t="shared" si="187"/>
        <v>0</v>
      </c>
      <c r="Q581" s="30">
        <f t="shared" si="187"/>
        <v>0</v>
      </c>
      <c r="R581" s="53"/>
    </row>
    <row r="582" spans="1:18" ht="15" customHeight="1">
      <c r="A582" s="76"/>
      <c r="B582" s="75"/>
      <c r="C582" s="49" t="s">
        <v>8</v>
      </c>
      <c r="D582" s="51" t="s">
        <v>9</v>
      </c>
      <c r="E582" s="30">
        <f>E590+E598+E606</f>
        <v>100734.30606</v>
      </c>
      <c r="F582" s="30">
        <f t="shared" si="187"/>
        <v>0</v>
      </c>
      <c r="G582" s="30">
        <f t="shared" si="187"/>
        <v>0</v>
      </c>
      <c r="H582" s="30">
        <f t="shared" si="187"/>
        <v>0</v>
      </c>
      <c r="I582" s="30">
        <f t="shared" si="187"/>
        <v>0</v>
      </c>
      <c r="J582" s="30">
        <f t="shared" si="187"/>
        <v>0</v>
      </c>
      <c r="K582" s="30">
        <f t="shared" si="188"/>
        <v>56032.63001</v>
      </c>
      <c r="L582" s="33">
        <f t="shared" si="188"/>
        <v>44701.67605</v>
      </c>
      <c r="M582" s="30">
        <f t="shared" si="188"/>
        <v>0</v>
      </c>
      <c r="N582" s="30">
        <f t="shared" si="187"/>
        <v>0</v>
      </c>
      <c r="O582" s="30">
        <f t="shared" si="187"/>
        <v>0</v>
      </c>
      <c r="P582" s="30">
        <f t="shared" si="187"/>
        <v>0</v>
      </c>
      <c r="Q582" s="30">
        <f t="shared" si="187"/>
        <v>0</v>
      </c>
      <c r="R582" s="53"/>
    </row>
    <row r="583" spans="1:18" ht="15" customHeight="1">
      <c r="A583" s="76"/>
      <c r="B583" s="75"/>
      <c r="C583" s="49" t="s">
        <v>5</v>
      </c>
      <c r="D583" s="51"/>
      <c r="E583" s="30">
        <f aca="true" t="shared" si="189" ref="E583:Q587">E591+E599</f>
        <v>0</v>
      </c>
      <c r="F583" s="30">
        <f t="shared" si="189"/>
        <v>0</v>
      </c>
      <c r="G583" s="30">
        <f t="shared" si="189"/>
        <v>0</v>
      </c>
      <c r="H583" s="30">
        <f t="shared" si="189"/>
        <v>0</v>
      </c>
      <c r="I583" s="30">
        <f t="shared" si="189"/>
        <v>0</v>
      </c>
      <c r="J583" s="30">
        <f t="shared" si="189"/>
        <v>0</v>
      </c>
      <c r="K583" s="30">
        <f t="shared" si="189"/>
        <v>0</v>
      </c>
      <c r="L583" s="33">
        <f t="shared" si="189"/>
        <v>0</v>
      </c>
      <c r="M583" s="30">
        <f t="shared" si="189"/>
        <v>0</v>
      </c>
      <c r="N583" s="30">
        <f t="shared" si="189"/>
        <v>0</v>
      </c>
      <c r="O583" s="30">
        <f t="shared" si="189"/>
        <v>0</v>
      </c>
      <c r="P583" s="30">
        <f t="shared" si="189"/>
        <v>0</v>
      </c>
      <c r="Q583" s="30">
        <f t="shared" si="189"/>
        <v>0</v>
      </c>
      <c r="R583" s="53"/>
    </row>
    <row r="584" spans="1:18" ht="30" customHeight="1">
      <c r="A584" s="76"/>
      <c r="B584" s="75"/>
      <c r="C584" s="49" t="s">
        <v>109</v>
      </c>
      <c r="D584" s="51"/>
      <c r="E584" s="30">
        <f t="shared" si="189"/>
        <v>0</v>
      </c>
      <c r="F584" s="30">
        <f t="shared" si="189"/>
        <v>0</v>
      </c>
      <c r="G584" s="30">
        <f t="shared" si="189"/>
        <v>0</v>
      </c>
      <c r="H584" s="30">
        <f t="shared" si="189"/>
        <v>0</v>
      </c>
      <c r="I584" s="30">
        <f t="shared" si="189"/>
        <v>0</v>
      </c>
      <c r="J584" s="30">
        <f t="shared" si="189"/>
        <v>0</v>
      </c>
      <c r="K584" s="30">
        <f t="shared" si="189"/>
        <v>0</v>
      </c>
      <c r="L584" s="33">
        <f t="shared" si="189"/>
        <v>0</v>
      </c>
      <c r="M584" s="30">
        <f t="shared" si="189"/>
        <v>0</v>
      </c>
      <c r="N584" s="30">
        <f t="shared" si="189"/>
        <v>0</v>
      </c>
      <c r="O584" s="30">
        <f t="shared" si="189"/>
        <v>0</v>
      </c>
      <c r="P584" s="30">
        <f t="shared" si="189"/>
        <v>0</v>
      </c>
      <c r="Q584" s="30">
        <f t="shared" si="189"/>
        <v>0</v>
      </c>
      <c r="R584" s="53"/>
    </row>
    <row r="585" spans="1:18" ht="15" customHeight="1">
      <c r="A585" s="76"/>
      <c r="B585" s="75"/>
      <c r="C585" s="49" t="s">
        <v>6</v>
      </c>
      <c r="D585" s="51"/>
      <c r="E585" s="30">
        <f t="shared" si="189"/>
        <v>0</v>
      </c>
      <c r="F585" s="30">
        <f t="shared" si="189"/>
        <v>0</v>
      </c>
      <c r="G585" s="30">
        <f t="shared" si="189"/>
        <v>0</v>
      </c>
      <c r="H585" s="30">
        <f t="shared" si="189"/>
        <v>0</v>
      </c>
      <c r="I585" s="30">
        <f t="shared" si="189"/>
        <v>0</v>
      </c>
      <c r="J585" s="30">
        <f t="shared" si="189"/>
        <v>0</v>
      </c>
      <c r="K585" s="30">
        <f t="shared" si="189"/>
        <v>0</v>
      </c>
      <c r="L585" s="33">
        <f t="shared" si="189"/>
        <v>0</v>
      </c>
      <c r="M585" s="30">
        <f t="shared" si="189"/>
        <v>0</v>
      </c>
      <c r="N585" s="30">
        <f t="shared" si="189"/>
        <v>0</v>
      </c>
      <c r="O585" s="30">
        <f t="shared" si="189"/>
        <v>0</v>
      </c>
      <c r="P585" s="30">
        <f t="shared" si="189"/>
        <v>0</v>
      </c>
      <c r="Q585" s="30">
        <f t="shared" si="189"/>
        <v>0</v>
      </c>
      <c r="R585" s="53"/>
    </row>
    <row r="586" spans="1:18" ht="30" customHeight="1">
      <c r="A586" s="76"/>
      <c r="B586" s="75"/>
      <c r="C586" s="49" t="s">
        <v>110</v>
      </c>
      <c r="D586" s="51"/>
      <c r="E586" s="30">
        <f t="shared" si="189"/>
        <v>0</v>
      </c>
      <c r="F586" s="30">
        <f t="shared" si="189"/>
        <v>0</v>
      </c>
      <c r="G586" s="30">
        <f t="shared" si="189"/>
        <v>0</v>
      </c>
      <c r="H586" s="30">
        <f t="shared" si="189"/>
        <v>0</v>
      </c>
      <c r="I586" s="30">
        <f t="shared" si="189"/>
        <v>0</v>
      </c>
      <c r="J586" s="30">
        <f t="shared" si="189"/>
        <v>0</v>
      </c>
      <c r="K586" s="30">
        <f t="shared" si="189"/>
        <v>0</v>
      </c>
      <c r="L586" s="33">
        <f t="shared" si="189"/>
        <v>0</v>
      </c>
      <c r="M586" s="30">
        <f t="shared" si="189"/>
        <v>0</v>
      </c>
      <c r="N586" s="30">
        <f t="shared" si="189"/>
        <v>0</v>
      </c>
      <c r="O586" s="30">
        <f t="shared" si="189"/>
        <v>0</v>
      </c>
      <c r="P586" s="30">
        <f t="shared" si="189"/>
        <v>0</v>
      </c>
      <c r="Q586" s="30">
        <f t="shared" si="189"/>
        <v>0</v>
      </c>
      <c r="R586" s="53"/>
    </row>
    <row r="587" spans="1:18" ht="30" customHeight="1">
      <c r="A587" s="76"/>
      <c r="B587" s="75"/>
      <c r="C587" s="49" t="s">
        <v>20</v>
      </c>
      <c r="D587" s="51"/>
      <c r="E587" s="30">
        <f t="shared" si="189"/>
        <v>0</v>
      </c>
      <c r="F587" s="30">
        <f t="shared" si="189"/>
        <v>0</v>
      </c>
      <c r="G587" s="30">
        <f t="shared" si="189"/>
        <v>0</v>
      </c>
      <c r="H587" s="30">
        <f t="shared" si="189"/>
        <v>0</v>
      </c>
      <c r="I587" s="30">
        <f t="shared" si="189"/>
        <v>0</v>
      </c>
      <c r="J587" s="30">
        <f t="shared" si="189"/>
        <v>0</v>
      </c>
      <c r="K587" s="30">
        <f t="shared" si="189"/>
        <v>0</v>
      </c>
      <c r="L587" s="33">
        <f t="shared" si="189"/>
        <v>0</v>
      </c>
      <c r="M587" s="30">
        <f t="shared" si="189"/>
        <v>0</v>
      </c>
      <c r="N587" s="30">
        <f t="shared" si="189"/>
        <v>0</v>
      </c>
      <c r="O587" s="30">
        <f t="shared" si="189"/>
        <v>0</v>
      </c>
      <c r="P587" s="30">
        <f t="shared" si="189"/>
        <v>0</v>
      </c>
      <c r="Q587" s="30">
        <f t="shared" si="189"/>
        <v>0</v>
      </c>
      <c r="R587" s="53"/>
    </row>
    <row r="588" spans="1:18" ht="15" customHeight="1">
      <c r="A588" s="76" t="s">
        <v>224</v>
      </c>
      <c r="B588" s="75" t="s">
        <v>257</v>
      </c>
      <c r="C588" s="49" t="s">
        <v>7</v>
      </c>
      <c r="D588" s="50"/>
      <c r="E588" s="30">
        <f aca="true" t="shared" si="190" ref="E588:L588">E589+E590+E591+E592+E593+E595</f>
        <v>131232.63001000002</v>
      </c>
      <c r="F588" s="30">
        <f t="shared" si="190"/>
        <v>0</v>
      </c>
      <c r="G588" s="30">
        <f t="shared" si="190"/>
        <v>0</v>
      </c>
      <c r="H588" s="30">
        <f t="shared" si="190"/>
        <v>0</v>
      </c>
      <c r="I588" s="30">
        <f t="shared" si="190"/>
        <v>0</v>
      </c>
      <c r="J588" s="30">
        <f t="shared" si="190"/>
        <v>0</v>
      </c>
      <c r="K588" s="30">
        <f t="shared" si="190"/>
        <v>81699.03001</v>
      </c>
      <c r="L588" s="33">
        <f t="shared" si="190"/>
        <v>49533.600000000006</v>
      </c>
      <c r="M588" s="30">
        <f>M589+M590+M591+M592+M593+M595</f>
        <v>0</v>
      </c>
      <c r="N588" s="30">
        <f>N589+N590+N591+N592+N593+N595</f>
        <v>0</v>
      </c>
      <c r="O588" s="30">
        <f>O589+O590+O591+O592+O593+O595</f>
        <v>0</v>
      </c>
      <c r="P588" s="30">
        <f>P589+P590+P591+P592+P593+P595</f>
        <v>0</v>
      </c>
      <c r="Q588" s="30">
        <f>Q589+Q590+Q591+Q592+Q593+Q595</f>
        <v>0</v>
      </c>
      <c r="R588" s="53"/>
    </row>
    <row r="589" spans="1:18" ht="15" customHeight="1">
      <c r="A589" s="76"/>
      <c r="B589" s="77"/>
      <c r="C589" s="49" t="s">
        <v>4</v>
      </c>
      <c r="D589" s="50">
        <v>814</v>
      </c>
      <c r="E589" s="30">
        <f aca="true" t="shared" si="191" ref="E589:E595">F589+G589+H589+I589+J589+K589+L589+M589+N589+O589+P589+Q589</f>
        <v>57183.3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26466.4</v>
      </c>
      <c r="L589" s="33">
        <v>30716.9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53"/>
    </row>
    <row r="590" spans="1:18" ht="15" customHeight="1">
      <c r="A590" s="76"/>
      <c r="B590" s="77"/>
      <c r="C590" s="49" t="s">
        <v>8</v>
      </c>
      <c r="D590" s="50">
        <v>814</v>
      </c>
      <c r="E590" s="30">
        <f t="shared" si="191"/>
        <v>74049.33001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55232.63001</v>
      </c>
      <c r="L590" s="33">
        <v>18816.7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53"/>
    </row>
    <row r="591" spans="1:18" ht="15" customHeight="1">
      <c r="A591" s="76"/>
      <c r="B591" s="77"/>
      <c r="C591" s="49" t="s">
        <v>5</v>
      </c>
      <c r="D591" s="51"/>
      <c r="E591" s="30">
        <f t="shared" si="191"/>
        <v>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3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53"/>
    </row>
    <row r="592" spans="1:18" ht="30" customHeight="1">
      <c r="A592" s="76"/>
      <c r="B592" s="77"/>
      <c r="C592" s="49" t="s">
        <v>109</v>
      </c>
      <c r="D592" s="51"/>
      <c r="E592" s="30">
        <f t="shared" si="191"/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3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0</v>
      </c>
      <c r="R592" s="53"/>
    </row>
    <row r="593" spans="1:18" ht="15" customHeight="1">
      <c r="A593" s="76"/>
      <c r="B593" s="77"/>
      <c r="C593" s="49" t="s">
        <v>6</v>
      </c>
      <c r="D593" s="51"/>
      <c r="E593" s="30">
        <f t="shared" si="191"/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3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53"/>
    </row>
    <row r="594" spans="1:18" ht="30" customHeight="1">
      <c r="A594" s="76"/>
      <c r="B594" s="77"/>
      <c r="C594" s="49" t="s">
        <v>110</v>
      </c>
      <c r="D594" s="51"/>
      <c r="E594" s="30">
        <f t="shared" si="191"/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3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53"/>
    </row>
    <row r="595" spans="1:18" ht="30" customHeight="1">
      <c r="A595" s="76"/>
      <c r="B595" s="77"/>
      <c r="C595" s="49" t="s">
        <v>20</v>
      </c>
      <c r="D595" s="51"/>
      <c r="E595" s="30">
        <f t="shared" si="191"/>
        <v>0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3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53"/>
    </row>
    <row r="596" spans="1:18" ht="15" customHeight="1">
      <c r="A596" s="76" t="s">
        <v>225</v>
      </c>
      <c r="B596" s="75" t="s">
        <v>226</v>
      </c>
      <c r="C596" s="49" t="s">
        <v>7</v>
      </c>
      <c r="D596" s="50"/>
      <c r="E596" s="30">
        <f aca="true" t="shared" si="192" ref="E596:L596">E597+E598+E599+E600+E601+E603</f>
        <v>26684.97605</v>
      </c>
      <c r="F596" s="30">
        <f t="shared" si="192"/>
        <v>0</v>
      </c>
      <c r="G596" s="30">
        <f t="shared" si="192"/>
        <v>0</v>
      </c>
      <c r="H596" s="30">
        <f t="shared" si="192"/>
        <v>0</v>
      </c>
      <c r="I596" s="30">
        <f t="shared" si="192"/>
        <v>0</v>
      </c>
      <c r="J596" s="30">
        <f t="shared" si="192"/>
        <v>0</v>
      </c>
      <c r="K596" s="30">
        <f t="shared" si="192"/>
        <v>800</v>
      </c>
      <c r="L596" s="33">
        <f t="shared" si="192"/>
        <v>25884.97605</v>
      </c>
      <c r="M596" s="30">
        <f>M597+M598+M599+M600+M601+M603</f>
        <v>0</v>
      </c>
      <c r="N596" s="30">
        <f>N597+N598+N599+N600+N601+N603</f>
        <v>0</v>
      </c>
      <c r="O596" s="30">
        <f>O597+O598+O599+O600+O601+O603</f>
        <v>0</v>
      </c>
      <c r="P596" s="30">
        <f>P597+P598+P599+P600+P601+P603</f>
        <v>0</v>
      </c>
      <c r="Q596" s="30">
        <f>Q597+Q598+Q599+Q600+Q601+Q603</f>
        <v>0</v>
      </c>
      <c r="R596" s="53"/>
    </row>
    <row r="597" spans="1:18" ht="15" customHeight="1">
      <c r="A597" s="76"/>
      <c r="B597" s="75"/>
      <c r="C597" s="49" t="s">
        <v>4</v>
      </c>
      <c r="D597" s="50"/>
      <c r="E597" s="30">
        <f aca="true" t="shared" si="193" ref="E597:E603">F597+G597+H597+I597+J597+K597+L597+M597+N597+O597+P597+Q597</f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3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53"/>
    </row>
    <row r="598" spans="1:18" ht="15" customHeight="1">
      <c r="A598" s="76"/>
      <c r="B598" s="75"/>
      <c r="C598" s="49" t="s">
        <v>8</v>
      </c>
      <c r="D598" s="51" t="s">
        <v>9</v>
      </c>
      <c r="E598" s="30">
        <f t="shared" si="193"/>
        <v>26684.97605</v>
      </c>
      <c r="F598" s="30">
        <v>0</v>
      </c>
      <c r="G598" s="30">
        <v>0</v>
      </c>
      <c r="H598" s="30">
        <v>0</v>
      </c>
      <c r="I598" s="33">
        <v>0</v>
      </c>
      <c r="J598" s="30">
        <v>0</v>
      </c>
      <c r="K598" s="33">
        <v>800</v>
      </c>
      <c r="L598" s="33">
        <v>25884.97605</v>
      </c>
      <c r="M598" s="33">
        <v>0</v>
      </c>
      <c r="N598" s="30">
        <v>0</v>
      </c>
      <c r="O598" s="30">
        <v>0</v>
      </c>
      <c r="P598" s="30">
        <f>O598</f>
        <v>0</v>
      </c>
      <c r="Q598" s="30">
        <f>P598</f>
        <v>0</v>
      </c>
      <c r="R598" s="53"/>
    </row>
    <row r="599" spans="1:18" ht="15" customHeight="1">
      <c r="A599" s="76"/>
      <c r="B599" s="75"/>
      <c r="C599" s="49" t="s">
        <v>5</v>
      </c>
      <c r="D599" s="51"/>
      <c r="E599" s="30">
        <f t="shared" si="193"/>
        <v>0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33">
        <v>0</v>
      </c>
      <c r="M599" s="30">
        <v>0</v>
      </c>
      <c r="N599" s="30">
        <v>0</v>
      </c>
      <c r="O599" s="30">
        <v>0</v>
      </c>
      <c r="P599" s="30">
        <v>0</v>
      </c>
      <c r="Q599" s="30">
        <v>0</v>
      </c>
      <c r="R599" s="53"/>
    </row>
    <row r="600" spans="1:18" ht="30" customHeight="1">
      <c r="A600" s="76"/>
      <c r="B600" s="75"/>
      <c r="C600" s="49" t="s">
        <v>109</v>
      </c>
      <c r="D600" s="51"/>
      <c r="E600" s="30">
        <f t="shared" si="193"/>
        <v>0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33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53"/>
    </row>
    <row r="601" spans="1:18" ht="15" customHeight="1">
      <c r="A601" s="76"/>
      <c r="B601" s="75"/>
      <c r="C601" s="49" t="s">
        <v>6</v>
      </c>
      <c r="D601" s="51"/>
      <c r="E601" s="30">
        <f t="shared" si="193"/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0</v>
      </c>
      <c r="L601" s="33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53"/>
    </row>
    <row r="602" spans="1:18" ht="30" customHeight="1">
      <c r="A602" s="76"/>
      <c r="B602" s="75"/>
      <c r="C602" s="49" t="s">
        <v>110</v>
      </c>
      <c r="D602" s="51"/>
      <c r="E602" s="30">
        <f t="shared" si="193"/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3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53"/>
    </row>
    <row r="603" spans="1:18" ht="30" customHeight="1">
      <c r="A603" s="76"/>
      <c r="B603" s="75"/>
      <c r="C603" s="49" t="s">
        <v>20</v>
      </c>
      <c r="D603" s="51"/>
      <c r="E603" s="30">
        <f t="shared" si="193"/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3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0</v>
      </c>
      <c r="R603" s="53"/>
    </row>
    <row r="604" spans="1:18" ht="15" customHeight="1">
      <c r="A604" s="76" t="s">
        <v>227</v>
      </c>
      <c r="B604" s="75" t="s">
        <v>198</v>
      </c>
      <c r="C604" s="49" t="s">
        <v>7</v>
      </c>
      <c r="D604" s="50"/>
      <c r="E604" s="30">
        <f aca="true" t="shared" si="194" ref="E604:L604">E605+E606+E607+E608+E609+E611</f>
        <v>0</v>
      </c>
      <c r="F604" s="30">
        <f t="shared" si="194"/>
        <v>0</v>
      </c>
      <c r="G604" s="30">
        <f t="shared" si="194"/>
        <v>0</v>
      </c>
      <c r="H604" s="30">
        <f t="shared" si="194"/>
        <v>0</v>
      </c>
      <c r="I604" s="30">
        <f t="shared" si="194"/>
        <v>0</v>
      </c>
      <c r="J604" s="30">
        <f t="shared" si="194"/>
        <v>0</v>
      </c>
      <c r="K604" s="30">
        <f t="shared" si="194"/>
        <v>0</v>
      </c>
      <c r="L604" s="33">
        <f t="shared" si="194"/>
        <v>0</v>
      </c>
      <c r="M604" s="30">
        <f>M605+M606+M607+M608+M609+M611</f>
        <v>0</v>
      </c>
      <c r="N604" s="30">
        <f>N605+N606+N607+N608+N609+N611</f>
        <v>0</v>
      </c>
      <c r="O604" s="30">
        <f>O605+O606+O607+O608+O609+O611</f>
        <v>0</v>
      </c>
      <c r="P604" s="30">
        <f>P605+P606+P607+P608+P609+P611</f>
        <v>0</v>
      </c>
      <c r="Q604" s="30">
        <f>Q605+Q606+Q607+Q608+Q609+Q611</f>
        <v>0</v>
      </c>
      <c r="R604" s="53"/>
    </row>
    <row r="605" spans="1:18" ht="15" customHeight="1">
      <c r="A605" s="76"/>
      <c r="B605" s="75"/>
      <c r="C605" s="49" t="s">
        <v>4</v>
      </c>
      <c r="D605" s="50"/>
      <c r="E605" s="30">
        <f aca="true" t="shared" si="195" ref="E605:E611">F605+G605+H605+I605+J605+K605+L605+M605+N605+O605+P605+Q605</f>
        <v>0</v>
      </c>
      <c r="F605" s="30">
        <v>0</v>
      </c>
      <c r="G605" s="30">
        <v>0</v>
      </c>
      <c r="H605" s="30">
        <v>0</v>
      </c>
      <c r="I605" s="30">
        <v>0</v>
      </c>
      <c r="J605" s="30">
        <v>0</v>
      </c>
      <c r="K605" s="30">
        <v>0</v>
      </c>
      <c r="L605" s="33">
        <v>0</v>
      </c>
      <c r="M605" s="30">
        <v>0</v>
      </c>
      <c r="N605" s="30">
        <v>0</v>
      </c>
      <c r="O605" s="30">
        <v>0</v>
      </c>
      <c r="P605" s="30">
        <v>0</v>
      </c>
      <c r="Q605" s="30">
        <v>0</v>
      </c>
      <c r="R605" s="53"/>
    </row>
    <row r="606" spans="1:18" ht="28.5" customHeight="1">
      <c r="A606" s="76"/>
      <c r="B606" s="75"/>
      <c r="C606" s="49" t="s">
        <v>8</v>
      </c>
      <c r="D606" s="51" t="s">
        <v>9</v>
      </c>
      <c r="E606" s="30">
        <f t="shared" si="195"/>
        <v>0</v>
      </c>
      <c r="F606" s="30">
        <v>0</v>
      </c>
      <c r="G606" s="30">
        <v>0</v>
      </c>
      <c r="H606" s="30">
        <v>0</v>
      </c>
      <c r="I606" s="33">
        <v>0</v>
      </c>
      <c r="J606" s="30">
        <v>0</v>
      </c>
      <c r="K606" s="30">
        <v>0</v>
      </c>
      <c r="L606" s="33">
        <v>0</v>
      </c>
      <c r="M606" s="30">
        <v>0</v>
      </c>
      <c r="N606" s="30">
        <v>0</v>
      </c>
      <c r="O606" s="30">
        <f>N606</f>
        <v>0</v>
      </c>
      <c r="P606" s="30">
        <f>O606</f>
        <v>0</v>
      </c>
      <c r="Q606" s="30">
        <f>P606</f>
        <v>0</v>
      </c>
      <c r="R606" s="53"/>
    </row>
    <row r="607" spans="1:18" ht="28.5" customHeight="1">
      <c r="A607" s="76"/>
      <c r="B607" s="75"/>
      <c r="C607" s="49" t="s">
        <v>5</v>
      </c>
      <c r="D607" s="51"/>
      <c r="E607" s="30">
        <f t="shared" si="195"/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3">
        <v>0</v>
      </c>
      <c r="M607" s="30">
        <v>0</v>
      </c>
      <c r="N607" s="30">
        <v>0</v>
      </c>
      <c r="O607" s="30">
        <v>0</v>
      </c>
      <c r="P607" s="30">
        <v>0</v>
      </c>
      <c r="Q607" s="30">
        <v>0</v>
      </c>
      <c r="R607" s="53"/>
    </row>
    <row r="608" spans="1:18" ht="30" customHeight="1">
      <c r="A608" s="76"/>
      <c r="B608" s="75"/>
      <c r="C608" s="49" t="s">
        <v>109</v>
      </c>
      <c r="D608" s="51"/>
      <c r="E608" s="30">
        <f t="shared" si="195"/>
        <v>0</v>
      </c>
      <c r="F608" s="30">
        <v>0</v>
      </c>
      <c r="G608" s="30">
        <v>0</v>
      </c>
      <c r="H608" s="30">
        <v>0</v>
      </c>
      <c r="I608" s="30">
        <v>0</v>
      </c>
      <c r="J608" s="30">
        <v>0</v>
      </c>
      <c r="K608" s="30">
        <v>0</v>
      </c>
      <c r="L608" s="33">
        <v>0</v>
      </c>
      <c r="M608" s="30">
        <v>0</v>
      </c>
      <c r="N608" s="30">
        <v>0</v>
      </c>
      <c r="O608" s="30">
        <v>0</v>
      </c>
      <c r="P608" s="30">
        <v>0</v>
      </c>
      <c r="Q608" s="30">
        <v>0</v>
      </c>
      <c r="R608" s="53"/>
    </row>
    <row r="609" spans="1:18" ht="15" customHeight="1">
      <c r="A609" s="76"/>
      <c r="B609" s="75"/>
      <c r="C609" s="49" t="s">
        <v>6</v>
      </c>
      <c r="D609" s="51"/>
      <c r="E609" s="30">
        <f t="shared" si="195"/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3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53"/>
    </row>
    <row r="610" spans="1:18" ht="30" customHeight="1">
      <c r="A610" s="76"/>
      <c r="B610" s="75"/>
      <c r="C610" s="49" t="s">
        <v>110</v>
      </c>
      <c r="D610" s="51"/>
      <c r="E610" s="30">
        <f t="shared" si="195"/>
        <v>0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3">
        <v>0</v>
      </c>
      <c r="M610" s="30">
        <v>0</v>
      </c>
      <c r="N610" s="30">
        <v>0</v>
      </c>
      <c r="O610" s="30">
        <v>0</v>
      </c>
      <c r="P610" s="30">
        <v>0</v>
      </c>
      <c r="Q610" s="30">
        <v>0</v>
      </c>
      <c r="R610" s="53"/>
    </row>
    <row r="611" spans="1:18" ht="30" customHeight="1">
      <c r="A611" s="76"/>
      <c r="B611" s="75"/>
      <c r="C611" s="49" t="s">
        <v>20</v>
      </c>
      <c r="D611" s="51"/>
      <c r="E611" s="30">
        <f t="shared" si="195"/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3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53"/>
    </row>
    <row r="612" spans="1:17" ht="15">
      <c r="A612" s="74" t="s">
        <v>70</v>
      </c>
      <c r="B612" s="79" t="s">
        <v>69</v>
      </c>
      <c r="C612" s="49" t="s">
        <v>7</v>
      </c>
      <c r="D612" s="50"/>
      <c r="E612" s="30">
        <f aca="true" t="shared" si="196" ref="E612:Q619">E620</f>
        <v>196992.808</v>
      </c>
      <c r="F612" s="30">
        <f t="shared" si="196"/>
        <v>7262.4</v>
      </c>
      <c r="G612" s="30">
        <f t="shared" si="196"/>
        <v>23375.4</v>
      </c>
      <c r="H612" s="30">
        <f t="shared" si="196"/>
        <v>10846.2</v>
      </c>
      <c r="I612" s="30">
        <f t="shared" si="196"/>
        <v>11403</v>
      </c>
      <c r="J612" s="30">
        <f t="shared" si="196"/>
        <v>12935.6</v>
      </c>
      <c r="K612" s="30">
        <f>K613+K614+K615+K616+K617+K618+K619</f>
        <v>13453</v>
      </c>
      <c r="L612" s="33">
        <f aca="true" t="shared" si="197" ref="L612:Q612">L613+L614+L615+L616+L617+L618+L619</f>
        <v>37834</v>
      </c>
      <c r="M612" s="30">
        <f t="shared" si="197"/>
        <v>15634</v>
      </c>
      <c r="N612" s="30">
        <f t="shared" si="197"/>
        <v>13601.58</v>
      </c>
      <c r="O612" s="30">
        <f t="shared" si="197"/>
        <v>13601.58</v>
      </c>
      <c r="P612" s="30">
        <f t="shared" si="197"/>
        <v>18523.024</v>
      </c>
      <c r="Q612" s="30">
        <f t="shared" si="197"/>
        <v>18523.024</v>
      </c>
    </row>
    <row r="613" spans="1:17" ht="30">
      <c r="A613" s="74"/>
      <c r="B613" s="79"/>
      <c r="C613" s="49" t="s">
        <v>4</v>
      </c>
      <c r="D613" s="50"/>
      <c r="E613" s="30">
        <f t="shared" si="196"/>
        <v>22200</v>
      </c>
      <c r="F613" s="30">
        <f t="shared" si="196"/>
        <v>0</v>
      </c>
      <c r="G613" s="30">
        <f t="shared" si="196"/>
        <v>0</v>
      </c>
      <c r="H613" s="30">
        <f t="shared" si="196"/>
        <v>0</v>
      </c>
      <c r="I613" s="30">
        <f t="shared" si="196"/>
        <v>0</v>
      </c>
      <c r="J613" s="30">
        <f t="shared" si="196"/>
        <v>0</v>
      </c>
      <c r="K613" s="30">
        <f t="shared" si="196"/>
        <v>0</v>
      </c>
      <c r="L613" s="33">
        <f t="shared" si="196"/>
        <v>22200</v>
      </c>
      <c r="M613" s="30">
        <f t="shared" si="196"/>
        <v>0</v>
      </c>
      <c r="N613" s="30">
        <f t="shared" si="196"/>
        <v>0</v>
      </c>
      <c r="O613" s="30">
        <f t="shared" si="196"/>
        <v>0</v>
      </c>
      <c r="P613" s="30">
        <f t="shared" si="196"/>
        <v>0</v>
      </c>
      <c r="Q613" s="30">
        <f t="shared" si="196"/>
        <v>0</v>
      </c>
    </row>
    <row r="614" spans="1:17" ht="30">
      <c r="A614" s="74"/>
      <c r="B614" s="79"/>
      <c r="C614" s="49" t="s">
        <v>8</v>
      </c>
      <c r="D614" s="51" t="s">
        <v>9</v>
      </c>
      <c r="E614" s="30">
        <f t="shared" si="196"/>
        <v>174792.808</v>
      </c>
      <c r="F614" s="30">
        <f t="shared" si="196"/>
        <v>7262.4</v>
      </c>
      <c r="G614" s="30">
        <f t="shared" si="196"/>
        <v>23375.4</v>
      </c>
      <c r="H614" s="30">
        <f t="shared" si="196"/>
        <v>10846.2</v>
      </c>
      <c r="I614" s="30">
        <f t="shared" si="196"/>
        <v>11403</v>
      </c>
      <c r="J614" s="30">
        <f t="shared" si="196"/>
        <v>12935.6</v>
      </c>
      <c r="K614" s="30">
        <f t="shared" si="196"/>
        <v>13453</v>
      </c>
      <c r="L614" s="33">
        <f t="shared" si="196"/>
        <v>15634</v>
      </c>
      <c r="M614" s="30">
        <f t="shared" si="196"/>
        <v>15634</v>
      </c>
      <c r="N614" s="30">
        <f t="shared" si="196"/>
        <v>13601.58</v>
      </c>
      <c r="O614" s="30">
        <f t="shared" si="196"/>
        <v>13601.58</v>
      </c>
      <c r="P614" s="30">
        <f t="shared" si="196"/>
        <v>18523.024</v>
      </c>
      <c r="Q614" s="30">
        <f t="shared" si="196"/>
        <v>18523.024</v>
      </c>
    </row>
    <row r="615" spans="1:17" ht="30">
      <c r="A615" s="74"/>
      <c r="B615" s="79"/>
      <c r="C615" s="49" t="s">
        <v>5</v>
      </c>
      <c r="D615" s="51"/>
      <c r="E615" s="30">
        <f t="shared" si="196"/>
        <v>0</v>
      </c>
      <c r="F615" s="30">
        <f t="shared" si="196"/>
        <v>0</v>
      </c>
      <c r="G615" s="30">
        <f t="shared" si="196"/>
        <v>0</v>
      </c>
      <c r="H615" s="30">
        <f t="shared" si="196"/>
        <v>0</v>
      </c>
      <c r="I615" s="30">
        <f t="shared" si="196"/>
        <v>0</v>
      </c>
      <c r="J615" s="30">
        <f t="shared" si="196"/>
        <v>0</v>
      </c>
      <c r="K615" s="30">
        <f t="shared" si="196"/>
        <v>0</v>
      </c>
      <c r="L615" s="33">
        <f t="shared" si="196"/>
        <v>0</v>
      </c>
      <c r="M615" s="30">
        <f t="shared" si="196"/>
        <v>0</v>
      </c>
      <c r="N615" s="30">
        <f t="shared" si="196"/>
        <v>0</v>
      </c>
      <c r="O615" s="30">
        <f t="shared" si="196"/>
        <v>0</v>
      </c>
      <c r="P615" s="30">
        <f t="shared" si="196"/>
        <v>0</v>
      </c>
      <c r="Q615" s="30">
        <f t="shared" si="196"/>
        <v>0</v>
      </c>
    </row>
    <row r="616" spans="1:17" ht="30">
      <c r="A616" s="74"/>
      <c r="B616" s="79"/>
      <c r="C616" s="49" t="s">
        <v>109</v>
      </c>
      <c r="D616" s="51"/>
      <c r="E616" s="30">
        <f t="shared" si="196"/>
        <v>0</v>
      </c>
      <c r="F616" s="30">
        <f t="shared" si="196"/>
        <v>0</v>
      </c>
      <c r="G616" s="30">
        <f t="shared" si="196"/>
        <v>0</v>
      </c>
      <c r="H616" s="30">
        <f t="shared" si="196"/>
        <v>0</v>
      </c>
      <c r="I616" s="30">
        <f t="shared" si="196"/>
        <v>0</v>
      </c>
      <c r="J616" s="30">
        <f t="shared" si="196"/>
        <v>0</v>
      </c>
      <c r="K616" s="30">
        <f t="shared" si="196"/>
        <v>0</v>
      </c>
      <c r="L616" s="33">
        <f t="shared" si="196"/>
        <v>0</v>
      </c>
      <c r="M616" s="30">
        <f t="shared" si="196"/>
        <v>0</v>
      </c>
      <c r="N616" s="30">
        <f t="shared" si="196"/>
        <v>0</v>
      </c>
      <c r="O616" s="30">
        <f t="shared" si="196"/>
        <v>0</v>
      </c>
      <c r="P616" s="30">
        <f t="shared" si="196"/>
        <v>0</v>
      </c>
      <c r="Q616" s="30">
        <f t="shared" si="196"/>
        <v>0</v>
      </c>
    </row>
    <row r="617" spans="1:17" ht="30">
      <c r="A617" s="74"/>
      <c r="B617" s="79"/>
      <c r="C617" s="49" t="s">
        <v>6</v>
      </c>
      <c r="D617" s="51"/>
      <c r="E617" s="30">
        <f t="shared" si="196"/>
        <v>0</v>
      </c>
      <c r="F617" s="30">
        <f t="shared" si="196"/>
        <v>0</v>
      </c>
      <c r="G617" s="30">
        <f t="shared" si="196"/>
        <v>0</v>
      </c>
      <c r="H617" s="30">
        <f t="shared" si="196"/>
        <v>0</v>
      </c>
      <c r="I617" s="30">
        <f t="shared" si="196"/>
        <v>0</v>
      </c>
      <c r="J617" s="30">
        <f t="shared" si="196"/>
        <v>0</v>
      </c>
      <c r="K617" s="30">
        <f t="shared" si="196"/>
        <v>0</v>
      </c>
      <c r="L617" s="33">
        <f t="shared" si="196"/>
        <v>0</v>
      </c>
      <c r="M617" s="30">
        <f t="shared" si="196"/>
        <v>0</v>
      </c>
      <c r="N617" s="30">
        <f t="shared" si="196"/>
        <v>0</v>
      </c>
      <c r="O617" s="30">
        <f t="shared" si="196"/>
        <v>0</v>
      </c>
      <c r="P617" s="30">
        <f t="shared" si="196"/>
        <v>0</v>
      </c>
      <c r="Q617" s="30">
        <f t="shared" si="196"/>
        <v>0</v>
      </c>
    </row>
    <row r="618" spans="1:17" ht="30">
      <c r="A618" s="74"/>
      <c r="B618" s="79"/>
      <c r="C618" s="49" t="s">
        <v>110</v>
      </c>
      <c r="D618" s="51"/>
      <c r="E618" s="30">
        <f t="shared" si="196"/>
        <v>0</v>
      </c>
      <c r="F618" s="30">
        <f t="shared" si="196"/>
        <v>0</v>
      </c>
      <c r="G618" s="30">
        <f t="shared" si="196"/>
        <v>0</v>
      </c>
      <c r="H618" s="30">
        <f t="shared" si="196"/>
        <v>0</v>
      </c>
      <c r="I618" s="30">
        <f t="shared" si="196"/>
        <v>0</v>
      </c>
      <c r="J618" s="30">
        <f t="shared" si="196"/>
        <v>0</v>
      </c>
      <c r="K618" s="30">
        <f t="shared" si="196"/>
        <v>0</v>
      </c>
      <c r="L618" s="33">
        <f t="shared" si="196"/>
        <v>0</v>
      </c>
      <c r="M618" s="30">
        <f t="shared" si="196"/>
        <v>0</v>
      </c>
      <c r="N618" s="30">
        <f t="shared" si="196"/>
        <v>0</v>
      </c>
      <c r="O618" s="30">
        <f t="shared" si="196"/>
        <v>0</v>
      </c>
      <c r="P618" s="30">
        <f t="shared" si="196"/>
        <v>0</v>
      </c>
      <c r="Q618" s="30">
        <f t="shared" si="196"/>
        <v>0</v>
      </c>
    </row>
    <row r="619" spans="1:17" ht="45">
      <c r="A619" s="74"/>
      <c r="B619" s="79"/>
      <c r="C619" s="49" t="s">
        <v>20</v>
      </c>
      <c r="D619" s="51"/>
      <c r="E619" s="30">
        <f t="shared" si="196"/>
        <v>0</v>
      </c>
      <c r="F619" s="30">
        <f t="shared" si="196"/>
        <v>0</v>
      </c>
      <c r="G619" s="30">
        <f t="shared" si="196"/>
        <v>0</v>
      </c>
      <c r="H619" s="30">
        <f t="shared" si="196"/>
        <v>0</v>
      </c>
      <c r="I619" s="30">
        <f t="shared" si="196"/>
        <v>0</v>
      </c>
      <c r="J619" s="30">
        <f t="shared" si="196"/>
        <v>0</v>
      </c>
      <c r="K619" s="30">
        <f t="shared" si="196"/>
        <v>0</v>
      </c>
      <c r="L619" s="33">
        <f t="shared" si="196"/>
        <v>0</v>
      </c>
      <c r="M619" s="30">
        <f t="shared" si="196"/>
        <v>0</v>
      </c>
      <c r="N619" s="30">
        <f t="shared" si="196"/>
        <v>0</v>
      </c>
      <c r="O619" s="30">
        <f t="shared" si="196"/>
        <v>0</v>
      </c>
      <c r="P619" s="30">
        <f t="shared" si="196"/>
        <v>0</v>
      </c>
      <c r="Q619" s="30">
        <f t="shared" si="196"/>
        <v>0</v>
      </c>
    </row>
    <row r="620" spans="1:17" ht="15" customHeight="1">
      <c r="A620" s="76" t="s">
        <v>71</v>
      </c>
      <c r="B620" s="75" t="s">
        <v>143</v>
      </c>
      <c r="C620" s="49" t="s">
        <v>7</v>
      </c>
      <c r="D620" s="50"/>
      <c r="E620" s="30">
        <f aca="true" t="shared" si="198" ref="E620:Q627">E628+E636</f>
        <v>196992.808</v>
      </c>
      <c r="F620" s="30">
        <f t="shared" si="198"/>
        <v>7262.4</v>
      </c>
      <c r="G620" s="30">
        <f t="shared" si="198"/>
        <v>23375.4</v>
      </c>
      <c r="H620" s="30">
        <f t="shared" si="198"/>
        <v>10846.2</v>
      </c>
      <c r="I620" s="30">
        <f aca="true" t="shared" si="199" ref="I620:Q620">I621+I622+I623+I624+I625+I627</f>
        <v>11403</v>
      </c>
      <c r="J620" s="30">
        <f t="shared" si="199"/>
        <v>12935.6</v>
      </c>
      <c r="K620" s="30">
        <f t="shared" si="199"/>
        <v>13453</v>
      </c>
      <c r="L620" s="33">
        <f t="shared" si="199"/>
        <v>37834</v>
      </c>
      <c r="M620" s="30">
        <f t="shared" si="199"/>
        <v>15634</v>
      </c>
      <c r="N620" s="30">
        <f t="shared" si="199"/>
        <v>13601.58</v>
      </c>
      <c r="O620" s="30">
        <f t="shared" si="199"/>
        <v>13601.58</v>
      </c>
      <c r="P620" s="30">
        <f t="shared" si="199"/>
        <v>18523.024</v>
      </c>
      <c r="Q620" s="30">
        <f t="shared" si="199"/>
        <v>18523.024</v>
      </c>
    </row>
    <row r="621" spans="1:17" ht="15" customHeight="1">
      <c r="A621" s="76"/>
      <c r="B621" s="75"/>
      <c r="C621" s="49" t="s">
        <v>4</v>
      </c>
      <c r="D621" s="50"/>
      <c r="E621" s="30">
        <f t="shared" si="198"/>
        <v>22200</v>
      </c>
      <c r="F621" s="30">
        <f t="shared" si="198"/>
        <v>0</v>
      </c>
      <c r="G621" s="30">
        <f t="shared" si="198"/>
        <v>0</v>
      </c>
      <c r="H621" s="30">
        <f t="shared" si="198"/>
        <v>0</v>
      </c>
      <c r="I621" s="30">
        <f t="shared" si="198"/>
        <v>0</v>
      </c>
      <c r="J621" s="30">
        <f t="shared" si="198"/>
        <v>0</v>
      </c>
      <c r="K621" s="30">
        <f t="shared" si="198"/>
        <v>0</v>
      </c>
      <c r="L621" s="33">
        <f t="shared" si="198"/>
        <v>22200</v>
      </c>
      <c r="M621" s="30">
        <f t="shared" si="198"/>
        <v>0</v>
      </c>
      <c r="N621" s="30">
        <f t="shared" si="198"/>
        <v>0</v>
      </c>
      <c r="O621" s="30">
        <f t="shared" si="198"/>
        <v>0</v>
      </c>
      <c r="P621" s="30">
        <f t="shared" si="198"/>
        <v>0</v>
      </c>
      <c r="Q621" s="30">
        <f t="shared" si="198"/>
        <v>0</v>
      </c>
    </row>
    <row r="622" spans="1:17" ht="15" customHeight="1">
      <c r="A622" s="76"/>
      <c r="B622" s="75"/>
      <c r="C622" s="49" t="s">
        <v>8</v>
      </c>
      <c r="D622" s="51" t="s">
        <v>9</v>
      </c>
      <c r="E622" s="30">
        <f t="shared" si="198"/>
        <v>174792.808</v>
      </c>
      <c r="F622" s="30">
        <f t="shared" si="198"/>
        <v>7262.4</v>
      </c>
      <c r="G622" s="30">
        <f t="shared" si="198"/>
        <v>23375.4</v>
      </c>
      <c r="H622" s="30">
        <f t="shared" si="198"/>
        <v>10846.2</v>
      </c>
      <c r="I622" s="30">
        <f t="shared" si="198"/>
        <v>11403</v>
      </c>
      <c r="J622" s="30">
        <f t="shared" si="198"/>
        <v>12935.6</v>
      </c>
      <c r="K622" s="30">
        <f t="shared" si="198"/>
        <v>13453</v>
      </c>
      <c r="L622" s="33">
        <f t="shared" si="198"/>
        <v>15634</v>
      </c>
      <c r="M622" s="30">
        <f t="shared" si="198"/>
        <v>15634</v>
      </c>
      <c r="N622" s="30">
        <f t="shared" si="198"/>
        <v>13601.58</v>
      </c>
      <c r="O622" s="30">
        <f t="shared" si="198"/>
        <v>13601.58</v>
      </c>
      <c r="P622" s="30">
        <f t="shared" si="198"/>
        <v>18523.024</v>
      </c>
      <c r="Q622" s="30">
        <f t="shared" si="198"/>
        <v>18523.024</v>
      </c>
    </row>
    <row r="623" spans="1:17" ht="15" customHeight="1">
      <c r="A623" s="76"/>
      <c r="B623" s="75"/>
      <c r="C623" s="49" t="s">
        <v>5</v>
      </c>
      <c r="D623" s="51"/>
      <c r="E623" s="30">
        <f t="shared" si="198"/>
        <v>0</v>
      </c>
      <c r="F623" s="30">
        <f t="shared" si="198"/>
        <v>0</v>
      </c>
      <c r="G623" s="30">
        <f t="shared" si="198"/>
        <v>0</v>
      </c>
      <c r="H623" s="30">
        <f t="shared" si="198"/>
        <v>0</v>
      </c>
      <c r="I623" s="30">
        <f t="shared" si="198"/>
        <v>0</v>
      </c>
      <c r="J623" s="30">
        <f t="shared" si="198"/>
        <v>0</v>
      </c>
      <c r="K623" s="30">
        <f t="shared" si="198"/>
        <v>0</v>
      </c>
      <c r="L623" s="33">
        <f t="shared" si="198"/>
        <v>0</v>
      </c>
      <c r="M623" s="30">
        <f t="shared" si="198"/>
        <v>0</v>
      </c>
      <c r="N623" s="30">
        <f t="shared" si="198"/>
        <v>0</v>
      </c>
      <c r="O623" s="30">
        <f t="shared" si="198"/>
        <v>0</v>
      </c>
      <c r="P623" s="30">
        <f t="shared" si="198"/>
        <v>0</v>
      </c>
      <c r="Q623" s="30">
        <f t="shared" si="198"/>
        <v>0</v>
      </c>
    </row>
    <row r="624" spans="1:17" ht="30" customHeight="1">
      <c r="A624" s="76"/>
      <c r="B624" s="75"/>
      <c r="C624" s="49" t="s">
        <v>109</v>
      </c>
      <c r="D624" s="51"/>
      <c r="E624" s="30">
        <f t="shared" si="198"/>
        <v>0</v>
      </c>
      <c r="F624" s="30">
        <f t="shared" si="198"/>
        <v>0</v>
      </c>
      <c r="G624" s="30">
        <f t="shared" si="198"/>
        <v>0</v>
      </c>
      <c r="H624" s="30">
        <f t="shared" si="198"/>
        <v>0</v>
      </c>
      <c r="I624" s="30">
        <f t="shared" si="198"/>
        <v>0</v>
      </c>
      <c r="J624" s="30">
        <f t="shared" si="198"/>
        <v>0</v>
      </c>
      <c r="K624" s="30">
        <f t="shared" si="198"/>
        <v>0</v>
      </c>
      <c r="L624" s="33">
        <f t="shared" si="198"/>
        <v>0</v>
      </c>
      <c r="M624" s="30">
        <f t="shared" si="198"/>
        <v>0</v>
      </c>
      <c r="N624" s="30">
        <f t="shared" si="198"/>
        <v>0</v>
      </c>
      <c r="O624" s="30">
        <f t="shared" si="198"/>
        <v>0</v>
      </c>
      <c r="P624" s="30">
        <f t="shared" si="198"/>
        <v>0</v>
      </c>
      <c r="Q624" s="30">
        <f t="shared" si="198"/>
        <v>0</v>
      </c>
    </row>
    <row r="625" spans="1:17" ht="15" customHeight="1">
      <c r="A625" s="76"/>
      <c r="B625" s="75"/>
      <c r="C625" s="49" t="s">
        <v>6</v>
      </c>
      <c r="D625" s="51"/>
      <c r="E625" s="30">
        <f t="shared" si="198"/>
        <v>0</v>
      </c>
      <c r="F625" s="30">
        <f t="shared" si="198"/>
        <v>0</v>
      </c>
      <c r="G625" s="30">
        <f t="shared" si="198"/>
        <v>0</v>
      </c>
      <c r="H625" s="30">
        <f t="shared" si="198"/>
        <v>0</v>
      </c>
      <c r="I625" s="30">
        <f t="shared" si="198"/>
        <v>0</v>
      </c>
      <c r="J625" s="30">
        <f t="shared" si="198"/>
        <v>0</v>
      </c>
      <c r="K625" s="30">
        <f t="shared" si="198"/>
        <v>0</v>
      </c>
      <c r="L625" s="33">
        <f t="shared" si="198"/>
        <v>0</v>
      </c>
      <c r="M625" s="30">
        <f t="shared" si="198"/>
        <v>0</v>
      </c>
      <c r="N625" s="30">
        <f t="shared" si="198"/>
        <v>0</v>
      </c>
      <c r="O625" s="30">
        <f t="shared" si="198"/>
        <v>0</v>
      </c>
      <c r="P625" s="30">
        <f t="shared" si="198"/>
        <v>0</v>
      </c>
      <c r="Q625" s="30">
        <f t="shared" si="198"/>
        <v>0</v>
      </c>
    </row>
    <row r="626" spans="1:17" ht="30" customHeight="1">
      <c r="A626" s="76"/>
      <c r="B626" s="75"/>
      <c r="C626" s="49" t="s">
        <v>110</v>
      </c>
      <c r="D626" s="51"/>
      <c r="E626" s="30">
        <f t="shared" si="198"/>
        <v>0</v>
      </c>
      <c r="F626" s="30">
        <f t="shared" si="198"/>
        <v>0</v>
      </c>
      <c r="G626" s="30">
        <f t="shared" si="198"/>
        <v>0</v>
      </c>
      <c r="H626" s="30">
        <f t="shared" si="198"/>
        <v>0</v>
      </c>
      <c r="I626" s="30">
        <f t="shared" si="198"/>
        <v>0</v>
      </c>
      <c r="J626" s="30">
        <f t="shared" si="198"/>
        <v>0</v>
      </c>
      <c r="K626" s="30">
        <f t="shared" si="198"/>
        <v>0</v>
      </c>
      <c r="L626" s="33">
        <f t="shared" si="198"/>
        <v>0</v>
      </c>
      <c r="M626" s="30">
        <f t="shared" si="198"/>
        <v>0</v>
      </c>
      <c r="N626" s="30">
        <f t="shared" si="198"/>
        <v>0</v>
      </c>
      <c r="O626" s="30">
        <f t="shared" si="198"/>
        <v>0</v>
      </c>
      <c r="P626" s="30">
        <f t="shared" si="198"/>
        <v>0</v>
      </c>
      <c r="Q626" s="30">
        <f t="shared" si="198"/>
        <v>0</v>
      </c>
    </row>
    <row r="627" spans="1:17" ht="30" customHeight="1">
      <c r="A627" s="76"/>
      <c r="B627" s="75"/>
      <c r="C627" s="49" t="s">
        <v>20</v>
      </c>
      <c r="D627" s="51"/>
      <c r="E627" s="30">
        <f t="shared" si="198"/>
        <v>0</v>
      </c>
      <c r="F627" s="30">
        <f t="shared" si="198"/>
        <v>0</v>
      </c>
      <c r="G627" s="30">
        <f t="shared" si="198"/>
        <v>0</v>
      </c>
      <c r="H627" s="30">
        <f t="shared" si="198"/>
        <v>0</v>
      </c>
      <c r="I627" s="30">
        <f t="shared" si="198"/>
        <v>0</v>
      </c>
      <c r="J627" s="30">
        <f t="shared" si="198"/>
        <v>0</v>
      </c>
      <c r="K627" s="30">
        <f t="shared" si="198"/>
        <v>0</v>
      </c>
      <c r="L627" s="33">
        <f t="shared" si="198"/>
        <v>0</v>
      </c>
      <c r="M627" s="30">
        <f t="shared" si="198"/>
        <v>0</v>
      </c>
      <c r="N627" s="30">
        <f t="shared" si="198"/>
        <v>0</v>
      </c>
      <c r="O627" s="30">
        <f t="shared" si="198"/>
        <v>0</v>
      </c>
      <c r="P627" s="30">
        <f t="shared" si="198"/>
        <v>0</v>
      </c>
      <c r="Q627" s="30">
        <f t="shared" si="198"/>
        <v>0</v>
      </c>
    </row>
    <row r="628" spans="1:17" ht="15" customHeight="1">
      <c r="A628" s="80" t="s">
        <v>72</v>
      </c>
      <c r="B628" s="81" t="s">
        <v>144</v>
      </c>
      <c r="C628" s="18" t="s">
        <v>7</v>
      </c>
      <c r="D628" s="20"/>
      <c r="E628" s="21">
        <f aca="true" t="shared" si="200" ref="E628:L628">E629+E630+E631+E632+E633+E635</f>
        <v>116108.4564</v>
      </c>
      <c r="F628" s="21">
        <f t="shared" si="200"/>
        <v>7262.4</v>
      </c>
      <c r="G628" s="21">
        <f t="shared" si="200"/>
        <v>21727.66</v>
      </c>
      <c r="H628" s="21">
        <f t="shared" si="200"/>
        <v>8179.5</v>
      </c>
      <c r="I628" s="21">
        <f t="shared" si="200"/>
        <v>8505</v>
      </c>
      <c r="J628" s="21">
        <f t="shared" si="200"/>
        <v>8588.6</v>
      </c>
      <c r="K628" s="21">
        <f t="shared" si="200"/>
        <v>7657</v>
      </c>
      <c r="L628" s="33">
        <f t="shared" si="200"/>
        <v>8852.7</v>
      </c>
      <c r="M628" s="21">
        <f>M629+M630+M631+M632+M633+M635</f>
        <v>8852.7</v>
      </c>
      <c r="N628" s="21">
        <f>N629+N630+N631+N632+N633+N635</f>
        <v>7701.849</v>
      </c>
      <c r="O628" s="21">
        <f>O629+O630+O631+O632+O633+O635</f>
        <v>7701.849</v>
      </c>
      <c r="P628" s="21">
        <f>P629+P630+P631+P632+P633+P635</f>
        <v>10539.5992</v>
      </c>
      <c r="Q628" s="21">
        <f>Q629+Q630+Q631+Q632+Q633+Q635</f>
        <v>10539.5992</v>
      </c>
    </row>
    <row r="629" spans="1:17" ht="15" customHeight="1">
      <c r="A629" s="80"/>
      <c r="B629" s="81"/>
      <c r="C629" s="18" t="s">
        <v>4</v>
      </c>
      <c r="D629" s="20"/>
      <c r="E629" s="21">
        <f aca="true" t="shared" si="201" ref="E629:E635">F629+G629+H629+I629+J629+K629+L629+M629+N629+O629+P629+Q629</f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33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</row>
    <row r="630" spans="1:17" ht="15" customHeight="1">
      <c r="A630" s="80"/>
      <c r="B630" s="81"/>
      <c r="C630" s="18" t="s">
        <v>8</v>
      </c>
      <c r="D630" s="23" t="s">
        <v>9</v>
      </c>
      <c r="E630" s="21">
        <f t="shared" si="201"/>
        <v>116108.4564</v>
      </c>
      <c r="F630" s="21">
        <v>7262.4</v>
      </c>
      <c r="G630" s="21">
        <v>21727.66</v>
      </c>
      <c r="H630" s="21">
        <v>8179.5</v>
      </c>
      <c r="I630" s="21">
        <v>8505</v>
      </c>
      <c r="J630" s="21">
        <v>8588.6</v>
      </c>
      <c r="K630" s="21">
        <v>7657</v>
      </c>
      <c r="L630" s="33">
        <v>8852.7</v>
      </c>
      <c r="M630" s="21">
        <v>8852.7</v>
      </c>
      <c r="N630" s="21">
        <v>7701.849</v>
      </c>
      <c r="O630" s="21">
        <v>7701.849</v>
      </c>
      <c r="P630" s="21">
        <v>10539.5992</v>
      </c>
      <c r="Q630" s="21">
        <v>10539.5992</v>
      </c>
    </row>
    <row r="631" spans="1:17" ht="15" customHeight="1">
      <c r="A631" s="80"/>
      <c r="B631" s="81"/>
      <c r="C631" s="18" t="s">
        <v>5</v>
      </c>
      <c r="D631" s="23"/>
      <c r="E631" s="21">
        <f t="shared" si="201"/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33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</row>
    <row r="632" spans="1:17" ht="30" customHeight="1">
      <c r="A632" s="80"/>
      <c r="B632" s="81"/>
      <c r="C632" s="18" t="s">
        <v>109</v>
      </c>
      <c r="D632" s="23"/>
      <c r="E632" s="21">
        <f t="shared" si="201"/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33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</row>
    <row r="633" spans="1:17" ht="15" customHeight="1">
      <c r="A633" s="80"/>
      <c r="B633" s="81"/>
      <c r="C633" s="18" t="s">
        <v>6</v>
      </c>
      <c r="D633" s="23"/>
      <c r="E633" s="21">
        <f t="shared" si="201"/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33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</row>
    <row r="634" spans="1:17" ht="30" customHeight="1">
      <c r="A634" s="80"/>
      <c r="B634" s="81"/>
      <c r="C634" s="18" t="s">
        <v>110</v>
      </c>
      <c r="D634" s="23"/>
      <c r="E634" s="21">
        <f t="shared" si="201"/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33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</row>
    <row r="635" spans="1:17" ht="30" customHeight="1">
      <c r="A635" s="80"/>
      <c r="B635" s="81"/>
      <c r="C635" s="18" t="s">
        <v>20</v>
      </c>
      <c r="D635" s="23"/>
      <c r="E635" s="21">
        <f t="shared" si="201"/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33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</row>
    <row r="636" spans="1:17" ht="15" customHeight="1">
      <c r="A636" s="80" t="s">
        <v>73</v>
      </c>
      <c r="B636" s="81" t="s">
        <v>145</v>
      </c>
      <c r="C636" s="18" t="s">
        <v>7</v>
      </c>
      <c r="D636" s="20"/>
      <c r="E636" s="21">
        <f aca="true" t="shared" si="202" ref="E636:L636">E637+E638+E639+E640+E641+E643</f>
        <v>80884.3516</v>
      </c>
      <c r="F636" s="21">
        <f t="shared" si="202"/>
        <v>0</v>
      </c>
      <c r="G636" s="21">
        <f t="shared" si="202"/>
        <v>1647.74</v>
      </c>
      <c r="H636" s="21">
        <f t="shared" si="202"/>
        <v>2666.7</v>
      </c>
      <c r="I636" s="21">
        <f t="shared" si="202"/>
        <v>2898</v>
      </c>
      <c r="J636" s="21">
        <f t="shared" si="202"/>
        <v>4347</v>
      </c>
      <c r="K636" s="21">
        <f t="shared" si="202"/>
        <v>5796</v>
      </c>
      <c r="L636" s="33">
        <f t="shared" si="202"/>
        <v>28981.3</v>
      </c>
      <c r="M636" s="21">
        <f>M637+M638+M639+M640+M641+M643</f>
        <v>6781.3</v>
      </c>
      <c r="N636" s="21">
        <f>N637+N638+N639+N640+N641+N643</f>
        <v>5899.731</v>
      </c>
      <c r="O636" s="21">
        <f>O637+O638+O639+O640+O641+O643</f>
        <v>5899.731</v>
      </c>
      <c r="P636" s="21">
        <f>P637+P638+P639+P640+P641+P643</f>
        <v>7983.4248</v>
      </c>
      <c r="Q636" s="21">
        <f>Q637+Q638+Q639+Q640+Q641+Q643</f>
        <v>7983.4248</v>
      </c>
    </row>
    <row r="637" spans="1:17" ht="15" customHeight="1">
      <c r="A637" s="80"/>
      <c r="B637" s="81"/>
      <c r="C637" s="18" t="s">
        <v>4</v>
      </c>
      <c r="D637" s="20"/>
      <c r="E637" s="21">
        <f aca="true" t="shared" si="203" ref="E637:E643">F637+G637+H637+I637+J637+K637+L637+M637+N637+O637+P637+Q637</f>
        <v>22200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33">
        <v>22200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</row>
    <row r="638" spans="1:17" ht="15" customHeight="1">
      <c r="A638" s="80"/>
      <c r="B638" s="81"/>
      <c r="C638" s="18" t="s">
        <v>8</v>
      </c>
      <c r="D638" s="23" t="s">
        <v>9</v>
      </c>
      <c r="E638" s="21">
        <f t="shared" si="203"/>
        <v>58684.351599999995</v>
      </c>
      <c r="F638" s="21">
        <v>0</v>
      </c>
      <c r="G638" s="21">
        <v>1647.74</v>
      </c>
      <c r="H638" s="21">
        <v>2666.7</v>
      </c>
      <c r="I638" s="21">
        <v>2898</v>
      </c>
      <c r="J638" s="21">
        <v>4347</v>
      </c>
      <c r="K638" s="21">
        <v>5796</v>
      </c>
      <c r="L638" s="33">
        <v>6781.3</v>
      </c>
      <c r="M638" s="21">
        <v>6781.3</v>
      </c>
      <c r="N638" s="21">
        <v>5899.731</v>
      </c>
      <c r="O638" s="21">
        <v>5899.731</v>
      </c>
      <c r="P638" s="21">
        <v>7983.4248</v>
      </c>
      <c r="Q638" s="21">
        <v>7983.4248</v>
      </c>
    </row>
    <row r="639" spans="1:17" ht="15" customHeight="1">
      <c r="A639" s="80"/>
      <c r="B639" s="81"/>
      <c r="C639" s="18" t="s">
        <v>5</v>
      </c>
      <c r="D639" s="23"/>
      <c r="E639" s="21">
        <f t="shared" si="203"/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33">
        <v>0</v>
      </c>
      <c r="M639" s="21">
        <v>0</v>
      </c>
      <c r="N639" s="21">
        <v>0</v>
      </c>
      <c r="O639" s="21">
        <v>0</v>
      </c>
      <c r="P639" s="21">
        <v>0</v>
      </c>
      <c r="Q639" s="21">
        <v>0</v>
      </c>
    </row>
    <row r="640" spans="1:17" ht="30" customHeight="1">
      <c r="A640" s="80"/>
      <c r="B640" s="81"/>
      <c r="C640" s="18" t="s">
        <v>109</v>
      </c>
      <c r="D640" s="23"/>
      <c r="E640" s="21">
        <f t="shared" si="203"/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33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</row>
    <row r="641" spans="1:17" ht="15" customHeight="1">
      <c r="A641" s="80"/>
      <c r="B641" s="81"/>
      <c r="C641" s="18" t="s">
        <v>6</v>
      </c>
      <c r="D641" s="23"/>
      <c r="E641" s="21">
        <f t="shared" si="203"/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33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</row>
    <row r="642" spans="1:17" ht="30" customHeight="1">
      <c r="A642" s="80"/>
      <c r="B642" s="81"/>
      <c r="C642" s="18" t="s">
        <v>110</v>
      </c>
      <c r="D642" s="23"/>
      <c r="E642" s="21">
        <f t="shared" si="203"/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33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</row>
    <row r="643" spans="1:17" ht="30" customHeight="1">
      <c r="A643" s="80"/>
      <c r="B643" s="81"/>
      <c r="C643" s="18" t="s">
        <v>20</v>
      </c>
      <c r="D643" s="23"/>
      <c r="E643" s="21">
        <f t="shared" si="203"/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33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</row>
    <row r="644" spans="1:18" ht="15">
      <c r="A644" s="74" t="s">
        <v>74</v>
      </c>
      <c r="B644" s="79" t="s">
        <v>100</v>
      </c>
      <c r="C644" s="49" t="s">
        <v>7</v>
      </c>
      <c r="D644" s="50"/>
      <c r="E644" s="30">
        <f aca="true" t="shared" si="204" ref="E644:Q651">E652+E684</f>
        <v>1735801.0493799997</v>
      </c>
      <c r="F644" s="30">
        <f t="shared" si="204"/>
        <v>94257.31996</v>
      </c>
      <c r="G644" s="30">
        <f t="shared" si="204"/>
        <v>106158.96099</v>
      </c>
      <c r="H644" s="30">
        <f t="shared" si="204"/>
        <v>111760.01777</v>
      </c>
      <c r="I644" s="30">
        <f t="shared" si="204"/>
        <v>121315.13</v>
      </c>
      <c r="J644" s="33">
        <f t="shared" si="204"/>
        <v>153212.7897</v>
      </c>
      <c r="K644" s="30">
        <f>K645+K646+K647+K648+K649+K650+K651</f>
        <v>160521.26</v>
      </c>
      <c r="L644" s="33">
        <f aca="true" t="shared" si="205" ref="L644:Q644">L645+L646+L647+L648+L649+L650+L651</f>
        <v>182528.40253999998</v>
      </c>
      <c r="M644" s="30">
        <f t="shared" si="205"/>
        <v>165153.87</v>
      </c>
      <c r="N644" s="30">
        <f t="shared" si="205"/>
        <v>163183.43000000002</v>
      </c>
      <c r="O644" s="30">
        <f t="shared" si="205"/>
        <v>163425.43000000002</v>
      </c>
      <c r="P644" s="30">
        <f t="shared" si="205"/>
        <v>157142.21921</v>
      </c>
      <c r="Q644" s="30">
        <f t="shared" si="205"/>
        <v>157142.21921</v>
      </c>
      <c r="R644" s="53"/>
    </row>
    <row r="645" spans="1:18" ht="30">
      <c r="A645" s="74"/>
      <c r="B645" s="79"/>
      <c r="C645" s="49" t="s">
        <v>4</v>
      </c>
      <c r="D645" s="50"/>
      <c r="E645" s="30">
        <f t="shared" si="204"/>
        <v>79603.03288</v>
      </c>
      <c r="F645" s="30">
        <f t="shared" si="204"/>
        <v>0</v>
      </c>
      <c r="G645" s="30">
        <f t="shared" si="204"/>
        <v>0</v>
      </c>
      <c r="H645" s="30">
        <f t="shared" si="204"/>
        <v>0</v>
      </c>
      <c r="I645" s="30">
        <f t="shared" si="204"/>
        <v>0</v>
      </c>
      <c r="J645" s="33">
        <f t="shared" si="204"/>
        <v>11587.8</v>
      </c>
      <c r="K645" s="30">
        <f t="shared" si="204"/>
        <v>10111.6</v>
      </c>
      <c r="L645" s="33">
        <f t="shared" si="204"/>
        <v>30497.732880000003</v>
      </c>
      <c r="M645" s="30">
        <f t="shared" si="204"/>
        <v>9153.5</v>
      </c>
      <c r="N645" s="30">
        <f t="shared" si="204"/>
        <v>9126.2</v>
      </c>
      <c r="O645" s="30">
        <f t="shared" si="204"/>
        <v>9126.2</v>
      </c>
      <c r="P645" s="30">
        <f t="shared" si="204"/>
        <v>0</v>
      </c>
      <c r="Q645" s="30">
        <f t="shared" si="204"/>
        <v>0</v>
      </c>
      <c r="R645" s="53"/>
    </row>
    <row r="646" spans="1:18" ht="30">
      <c r="A646" s="74"/>
      <c r="B646" s="79"/>
      <c r="C646" s="49" t="s">
        <v>8</v>
      </c>
      <c r="D646" s="51" t="s">
        <v>9</v>
      </c>
      <c r="E646" s="30">
        <f t="shared" si="204"/>
        <v>1656198.0164999997</v>
      </c>
      <c r="F646" s="30">
        <f t="shared" si="204"/>
        <v>94257.31996</v>
      </c>
      <c r="G646" s="30">
        <f t="shared" si="204"/>
        <v>106158.96099</v>
      </c>
      <c r="H646" s="30">
        <f t="shared" si="204"/>
        <v>111760.01777</v>
      </c>
      <c r="I646" s="30">
        <f t="shared" si="204"/>
        <v>121315.13</v>
      </c>
      <c r="J646" s="33">
        <f t="shared" si="204"/>
        <v>141624.9897</v>
      </c>
      <c r="K646" s="30">
        <f t="shared" si="204"/>
        <v>150409.66</v>
      </c>
      <c r="L646" s="33">
        <f t="shared" si="204"/>
        <v>152030.66965999999</v>
      </c>
      <c r="M646" s="30">
        <f t="shared" si="204"/>
        <v>156000.37</v>
      </c>
      <c r="N646" s="30">
        <f t="shared" si="204"/>
        <v>154057.23</v>
      </c>
      <c r="O646" s="30">
        <f t="shared" si="204"/>
        <v>154299.23</v>
      </c>
      <c r="P646" s="30">
        <f t="shared" si="204"/>
        <v>157142.21921</v>
      </c>
      <c r="Q646" s="30">
        <f t="shared" si="204"/>
        <v>157142.21921</v>
      </c>
      <c r="R646" s="53"/>
    </row>
    <row r="647" spans="1:18" ht="30">
      <c r="A647" s="74"/>
      <c r="B647" s="79"/>
      <c r="C647" s="49" t="s">
        <v>5</v>
      </c>
      <c r="D647" s="51"/>
      <c r="E647" s="30">
        <f t="shared" si="204"/>
        <v>0</v>
      </c>
      <c r="F647" s="30">
        <f t="shared" si="204"/>
        <v>0</v>
      </c>
      <c r="G647" s="30">
        <f t="shared" si="204"/>
        <v>0</v>
      </c>
      <c r="H647" s="30">
        <f t="shared" si="204"/>
        <v>0</v>
      </c>
      <c r="I647" s="30">
        <f t="shared" si="204"/>
        <v>0</v>
      </c>
      <c r="J647" s="33">
        <f t="shared" si="204"/>
        <v>0</v>
      </c>
      <c r="K647" s="30">
        <f t="shared" si="204"/>
        <v>0</v>
      </c>
      <c r="L647" s="33">
        <f t="shared" si="204"/>
        <v>0</v>
      </c>
      <c r="M647" s="30">
        <f t="shared" si="204"/>
        <v>0</v>
      </c>
      <c r="N647" s="30">
        <f t="shared" si="204"/>
        <v>0</v>
      </c>
      <c r="O647" s="30">
        <f t="shared" si="204"/>
        <v>0</v>
      </c>
      <c r="P647" s="30">
        <f t="shared" si="204"/>
        <v>0</v>
      </c>
      <c r="Q647" s="30">
        <f t="shared" si="204"/>
        <v>0</v>
      </c>
      <c r="R647" s="53"/>
    </row>
    <row r="648" spans="1:18" ht="30">
      <c r="A648" s="74"/>
      <c r="B648" s="79"/>
      <c r="C648" s="49" t="s">
        <v>109</v>
      </c>
      <c r="D648" s="51"/>
      <c r="E648" s="30">
        <f t="shared" si="204"/>
        <v>0</v>
      </c>
      <c r="F648" s="30">
        <f t="shared" si="204"/>
        <v>0</v>
      </c>
      <c r="G648" s="30">
        <f t="shared" si="204"/>
        <v>0</v>
      </c>
      <c r="H648" s="30">
        <f t="shared" si="204"/>
        <v>0</v>
      </c>
      <c r="I648" s="30">
        <f t="shared" si="204"/>
        <v>0</v>
      </c>
      <c r="J648" s="33">
        <f t="shared" si="204"/>
        <v>0</v>
      </c>
      <c r="K648" s="30">
        <f t="shared" si="204"/>
        <v>0</v>
      </c>
      <c r="L648" s="33">
        <f t="shared" si="204"/>
        <v>0</v>
      </c>
      <c r="M648" s="30">
        <f t="shared" si="204"/>
        <v>0</v>
      </c>
      <c r="N648" s="30">
        <f t="shared" si="204"/>
        <v>0</v>
      </c>
      <c r="O648" s="30">
        <f t="shared" si="204"/>
        <v>0</v>
      </c>
      <c r="P648" s="30">
        <f t="shared" si="204"/>
        <v>0</v>
      </c>
      <c r="Q648" s="30">
        <f t="shared" si="204"/>
        <v>0</v>
      </c>
      <c r="R648" s="53"/>
    </row>
    <row r="649" spans="1:18" ht="30">
      <c r="A649" s="74"/>
      <c r="B649" s="79"/>
      <c r="C649" s="49" t="s">
        <v>6</v>
      </c>
      <c r="D649" s="51"/>
      <c r="E649" s="30">
        <f t="shared" si="204"/>
        <v>0</v>
      </c>
      <c r="F649" s="30">
        <f t="shared" si="204"/>
        <v>0</v>
      </c>
      <c r="G649" s="30">
        <f t="shared" si="204"/>
        <v>0</v>
      </c>
      <c r="H649" s="30">
        <f t="shared" si="204"/>
        <v>0</v>
      </c>
      <c r="I649" s="30">
        <f t="shared" si="204"/>
        <v>0</v>
      </c>
      <c r="J649" s="33">
        <f t="shared" si="204"/>
        <v>0</v>
      </c>
      <c r="K649" s="30">
        <f t="shared" si="204"/>
        <v>0</v>
      </c>
      <c r="L649" s="33">
        <f t="shared" si="204"/>
        <v>0</v>
      </c>
      <c r="M649" s="30">
        <f t="shared" si="204"/>
        <v>0</v>
      </c>
      <c r="N649" s="30">
        <f t="shared" si="204"/>
        <v>0</v>
      </c>
      <c r="O649" s="30">
        <f t="shared" si="204"/>
        <v>0</v>
      </c>
      <c r="P649" s="30">
        <f t="shared" si="204"/>
        <v>0</v>
      </c>
      <c r="Q649" s="30">
        <f t="shared" si="204"/>
        <v>0</v>
      </c>
      <c r="R649" s="53"/>
    </row>
    <row r="650" spans="1:18" ht="30">
      <c r="A650" s="74"/>
      <c r="B650" s="79"/>
      <c r="C650" s="49" t="s">
        <v>110</v>
      </c>
      <c r="D650" s="51"/>
      <c r="E650" s="30">
        <f t="shared" si="204"/>
        <v>0</v>
      </c>
      <c r="F650" s="30">
        <f t="shared" si="204"/>
        <v>0</v>
      </c>
      <c r="G650" s="30">
        <f t="shared" si="204"/>
        <v>0</v>
      </c>
      <c r="H650" s="30">
        <f t="shared" si="204"/>
        <v>0</v>
      </c>
      <c r="I650" s="30">
        <f t="shared" si="204"/>
        <v>0</v>
      </c>
      <c r="J650" s="33">
        <f t="shared" si="204"/>
        <v>0</v>
      </c>
      <c r="K650" s="30">
        <f t="shared" si="204"/>
        <v>0</v>
      </c>
      <c r="L650" s="33">
        <f t="shared" si="204"/>
        <v>0</v>
      </c>
      <c r="M650" s="30">
        <f t="shared" si="204"/>
        <v>0</v>
      </c>
      <c r="N650" s="30">
        <f t="shared" si="204"/>
        <v>0</v>
      </c>
      <c r="O650" s="30">
        <f t="shared" si="204"/>
        <v>0</v>
      </c>
      <c r="P650" s="30">
        <f t="shared" si="204"/>
        <v>0</v>
      </c>
      <c r="Q650" s="30">
        <f t="shared" si="204"/>
        <v>0</v>
      </c>
      <c r="R650" s="53"/>
    </row>
    <row r="651" spans="1:18" ht="45">
      <c r="A651" s="74"/>
      <c r="B651" s="79"/>
      <c r="C651" s="49" t="s">
        <v>20</v>
      </c>
      <c r="D651" s="51"/>
      <c r="E651" s="30">
        <f t="shared" si="204"/>
        <v>0</v>
      </c>
      <c r="F651" s="30">
        <f t="shared" si="204"/>
        <v>0</v>
      </c>
      <c r="G651" s="30">
        <f t="shared" si="204"/>
        <v>0</v>
      </c>
      <c r="H651" s="30">
        <f t="shared" si="204"/>
        <v>0</v>
      </c>
      <c r="I651" s="30">
        <f t="shared" si="204"/>
        <v>0</v>
      </c>
      <c r="J651" s="33">
        <f t="shared" si="204"/>
        <v>0</v>
      </c>
      <c r="K651" s="30">
        <f t="shared" si="204"/>
        <v>0</v>
      </c>
      <c r="L651" s="33">
        <f t="shared" si="204"/>
        <v>0</v>
      </c>
      <c r="M651" s="30">
        <f t="shared" si="204"/>
        <v>0</v>
      </c>
      <c r="N651" s="30">
        <f t="shared" si="204"/>
        <v>0</v>
      </c>
      <c r="O651" s="30">
        <f t="shared" si="204"/>
        <v>0</v>
      </c>
      <c r="P651" s="30">
        <f t="shared" si="204"/>
        <v>0</v>
      </c>
      <c r="Q651" s="30">
        <f t="shared" si="204"/>
        <v>0</v>
      </c>
      <c r="R651" s="53"/>
    </row>
    <row r="652" spans="1:18" ht="15" customHeight="1">
      <c r="A652" s="76" t="s">
        <v>75</v>
      </c>
      <c r="B652" s="75" t="s">
        <v>146</v>
      </c>
      <c r="C652" s="49" t="s">
        <v>7</v>
      </c>
      <c r="D652" s="50"/>
      <c r="E652" s="30">
        <f>E653+E654+E655+E656+E657+E659</f>
        <v>1721498.4123799996</v>
      </c>
      <c r="F652" s="30">
        <f aca="true" t="shared" si="206" ref="F652:Q652">F653+F654+F655+F656+F657+F659</f>
        <v>92857.31996</v>
      </c>
      <c r="G652" s="30">
        <f t="shared" si="206"/>
        <v>94158.96099</v>
      </c>
      <c r="H652" s="30">
        <f t="shared" si="206"/>
        <v>110857.38077</v>
      </c>
      <c r="I652" s="30">
        <f t="shared" si="206"/>
        <v>121315.13</v>
      </c>
      <c r="J652" s="33">
        <f t="shared" si="206"/>
        <v>153212.7897</v>
      </c>
      <c r="K652" s="30">
        <f t="shared" si="206"/>
        <v>160521.26</v>
      </c>
      <c r="L652" s="33">
        <f t="shared" si="206"/>
        <v>182528.40253999998</v>
      </c>
      <c r="M652" s="30">
        <f t="shared" si="206"/>
        <v>165153.87</v>
      </c>
      <c r="N652" s="30">
        <f t="shared" si="206"/>
        <v>163183.43000000002</v>
      </c>
      <c r="O652" s="30">
        <f t="shared" si="206"/>
        <v>163425.43000000002</v>
      </c>
      <c r="P652" s="30">
        <f t="shared" si="206"/>
        <v>157142.21921</v>
      </c>
      <c r="Q652" s="30">
        <f t="shared" si="206"/>
        <v>157142.21921</v>
      </c>
      <c r="R652" s="53"/>
    </row>
    <row r="653" spans="1:18" ht="15" customHeight="1">
      <c r="A653" s="76"/>
      <c r="B653" s="75"/>
      <c r="C653" s="49" t="s">
        <v>4</v>
      </c>
      <c r="D653" s="50"/>
      <c r="E653" s="30">
        <f>E661+E669+E677</f>
        <v>79603.03288</v>
      </c>
      <c r="F653" s="30">
        <f aca="true" t="shared" si="207" ref="F653:Q653">F661+F669+F677</f>
        <v>0</v>
      </c>
      <c r="G653" s="30">
        <f t="shared" si="207"/>
        <v>0</v>
      </c>
      <c r="H653" s="30">
        <f t="shared" si="207"/>
        <v>0</v>
      </c>
      <c r="I653" s="30">
        <f t="shared" si="207"/>
        <v>0</v>
      </c>
      <c r="J653" s="33">
        <f t="shared" si="207"/>
        <v>11587.8</v>
      </c>
      <c r="K653" s="30">
        <f t="shared" si="207"/>
        <v>10111.6</v>
      </c>
      <c r="L653" s="33">
        <f t="shared" si="207"/>
        <v>30497.732880000003</v>
      </c>
      <c r="M653" s="30">
        <f t="shared" si="207"/>
        <v>9153.5</v>
      </c>
      <c r="N653" s="30">
        <f t="shared" si="207"/>
        <v>9126.2</v>
      </c>
      <c r="O653" s="30">
        <f t="shared" si="207"/>
        <v>9126.2</v>
      </c>
      <c r="P653" s="30">
        <f t="shared" si="207"/>
        <v>0</v>
      </c>
      <c r="Q653" s="30">
        <f t="shared" si="207"/>
        <v>0</v>
      </c>
      <c r="R653" s="53"/>
    </row>
    <row r="654" spans="1:18" ht="15" customHeight="1">
      <c r="A654" s="76"/>
      <c r="B654" s="75"/>
      <c r="C654" s="49" t="s">
        <v>8</v>
      </c>
      <c r="D654" s="51" t="s">
        <v>11</v>
      </c>
      <c r="E654" s="30">
        <f aca="true" t="shared" si="208" ref="E654:Q659">E662+E670+E678</f>
        <v>1641895.3794999996</v>
      </c>
      <c r="F654" s="30">
        <f t="shared" si="208"/>
        <v>92857.31996</v>
      </c>
      <c r="G654" s="30">
        <f t="shared" si="208"/>
        <v>94158.96099</v>
      </c>
      <c r="H654" s="30">
        <f t="shared" si="208"/>
        <v>110857.38077</v>
      </c>
      <c r="I654" s="30">
        <f t="shared" si="208"/>
        <v>121315.13</v>
      </c>
      <c r="J654" s="33">
        <f t="shared" si="208"/>
        <v>141624.9897</v>
      </c>
      <c r="K654" s="30">
        <f t="shared" si="208"/>
        <v>150409.66</v>
      </c>
      <c r="L654" s="33">
        <f t="shared" si="208"/>
        <v>152030.66965999999</v>
      </c>
      <c r="M654" s="30">
        <f>M662+M670+M678</f>
        <v>156000.37</v>
      </c>
      <c r="N654" s="30">
        <f>N662+N670+N678</f>
        <v>154057.23</v>
      </c>
      <c r="O654" s="30">
        <f t="shared" si="208"/>
        <v>154299.23</v>
      </c>
      <c r="P654" s="30">
        <f t="shared" si="208"/>
        <v>157142.21921</v>
      </c>
      <c r="Q654" s="30">
        <f t="shared" si="208"/>
        <v>157142.21921</v>
      </c>
      <c r="R654" s="53"/>
    </row>
    <row r="655" spans="1:18" ht="15" customHeight="1">
      <c r="A655" s="76"/>
      <c r="B655" s="75"/>
      <c r="C655" s="49" t="s">
        <v>5</v>
      </c>
      <c r="D655" s="51"/>
      <c r="E655" s="30">
        <f t="shared" si="208"/>
        <v>0</v>
      </c>
      <c r="F655" s="30">
        <f t="shared" si="208"/>
        <v>0</v>
      </c>
      <c r="G655" s="30">
        <f t="shared" si="208"/>
        <v>0</v>
      </c>
      <c r="H655" s="30">
        <f t="shared" si="208"/>
        <v>0</v>
      </c>
      <c r="I655" s="30">
        <f t="shared" si="208"/>
        <v>0</v>
      </c>
      <c r="J655" s="33">
        <f t="shared" si="208"/>
        <v>0</v>
      </c>
      <c r="K655" s="30">
        <f t="shared" si="208"/>
        <v>0</v>
      </c>
      <c r="L655" s="33">
        <f t="shared" si="208"/>
        <v>0</v>
      </c>
      <c r="M655" s="30">
        <f t="shared" si="208"/>
        <v>0</v>
      </c>
      <c r="N655" s="30">
        <f t="shared" si="208"/>
        <v>0</v>
      </c>
      <c r="O655" s="30">
        <f t="shared" si="208"/>
        <v>0</v>
      </c>
      <c r="P655" s="30">
        <f t="shared" si="208"/>
        <v>0</v>
      </c>
      <c r="Q655" s="30">
        <f t="shared" si="208"/>
        <v>0</v>
      </c>
      <c r="R655" s="53"/>
    </row>
    <row r="656" spans="1:18" ht="30" customHeight="1">
      <c r="A656" s="76"/>
      <c r="B656" s="75"/>
      <c r="C656" s="49" t="s">
        <v>109</v>
      </c>
      <c r="D656" s="51"/>
      <c r="E656" s="30">
        <f t="shared" si="208"/>
        <v>0</v>
      </c>
      <c r="F656" s="30">
        <f t="shared" si="208"/>
        <v>0</v>
      </c>
      <c r="G656" s="30">
        <f t="shared" si="208"/>
        <v>0</v>
      </c>
      <c r="H656" s="30">
        <f t="shared" si="208"/>
        <v>0</v>
      </c>
      <c r="I656" s="30">
        <f t="shared" si="208"/>
        <v>0</v>
      </c>
      <c r="J656" s="33">
        <f t="shared" si="208"/>
        <v>0</v>
      </c>
      <c r="K656" s="30">
        <f t="shared" si="208"/>
        <v>0</v>
      </c>
      <c r="L656" s="33">
        <f t="shared" si="208"/>
        <v>0</v>
      </c>
      <c r="M656" s="30">
        <f t="shared" si="208"/>
        <v>0</v>
      </c>
      <c r="N656" s="30">
        <f t="shared" si="208"/>
        <v>0</v>
      </c>
      <c r="O656" s="30">
        <f t="shared" si="208"/>
        <v>0</v>
      </c>
      <c r="P656" s="30">
        <f t="shared" si="208"/>
        <v>0</v>
      </c>
      <c r="Q656" s="30">
        <f t="shared" si="208"/>
        <v>0</v>
      </c>
      <c r="R656" s="53"/>
    </row>
    <row r="657" spans="1:18" ht="15" customHeight="1">
      <c r="A657" s="76"/>
      <c r="B657" s="75"/>
      <c r="C657" s="49" t="s">
        <v>6</v>
      </c>
      <c r="D657" s="51"/>
      <c r="E657" s="30">
        <f t="shared" si="208"/>
        <v>0</v>
      </c>
      <c r="F657" s="30">
        <f t="shared" si="208"/>
        <v>0</v>
      </c>
      <c r="G657" s="30">
        <f t="shared" si="208"/>
        <v>0</v>
      </c>
      <c r="H657" s="30">
        <f t="shared" si="208"/>
        <v>0</v>
      </c>
      <c r="I657" s="30">
        <f t="shared" si="208"/>
        <v>0</v>
      </c>
      <c r="J657" s="33">
        <f t="shared" si="208"/>
        <v>0</v>
      </c>
      <c r="K657" s="30">
        <f t="shared" si="208"/>
        <v>0</v>
      </c>
      <c r="L657" s="33">
        <f t="shared" si="208"/>
        <v>0</v>
      </c>
      <c r="M657" s="30">
        <f t="shared" si="208"/>
        <v>0</v>
      </c>
      <c r="N657" s="30">
        <f t="shared" si="208"/>
        <v>0</v>
      </c>
      <c r="O657" s="30">
        <f t="shared" si="208"/>
        <v>0</v>
      </c>
      <c r="P657" s="30">
        <f t="shared" si="208"/>
        <v>0</v>
      </c>
      <c r="Q657" s="30">
        <f t="shared" si="208"/>
        <v>0</v>
      </c>
      <c r="R657" s="53"/>
    </row>
    <row r="658" spans="1:18" ht="30" customHeight="1">
      <c r="A658" s="76"/>
      <c r="B658" s="75"/>
      <c r="C658" s="49" t="s">
        <v>110</v>
      </c>
      <c r="D658" s="51"/>
      <c r="E658" s="30">
        <f t="shared" si="208"/>
        <v>0</v>
      </c>
      <c r="F658" s="30">
        <f t="shared" si="208"/>
        <v>0</v>
      </c>
      <c r="G658" s="30">
        <f t="shared" si="208"/>
        <v>0</v>
      </c>
      <c r="H658" s="30">
        <f t="shared" si="208"/>
        <v>0</v>
      </c>
      <c r="I658" s="30">
        <f t="shared" si="208"/>
        <v>0</v>
      </c>
      <c r="J658" s="33">
        <f t="shared" si="208"/>
        <v>0</v>
      </c>
      <c r="K658" s="30">
        <f t="shared" si="208"/>
        <v>0</v>
      </c>
      <c r="L658" s="33">
        <f t="shared" si="208"/>
        <v>0</v>
      </c>
      <c r="M658" s="30">
        <f t="shared" si="208"/>
        <v>0</v>
      </c>
      <c r="N658" s="30">
        <f t="shared" si="208"/>
        <v>0</v>
      </c>
      <c r="O658" s="30">
        <f t="shared" si="208"/>
        <v>0</v>
      </c>
      <c r="P658" s="30">
        <f t="shared" si="208"/>
        <v>0</v>
      </c>
      <c r="Q658" s="30">
        <f t="shared" si="208"/>
        <v>0</v>
      </c>
      <c r="R658" s="53"/>
    </row>
    <row r="659" spans="1:18" ht="30" customHeight="1">
      <c r="A659" s="76"/>
      <c r="B659" s="75"/>
      <c r="C659" s="49" t="s">
        <v>20</v>
      </c>
      <c r="D659" s="51"/>
      <c r="E659" s="30">
        <f t="shared" si="208"/>
        <v>0</v>
      </c>
      <c r="F659" s="30">
        <f t="shared" si="208"/>
        <v>0</v>
      </c>
      <c r="G659" s="30">
        <f t="shared" si="208"/>
        <v>0</v>
      </c>
      <c r="H659" s="30">
        <f t="shared" si="208"/>
        <v>0</v>
      </c>
      <c r="I659" s="30">
        <f t="shared" si="208"/>
        <v>0</v>
      </c>
      <c r="J659" s="33">
        <f t="shared" si="208"/>
        <v>0</v>
      </c>
      <c r="K659" s="30">
        <f t="shared" si="208"/>
        <v>0</v>
      </c>
      <c r="L659" s="33">
        <f t="shared" si="208"/>
        <v>0</v>
      </c>
      <c r="M659" s="30">
        <f t="shared" si="208"/>
        <v>0</v>
      </c>
      <c r="N659" s="30">
        <f t="shared" si="208"/>
        <v>0</v>
      </c>
      <c r="O659" s="30">
        <f t="shared" si="208"/>
        <v>0</v>
      </c>
      <c r="P659" s="30">
        <f t="shared" si="208"/>
        <v>0</v>
      </c>
      <c r="Q659" s="30">
        <f t="shared" si="208"/>
        <v>0</v>
      </c>
      <c r="R659" s="53"/>
    </row>
    <row r="660" spans="1:18" ht="15" customHeight="1">
      <c r="A660" s="76" t="s">
        <v>76</v>
      </c>
      <c r="B660" s="75" t="s">
        <v>147</v>
      </c>
      <c r="C660" s="49" t="s">
        <v>7</v>
      </c>
      <c r="D660" s="50"/>
      <c r="E660" s="30">
        <f aca="true" t="shared" si="209" ref="E660:L660">E661+E662+E663+E664+E665+E667</f>
        <v>1669448.2619599996</v>
      </c>
      <c r="F660" s="30">
        <f t="shared" si="209"/>
        <v>92857.31996</v>
      </c>
      <c r="G660" s="30">
        <f t="shared" si="209"/>
        <v>94158.96099</v>
      </c>
      <c r="H660" s="30">
        <f t="shared" si="209"/>
        <v>110857.38077</v>
      </c>
      <c r="I660" s="30">
        <f t="shared" si="209"/>
        <v>121315.13</v>
      </c>
      <c r="J660" s="33">
        <f t="shared" si="209"/>
        <v>153212.7897</v>
      </c>
      <c r="K660" s="30">
        <f t="shared" si="209"/>
        <v>149877.46</v>
      </c>
      <c r="L660" s="33">
        <f t="shared" si="209"/>
        <v>171691.45254</v>
      </c>
      <c r="M660" s="30">
        <f>M661+M662+M663+M664+M665+M667</f>
        <v>155518.6</v>
      </c>
      <c r="N660" s="30">
        <f>N661+N662+N663+N664+N665+N667</f>
        <v>153576.9</v>
      </c>
      <c r="O660" s="30">
        <f>O661+O662+O663+O664+O665+O667</f>
        <v>153818.9</v>
      </c>
      <c r="P660" s="30">
        <f>P661+P662+P663+P664+P665+P667</f>
        <v>156281.684</v>
      </c>
      <c r="Q660" s="30">
        <f>Q661+Q662+Q663+Q664+Q665+Q667</f>
        <v>156281.684</v>
      </c>
      <c r="R660" s="53"/>
    </row>
    <row r="661" spans="1:18" ht="15" customHeight="1">
      <c r="A661" s="76"/>
      <c r="B661" s="77"/>
      <c r="C661" s="49" t="s">
        <v>4</v>
      </c>
      <c r="D661" s="50"/>
      <c r="E661" s="30">
        <f aca="true" t="shared" si="210" ref="E661:E667">F661+G661+H661+I661+J661+K661+L661+M661+N661+O661+P661+Q661</f>
        <v>31790.43288</v>
      </c>
      <c r="F661" s="30">
        <v>0</v>
      </c>
      <c r="G661" s="30">
        <v>0</v>
      </c>
      <c r="H661" s="30">
        <v>0</v>
      </c>
      <c r="I661" s="30">
        <v>0</v>
      </c>
      <c r="J661" s="33">
        <v>11587.8</v>
      </c>
      <c r="K661" s="30">
        <v>0</v>
      </c>
      <c r="L661" s="33">
        <v>20202.63288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53"/>
    </row>
    <row r="662" spans="1:18" ht="15" customHeight="1">
      <c r="A662" s="76"/>
      <c r="B662" s="77"/>
      <c r="C662" s="49" t="s">
        <v>8</v>
      </c>
      <c r="D662" s="51" t="s">
        <v>9</v>
      </c>
      <c r="E662" s="30">
        <f t="shared" si="210"/>
        <v>1637657.8290799996</v>
      </c>
      <c r="F662" s="30">
        <v>92857.31996</v>
      </c>
      <c r="G662" s="30">
        <v>94158.96099</v>
      </c>
      <c r="H662" s="30">
        <v>110857.38077</v>
      </c>
      <c r="I662" s="33">
        <v>121315.13</v>
      </c>
      <c r="J662" s="33">
        <v>141624.9897</v>
      </c>
      <c r="K662" s="30">
        <v>149877.46</v>
      </c>
      <c r="L662" s="33">
        <v>151488.81966</v>
      </c>
      <c r="M662" s="30">
        <v>155518.6</v>
      </c>
      <c r="N662" s="30">
        <v>153576.9</v>
      </c>
      <c r="O662" s="30">
        <v>153818.9</v>
      </c>
      <c r="P662" s="30">
        <v>156281.684</v>
      </c>
      <c r="Q662" s="30">
        <v>156281.684</v>
      </c>
      <c r="R662" s="53"/>
    </row>
    <row r="663" spans="1:18" ht="15" customHeight="1">
      <c r="A663" s="76"/>
      <c r="B663" s="77"/>
      <c r="C663" s="49" t="s">
        <v>5</v>
      </c>
      <c r="D663" s="51"/>
      <c r="E663" s="30">
        <f t="shared" si="210"/>
        <v>0</v>
      </c>
      <c r="F663" s="30">
        <v>0</v>
      </c>
      <c r="G663" s="30">
        <v>0</v>
      </c>
      <c r="H663" s="30">
        <v>0</v>
      </c>
      <c r="I663" s="30">
        <v>0</v>
      </c>
      <c r="J663" s="33">
        <v>0</v>
      </c>
      <c r="K663" s="30">
        <v>0</v>
      </c>
      <c r="L663" s="33">
        <v>0</v>
      </c>
      <c r="M663" s="30">
        <v>0</v>
      </c>
      <c r="N663" s="30">
        <v>0</v>
      </c>
      <c r="O663" s="30">
        <v>0</v>
      </c>
      <c r="P663" s="30">
        <v>0</v>
      </c>
      <c r="Q663" s="30">
        <v>0</v>
      </c>
      <c r="R663" s="53"/>
    </row>
    <row r="664" spans="1:18" ht="30" customHeight="1">
      <c r="A664" s="76"/>
      <c r="B664" s="77"/>
      <c r="C664" s="49" t="s">
        <v>109</v>
      </c>
      <c r="D664" s="51"/>
      <c r="E664" s="30">
        <f t="shared" si="210"/>
        <v>0</v>
      </c>
      <c r="F664" s="30">
        <v>0</v>
      </c>
      <c r="G664" s="30">
        <v>0</v>
      </c>
      <c r="H664" s="30">
        <v>0</v>
      </c>
      <c r="I664" s="30">
        <v>0</v>
      </c>
      <c r="J664" s="33">
        <v>0</v>
      </c>
      <c r="K664" s="30">
        <v>0</v>
      </c>
      <c r="L664" s="33">
        <v>0</v>
      </c>
      <c r="M664" s="30">
        <v>0</v>
      </c>
      <c r="N664" s="30">
        <v>0</v>
      </c>
      <c r="O664" s="30">
        <v>0</v>
      </c>
      <c r="P664" s="30">
        <v>0</v>
      </c>
      <c r="Q664" s="30">
        <v>0</v>
      </c>
      <c r="R664" s="53"/>
    </row>
    <row r="665" spans="1:18" ht="15" customHeight="1">
      <c r="A665" s="76"/>
      <c r="B665" s="77"/>
      <c r="C665" s="49" t="s">
        <v>6</v>
      </c>
      <c r="D665" s="51"/>
      <c r="E665" s="30">
        <f t="shared" si="210"/>
        <v>0</v>
      </c>
      <c r="F665" s="30">
        <v>0</v>
      </c>
      <c r="G665" s="30">
        <v>0</v>
      </c>
      <c r="H665" s="30">
        <v>0</v>
      </c>
      <c r="I665" s="30">
        <v>0</v>
      </c>
      <c r="J665" s="33">
        <v>0</v>
      </c>
      <c r="K665" s="30">
        <v>0</v>
      </c>
      <c r="L665" s="33">
        <v>0</v>
      </c>
      <c r="M665" s="30">
        <v>0</v>
      </c>
      <c r="N665" s="30">
        <v>0</v>
      </c>
      <c r="O665" s="30">
        <v>0</v>
      </c>
      <c r="P665" s="30">
        <v>0</v>
      </c>
      <c r="Q665" s="30">
        <v>0</v>
      </c>
      <c r="R665" s="53"/>
    </row>
    <row r="666" spans="1:18" ht="30" customHeight="1">
      <c r="A666" s="76"/>
      <c r="B666" s="77"/>
      <c r="C666" s="49" t="s">
        <v>110</v>
      </c>
      <c r="D666" s="51"/>
      <c r="E666" s="30">
        <f t="shared" si="210"/>
        <v>0</v>
      </c>
      <c r="F666" s="30">
        <v>0</v>
      </c>
      <c r="G666" s="30">
        <v>0</v>
      </c>
      <c r="H666" s="30">
        <v>0</v>
      </c>
      <c r="I666" s="30">
        <v>0</v>
      </c>
      <c r="J666" s="33">
        <v>0</v>
      </c>
      <c r="K666" s="30">
        <v>0</v>
      </c>
      <c r="L666" s="33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53"/>
    </row>
    <row r="667" spans="1:18" ht="30" customHeight="1">
      <c r="A667" s="76"/>
      <c r="B667" s="77"/>
      <c r="C667" s="49" t="s">
        <v>20</v>
      </c>
      <c r="D667" s="51"/>
      <c r="E667" s="30">
        <f t="shared" si="210"/>
        <v>0</v>
      </c>
      <c r="F667" s="30">
        <v>0</v>
      </c>
      <c r="G667" s="30">
        <v>0</v>
      </c>
      <c r="H667" s="30">
        <v>0</v>
      </c>
      <c r="I667" s="30">
        <v>0</v>
      </c>
      <c r="J667" s="33">
        <v>0</v>
      </c>
      <c r="K667" s="30">
        <v>0</v>
      </c>
      <c r="L667" s="33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53"/>
    </row>
    <row r="668" spans="1:18" ht="15" customHeight="1">
      <c r="A668" s="76" t="s">
        <v>228</v>
      </c>
      <c r="B668" s="75" t="s">
        <v>230</v>
      </c>
      <c r="C668" s="49" t="s">
        <v>7</v>
      </c>
      <c r="D668" s="50"/>
      <c r="E668" s="30">
        <f aca="true" t="shared" si="211" ref="E668:L668">E669+E670+E671+E672+E673+E675</f>
        <v>26024.786860000004</v>
      </c>
      <c r="F668" s="30">
        <f t="shared" si="211"/>
        <v>0</v>
      </c>
      <c r="G668" s="30">
        <f t="shared" si="211"/>
        <v>0</v>
      </c>
      <c r="H668" s="30">
        <f t="shared" si="211"/>
        <v>0</v>
      </c>
      <c r="I668" s="30">
        <f t="shared" si="211"/>
        <v>0</v>
      </c>
      <c r="J668" s="33">
        <f t="shared" si="211"/>
        <v>0</v>
      </c>
      <c r="K668" s="30">
        <f t="shared" si="211"/>
        <v>9258.800000000001</v>
      </c>
      <c r="L668" s="33">
        <f t="shared" si="211"/>
        <v>4267.38</v>
      </c>
      <c r="M668" s="30">
        <f>M669+M670+M671+M672+M673+M675</f>
        <v>3794.1818</v>
      </c>
      <c r="N668" s="30">
        <f>N669+N670+N671+N672+N673+N675</f>
        <v>3782.86453</v>
      </c>
      <c r="O668" s="30">
        <f>O669+O670+O671+O672+O673+O675</f>
        <v>3782.86453</v>
      </c>
      <c r="P668" s="30">
        <f>P669+P670+P671+P672+P673+P675</f>
        <v>569.3480000000001</v>
      </c>
      <c r="Q668" s="30">
        <f>Q669+Q670+Q671+Q672+Q673+Q675</f>
        <v>569.3480000000001</v>
      </c>
      <c r="R668" s="53"/>
    </row>
    <row r="669" spans="1:18" ht="15" customHeight="1">
      <c r="A669" s="76"/>
      <c r="B669" s="77"/>
      <c r="C669" s="49" t="s">
        <v>4</v>
      </c>
      <c r="D669" s="50"/>
      <c r="E669" s="30">
        <f aca="true" t="shared" si="212" ref="E669:E675">F669+G669+H669+I669+J669+K669+L669+M669+N669+O669+P669+Q669</f>
        <v>23641.774960000002</v>
      </c>
      <c r="F669" s="30">
        <v>0</v>
      </c>
      <c r="G669" s="30">
        <v>0</v>
      </c>
      <c r="H669" s="30">
        <v>0</v>
      </c>
      <c r="I669" s="30">
        <v>0</v>
      </c>
      <c r="J669" s="33">
        <v>0</v>
      </c>
      <c r="K669" s="30">
        <f>10111.6-K677</f>
        <v>8795.8513</v>
      </c>
      <c r="L669" s="33">
        <v>4054.01002</v>
      </c>
      <c r="M669" s="30">
        <v>3604.47016</v>
      </c>
      <c r="N669" s="30">
        <v>3593.72174</v>
      </c>
      <c r="O669" s="30">
        <v>3593.72174</v>
      </c>
      <c r="P669" s="30">
        <v>0</v>
      </c>
      <c r="Q669" s="30">
        <v>0</v>
      </c>
      <c r="R669" s="53"/>
    </row>
    <row r="670" spans="1:18" ht="15" customHeight="1">
      <c r="A670" s="76"/>
      <c r="B670" s="77"/>
      <c r="C670" s="49" t="s">
        <v>8</v>
      </c>
      <c r="D670" s="51" t="s">
        <v>9</v>
      </c>
      <c r="E670" s="30">
        <f t="shared" si="212"/>
        <v>2383.0119</v>
      </c>
      <c r="F670" s="30">
        <v>0</v>
      </c>
      <c r="G670" s="30">
        <v>0</v>
      </c>
      <c r="H670" s="30">
        <v>0</v>
      </c>
      <c r="I670" s="33">
        <v>0</v>
      </c>
      <c r="J670" s="33">
        <v>0</v>
      </c>
      <c r="K670" s="30">
        <f>532.2-K678</f>
        <v>462.94870000000003</v>
      </c>
      <c r="L670" s="33">
        <v>213.36998</v>
      </c>
      <c r="M670" s="30">
        <v>189.71164</v>
      </c>
      <c r="N670" s="30">
        <v>189.14279</v>
      </c>
      <c r="O670" s="30">
        <v>189.14279</v>
      </c>
      <c r="P670" s="30">
        <v>569.3480000000001</v>
      </c>
      <c r="Q670" s="30">
        <v>569.3480000000001</v>
      </c>
      <c r="R670" s="53"/>
    </row>
    <row r="671" spans="1:18" ht="15" customHeight="1">
      <c r="A671" s="76"/>
      <c r="B671" s="77"/>
      <c r="C671" s="49" t="s">
        <v>5</v>
      </c>
      <c r="D671" s="51"/>
      <c r="E671" s="30">
        <f t="shared" si="212"/>
        <v>0</v>
      </c>
      <c r="F671" s="30">
        <v>0</v>
      </c>
      <c r="G671" s="30">
        <v>0</v>
      </c>
      <c r="H671" s="30">
        <v>0</v>
      </c>
      <c r="I671" s="30">
        <v>0</v>
      </c>
      <c r="J671" s="33">
        <v>0</v>
      </c>
      <c r="K671" s="30">
        <v>0</v>
      </c>
      <c r="L671" s="33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53"/>
    </row>
    <row r="672" spans="1:18" ht="30" customHeight="1">
      <c r="A672" s="76"/>
      <c r="B672" s="77"/>
      <c r="C672" s="49" t="s">
        <v>109</v>
      </c>
      <c r="D672" s="51"/>
      <c r="E672" s="30">
        <f t="shared" si="212"/>
        <v>0</v>
      </c>
      <c r="F672" s="30">
        <v>0</v>
      </c>
      <c r="G672" s="30">
        <v>0</v>
      </c>
      <c r="H672" s="30">
        <v>0</v>
      </c>
      <c r="I672" s="30">
        <v>0</v>
      </c>
      <c r="J672" s="33">
        <v>0</v>
      </c>
      <c r="K672" s="30">
        <v>0</v>
      </c>
      <c r="L672" s="33">
        <v>0</v>
      </c>
      <c r="M672" s="30">
        <v>0</v>
      </c>
      <c r="N672" s="30">
        <v>0</v>
      </c>
      <c r="O672" s="30">
        <v>0</v>
      </c>
      <c r="P672" s="30">
        <v>0</v>
      </c>
      <c r="Q672" s="30">
        <v>0</v>
      </c>
      <c r="R672" s="53"/>
    </row>
    <row r="673" spans="1:18" ht="15" customHeight="1">
      <c r="A673" s="76"/>
      <c r="B673" s="77"/>
      <c r="C673" s="49" t="s">
        <v>6</v>
      </c>
      <c r="D673" s="51"/>
      <c r="E673" s="30">
        <f t="shared" si="212"/>
        <v>0</v>
      </c>
      <c r="F673" s="30">
        <v>0</v>
      </c>
      <c r="G673" s="30">
        <v>0</v>
      </c>
      <c r="H673" s="30">
        <v>0</v>
      </c>
      <c r="I673" s="30">
        <v>0</v>
      </c>
      <c r="J673" s="33">
        <v>0</v>
      </c>
      <c r="K673" s="30">
        <v>0</v>
      </c>
      <c r="L673" s="33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53"/>
    </row>
    <row r="674" spans="1:18" ht="30" customHeight="1">
      <c r="A674" s="76"/>
      <c r="B674" s="77"/>
      <c r="C674" s="49" t="s">
        <v>110</v>
      </c>
      <c r="D674" s="51"/>
      <c r="E674" s="30">
        <f t="shared" si="212"/>
        <v>0</v>
      </c>
      <c r="F674" s="30">
        <v>0</v>
      </c>
      <c r="G674" s="30">
        <v>0</v>
      </c>
      <c r="H674" s="30">
        <v>0</v>
      </c>
      <c r="I674" s="30">
        <v>0</v>
      </c>
      <c r="J674" s="33">
        <v>0</v>
      </c>
      <c r="K674" s="30">
        <v>0</v>
      </c>
      <c r="L674" s="33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53"/>
    </row>
    <row r="675" spans="1:18" ht="30" customHeight="1">
      <c r="A675" s="76"/>
      <c r="B675" s="77"/>
      <c r="C675" s="49" t="s">
        <v>20</v>
      </c>
      <c r="D675" s="51"/>
      <c r="E675" s="30">
        <f t="shared" si="212"/>
        <v>0</v>
      </c>
      <c r="F675" s="30">
        <v>0</v>
      </c>
      <c r="G675" s="30">
        <v>0</v>
      </c>
      <c r="H675" s="30">
        <v>0</v>
      </c>
      <c r="I675" s="30">
        <v>0</v>
      </c>
      <c r="J675" s="33">
        <v>0</v>
      </c>
      <c r="K675" s="30">
        <v>0</v>
      </c>
      <c r="L675" s="33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53"/>
    </row>
    <row r="676" spans="1:18" ht="15" customHeight="1">
      <c r="A676" s="76" t="s">
        <v>229</v>
      </c>
      <c r="B676" s="75" t="s">
        <v>237</v>
      </c>
      <c r="C676" s="49" t="s">
        <v>7</v>
      </c>
      <c r="D676" s="50"/>
      <c r="E676" s="30">
        <f aca="true" t="shared" si="213" ref="E676:L676">E677+E678+E679+E680+E681+E683</f>
        <v>26025.36356</v>
      </c>
      <c r="F676" s="30">
        <f t="shared" si="213"/>
        <v>0</v>
      </c>
      <c r="G676" s="30">
        <f t="shared" si="213"/>
        <v>0</v>
      </c>
      <c r="H676" s="30">
        <f t="shared" si="213"/>
        <v>0</v>
      </c>
      <c r="I676" s="30">
        <f t="shared" si="213"/>
        <v>0</v>
      </c>
      <c r="J676" s="33">
        <f t="shared" si="213"/>
        <v>0</v>
      </c>
      <c r="K676" s="30">
        <f t="shared" si="213"/>
        <v>1385</v>
      </c>
      <c r="L676" s="33">
        <f t="shared" si="213"/>
        <v>6569.57</v>
      </c>
      <c r="M676" s="30">
        <f>M677+M678+M679+M680+M681+M683</f>
        <v>5841.0882</v>
      </c>
      <c r="N676" s="30">
        <f>N677+N678+N679+N680+N681+N683</f>
        <v>5823.66547</v>
      </c>
      <c r="O676" s="30">
        <f>O677+O678+O679+O680+O681+O683</f>
        <v>5823.66547</v>
      </c>
      <c r="P676" s="30">
        <f>P677+P678+P679+P680+P681+P683</f>
        <v>291.18721</v>
      </c>
      <c r="Q676" s="30">
        <f>Q677+Q678+Q679+Q680+Q681+Q683</f>
        <v>291.18721</v>
      </c>
      <c r="R676" s="53"/>
    </row>
    <row r="677" spans="1:18" ht="15" customHeight="1">
      <c r="A677" s="76"/>
      <c r="B677" s="77"/>
      <c r="C677" s="49" t="s">
        <v>4</v>
      </c>
      <c r="D677" s="50"/>
      <c r="E677" s="30">
        <f aca="true" t="shared" si="214" ref="E677:E683">F677+G677+H677+I677+J677+K677+L677+M677+N677+O677+P677+Q677</f>
        <v>24170.82504</v>
      </c>
      <c r="F677" s="30">
        <v>0</v>
      </c>
      <c r="G677" s="30">
        <v>0</v>
      </c>
      <c r="H677" s="30">
        <v>0</v>
      </c>
      <c r="I677" s="30">
        <v>0</v>
      </c>
      <c r="J677" s="33">
        <v>0</v>
      </c>
      <c r="K677" s="30">
        <v>1315.7487</v>
      </c>
      <c r="L677" s="33">
        <v>6241.08998</v>
      </c>
      <c r="M677" s="30">
        <v>5549.02984</v>
      </c>
      <c r="N677" s="30">
        <v>5532.47826</v>
      </c>
      <c r="O677" s="30">
        <v>5532.47826</v>
      </c>
      <c r="P677" s="30">
        <v>0</v>
      </c>
      <c r="Q677" s="30">
        <v>0</v>
      </c>
      <c r="R677" s="53"/>
    </row>
    <row r="678" spans="1:18" ht="15" customHeight="1">
      <c r="A678" s="76"/>
      <c r="B678" s="77"/>
      <c r="C678" s="49" t="s">
        <v>8</v>
      </c>
      <c r="D678" s="51" t="s">
        <v>9</v>
      </c>
      <c r="E678" s="30">
        <f t="shared" si="214"/>
        <v>1854.5385200000003</v>
      </c>
      <c r="F678" s="30">
        <v>0</v>
      </c>
      <c r="G678" s="30">
        <v>0</v>
      </c>
      <c r="H678" s="30">
        <v>0</v>
      </c>
      <c r="I678" s="33">
        <v>0</v>
      </c>
      <c r="J678" s="33">
        <v>0</v>
      </c>
      <c r="K678" s="30">
        <v>69.2513</v>
      </c>
      <c r="L678" s="33">
        <v>328.48002</v>
      </c>
      <c r="M678" s="30">
        <v>292.05836</v>
      </c>
      <c r="N678" s="30">
        <v>291.18721</v>
      </c>
      <c r="O678" s="30">
        <f>N678</f>
        <v>291.18721</v>
      </c>
      <c r="P678" s="30">
        <f>O678</f>
        <v>291.18721</v>
      </c>
      <c r="Q678" s="30">
        <f>P678</f>
        <v>291.18721</v>
      </c>
      <c r="R678" s="53"/>
    </row>
    <row r="679" spans="1:18" ht="15" customHeight="1">
      <c r="A679" s="76"/>
      <c r="B679" s="77"/>
      <c r="C679" s="49" t="s">
        <v>5</v>
      </c>
      <c r="D679" s="51"/>
      <c r="E679" s="30">
        <f t="shared" si="214"/>
        <v>0</v>
      </c>
      <c r="F679" s="30">
        <v>0</v>
      </c>
      <c r="G679" s="30">
        <v>0</v>
      </c>
      <c r="H679" s="30">
        <v>0</v>
      </c>
      <c r="I679" s="30">
        <v>0</v>
      </c>
      <c r="J679" s="33">
        <v>0</v>
      </c>
      <c r="K679" s="30">
        <v>0</v>
      </c>
      <c r="L679" s="33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0</v>
      </c>
      <c r="R679" s="53"/>
    </row>
    <row r="680" spans="1:18" ht="30" customHeight="1">
      <c r="A680" s="76"/>
      <c r="B680" s="77"/>
      <c r="C680" s="49" t="s">
        <v>109</v>
      </c>
      <c r="D680" s="51"/>
      <c r="E680" s="30">
        <f t="shared" si="214"/>
        <v>0</v>
      </c>
      <c r="F680" s="30">
        <v>0</v>
      </c>
      <c r="G680" s="30">
        <v>0</v>
      </c>
      <c r="H680" s="30">
        <v>0</v>
      </c>
      <c r="I680" s="30">
        <v>0</v>
      </c>
      <c r="J680" s="33">
        <v>0</v>
      </c>
      <c r="K680" s="30">
        <v>0</v>
      </c>
      <c r="L680" s="33">
        <v>0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53"/>
    </row>
    <row r="681" spans="1:18" ht="15" customHeight="1">
      <c r="A681" s="76"/>
      <c r="B681" s="77"/>
      <c r="C681" s="49" t="s">
        <v>6</v>
      </c>
      <c r="D681" s="51"/>
      <c r="E681" s="30">
        <f t="shared" si="214"/>
        <v>0</v>
      </c>
      <c r="F681" s="30">
        <v>0</v>
      </c>
      <c r="G681" s="30">
        <v>0</v>
      </c>
      <c r="H681" s="30">
        <v>0</v>
      </c>
      <c r="I681" s="30">
        <v>0</v>
      </c>
      <c r="J681" s="33">
        <v>0</v>
      </c>
      <c r="K681" s="30">
        <v>0</v>
      </c>
      <c r="L681" s="33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53"/>
    </row>
    <row r="682" spans="1:18" ht="30" customHeight="1">
      <c r="A682" s="76"/>
      <c r="B682" s="77"/>
      <c r="C682" s="49" t="s">
        <v>110</v>
      </c>
      <c r="D682" s="51"/>
      <c r="E682" s="30">
        <f t="shared" si="214"/>
        <v>0</v>
      </c>
      <c r="F682" s="30">
        <v>0</v>
      </c>
      <c r="G682" s="30">
        <v>0</v>
      </c>
      <c r="H682" s="30">
        <v>0</v>
      </c>
      <c r="I682" s="30">
        <v>0</v>
      </c>
      <c r="J682" s="33">
        <v>0</v>
      </c>
      <c r="K682" s="30">
        <v>0</v>
      </c>
      <c r="L682" s="33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53"/>
    </row>
    <row r="683" spans="1:18" ht="30" customHeight="1">
      <c r="A683" s="76"/>
      <c r="B683" s="77"/>
      <c r="C683" s="49" t="s">
        <v>20</v>
      </c>
      <c r="D683" s="51"/>
      <c r="E683" s="30">
        <f t="shared" si="214"/>
        <v>0</v>
      </c>
      <c r="F683" s="30">
        <v>0</v>
      </c>
      <c r="G683" s="30">
        <v>0</v>
      </c>
      <c r="H683" s="30">
        <v>0</v>
      </c>
      <c r="I683" s="30">
        <v>0</v>
      </c>
      <c r="J683" s="33">
        <v>0</v>
      </c>
      <c r="K683" s="30">
        <v>0</v>
      </c>
      <c r="L683" s="33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53"/>
    </row>
    <row r="684" spans="1:18" ht="15" customHeight="1">
      <c r="A684" s="76" t="s">
        <v>181</v>
      </c>
      <c r="B684" s="75" t="s">
        <v>182</v>
      </c>
      <c r="C684" s="49" t="s">
        <v>7</v>
      </c>
      <c r="D684" s="50"/>
      <c r="E684" s="30">
        <f aca="true" t="shared" si="215" ref="E684:L684">E685+E686+E687+E688+E689+E691</f>
        <v>14302.637</v>
      </c>
      <c r="F684" s="30">
        <f t="shared" si="215"/>
        <v>1400</v>
      </c>
      <c r="G684" s="30">
        <f t="shared" si="215"/>
        <v>12000</v>
      </c>
      <c r="H684" s="30">
        <f t="shared" si="215"/>
        <v>902.637</v>
      </c>
      <c r="I684" s="30">
        <f t="shared" si="215"/>
        <v>0</v>
      </c>
      <c r="J684" s="33">
        <f t="shared" si="215"/>
        <v>0</v>
      </c>
      <c r="K684" s="30">
        <f t="shared" si="215"/>
        <v>0</v>
      </c>
      <c r="L684" s="33">
        <f t="shared" si="215"/>
        <v>0</v>
      </c>
      <c r="M684" s="30">
        <f>M685+M686+M687+M688+M689+M691</f>
        <v>0</v>
      </c>
      <c r="N684" s="30">
        <f>N685+N686+N687+N688+N689+N691</f>
        <v>0</v>
      </c>
      <c r="O684" s="30">
        <f>O685+O686+O687+O688+O689+O691</f>
        <v>0</v>
      </c>
      <c r="P684" s="30">
        <f>P685+P686+P687+P688+P689+P691</f>
        <v>0</v>
      </c>
      <c r="Q684" s="30">
        <f>Q685+Q686+Q687+Q688+Q689+Q691</f>
        <v>0</v>
      </c>
      <c r="R684" s="53"/>
    </row>
    <row r="685" spans="1:18" ht="15" customHeight="1">
      <c r="A685" s="76"/>
      <c r="B685" s="75"/>
      <c r="C685" s="49" t="s">
        <v>4</v>
      </c>
      <c r="D685" s="50"/>
      <c r="E685" s="30">
        <f>E693+E709</f>
        <v>0</v>
      </c>
      <c r="F685" s="30">
        <f aca="true" t="shared" si="216" ref="F685:Q691">F693</f>
        <v>0</v>
      </c>
      <c r="G685" s="30">
        <f t="shared" si="216"/>
        <v>0</v>
      </c>
      <c r="H685" s="30">
        <f t="shared" si="216"/>
        <v>0</v>
      </c>
      <c r="I685" s="30">
        <f t="shared" si="216"/>
        <v>0</v>
      </c>
      <c r="J685" s="33">
        <f t="shared" si="216"/>
        <v>0</v>
      </c>
      <c r="K685" s="30">
        <f t="shared" si="216"/>
        <v>0</v>
      </c>
      <c r="L685" s="33">
        <f t="shared" si="216"/>
        <v>0</v>
      </c>
      <c r="M685" s="30">
        <f t="shared" si="216"/>
        <v>0</v>
      </c>
      <c r="N685" s="30">
        <f t="shared" si="216"/>
        <v>0</v>
      </c>
      <c r="O685" s="30">
        <f t="shared" si="216"/>
        <v>0</v>
      </c>
      <c r="P685" s="30">
        <f t="shared" si="216"/>
        <v>0</v>
      </c>
      <c r="Q685" s="30">
        <f t="shared" si="216"/>
        <v>0</v>
      </c>
      <c r="R685" s="53"/>
    </row>
    <row r="686" spans="1:19" ht="15" customHeight="1">
      <c r="A686" s="76"/>
      <c r="B686" s="75"/>
      <c r="C686" s="49" t="s">
        <v>8</v>
      </c>
      <c r="D686" s="51" t="s">
        <v>184</v>
      </c>
      <c r="E686" s="30">
        <f>E694</f>
        <v>14302.637</v>
      </c>
      <c r="F686" s="30">
        <f t="shared" si="216"/>
        <v>1400</v>
      </c>
      <c r="G686" s="30">
        <f t="shared" si="216"/>
        <v>12000</v>
      </c>
      <c r="H686" s="30">
        <f t="shared" si="216"/>
        <v>902.637</v>
      </c>
      <c r="I686" s="30">
        <f t="shared" si="216"/>
        <v>0</v>
      </c>
      <c r="J686" s="33">
        <f t="shared" si="216"/>
        <v>0</v>
      </c>
      <c r="K686" s="30">
        <f t="shared" si="216"/>
        <v>0</v>
      </c>
      <c r="L686" s="33">
        <f t="shared" si="216"/>
        <v>0</v>
      </c>
      <c r="M686" s="30">
        <f t="shared" si="216"/>
        <v>0</v>
      </c>
      <c r="N686" s="30">
        <f t="shared" si="216"/>
        <v>0</v>
      </c>
      <c r="O686" s="30">
        <f t="shared" si="216"/>
        <v>0</v>
      </c>
      <c r="P686" s="30">
        <f t="shared" si="216"/>
        <v>0</v>
      </c>
      <c r="Q686" s="30">
        <f t="shared" si="216"/>
        <v>0</v>
      </c>
      <c r="R686" s="53"/>
      <c r="S686" s="28"/>
    </row>
    <row r="687" spans="1:18" ht="15" customHeight="1">
      <c r="A687" s="76"/>
      <c r="B687" s="75"/>
      <c r="C687" s="49" t="s">
        <v>5</v>
      </c>
      <c r="D687" s="51"/>
      <c r="E687" s="30">
        <f>E695+E711</f>
        <v>0</v>
      </c>
      <c r="F687" s="30">
        <f t="shared" si="216"/>
        <v>0</v>
      </c>
      <c r="G687" s="30">
        <f t="shared" si="216"/>
        <v>0</v>
      </c>
      <c r="H687" s="30">
        <f t="shared" si="216"/>
        <v>0</v>
      </c>
      <c r="I687" s="30">
        <f t="shared" si="216"/>
        <v>0</v>
      </c>
      <c r="J687" s="33">
        <f t="shared" si="216"/>
        <v>0</v>
      </c>
      <c r="K687" s="30">
        <f t="shared" si="216"/>
        <v>0</v>
      </c>
      <c r="L687" s="33">
        <f t="shared" si="216"/>
        <v>0</v>
      </c>
      <c r="M687" s="30">
        <f t="shared" si="216"/>
        <v>0</v>
      </c>
      <c r="N687" s="30">
        <f t="shared" si="216"/>
        <v>0</v>
      </c>
      <c r="O687" s="30">
        <f t="shared" si="216"/>
        <v>0</v>
      </c>
      <c r="P687" s="30">
        <f t="shared" si="216"/>
        <v>0</v>
      </c>
      <c r="Q687" s="30">
        <f t="shared" si="216"/>
        <v>0</v>
      </c>
      <c r="R687" s="53"/>
    </row>
    <row r="688" spans="1:18" ht="30" customHeight="1">
      <c r="A688" s="76"/>
      <c r="B688" s="75"/>
      <c r="C688" s="49" t="s">
        <v>109</v>
      </c>
      <c r="D688" s="51"/>
      <c r="E688" s="30">
        <f aca="true" t="shared" si="217" ref="E688:L691">E696</f>
        <v>0</v>
      </c>
      <c r="F688" s="30">
        <f t="shared" si="217"/>
        <v>0</v>
      </c>
      <c r="G688" s="30">
        <f t="shared" si="217"/>
        <v>0</v>
      </c>
      <c r="H688" s="30">
        <f t="shared" si="217"/>
        <v>0</v>
      </c>
      <c r="I688" s="30">
        <f t="shared" si="217"/>
        <v>0</v>
      </c>
      <c r="J688" s="33">
        <f t="shared" si="217"/>
        <v>0</v>
      </c>
      <c r="K688" s="30">
        <f t="shared" si="217"/>
        <v>0</v>
      </c>
      <c r="L688" s="33">
        <f t="shared" si="217"/>
        <v>0</v>
      </c>
      <c r="M688" s="30">
        <f t="shared" si="216"/>
        <v>0</v>
      </c>
      <c r="N688" s="30">
        <f t="shared" si="216"/>
        <v>0</v>
      </c>
      <c r="O688" s="30">
        <f t="shared" si="216"/>
        <v>0</v>
      </c>
      <c r="P688" s="30">
        <f t="shared" si="216"/>
        <v>0</v>
      </c>
      <c r="Q688" s="30">
        <f t="shared" si="216"/>
        <v>0</v>
      </c>
      <c r="R688" s="53"/>
    </row>
    <row r="689" spans="1:18" ht="15" customHeight="1">
      <c r="A689" s="76"/>
      <c r="B689" s="75"/>
      <c r="C689" s="49" t="s">
        <v>6</v>
      </c>
      <c r="D689" s="51"/>
      <c r="E689" s="30">
        <f>E697+E713</f>
        <v>0</v>
      </c>
      <c r="F689" s="30">
        <f t="shared" si="217"/>
        <v>0</v>
      </c>
      <c r="G689" s="30">
        <f t="shared" si="217"/>
        <v>0</v>
      </c>
      <c r="H689" s="30">
        <f t="shared" si="217"/>
        <v>0</v>
      </c>
      <c r="I689" s="30">
        <f t="shared" si="217"/>
        <v>0</v>
      </c>
      <c r="J689" s="33">
        <f t="shared" si="217"/>
        <v>0</v>
      </c>
      <c r="K689" s="30">
        <f t="shared" si="217"/>
        <v>0</v>
      </c>
      <c r="L689" s="33">
        <f t="shared" si="217"/>
        <v>0</v>
      </c>
      <c r="M689" s="30">
        <f t="shared" si="216"/>
        <v>0</v>
      </c>
      <c r="N689" s="30">
        <f t="shared" si="216"/>
        <v>0</v>
      </c>
      <c r="O689" s="30">
        <f t="shared" si="216"/>
        <v>0</v>
      </c>
      <c r="P689" s="30">
        <f t="shared" si="216"/>
        <v>0</v>
      </c>
      <c r="Q689" s="30">
        <f t="shared" si="216"/>
        <v>0</v>
      </c>
      <c r="R689" s="53"/>
    </row>
    <row r="690" spans="1:18" ht="30" customHeight="1">
      <c r="A690" s="76"/>
      <c r="B690" s="75"/>
      <c r="C690" s="49" t="s">
        <v>110</v>
      </c>
      <c r="D690" s="51"/>
      <c r="E690" s="30">
        <f>E698+E714</f>
        <v>0</v>
      </c>
      <c r="F690" s="30">
        <f t="shared" si="217"/>
        <v>0</v>
      </c>
      <c r="G690" s="30">
        <f t="shared" si="217"/>
        <v>0</v>
      </c>
      <c r="H690" s="30">
        <f t="shared" si="217"/>
        <v>0</v>
      </c>
      <c r="I690" s="30">
        <f t="shared" si="217"/>
        <v>0</v>
      </c>
      <c r="J690" s="33">
        <f t="shared" si="217"/>
        <v>0</v>
      </c>
      <c r="K690" s="30">
        <f t="shared" si="217"/>
        <v>0</v>
      </c>
      <c r="L690" s="33">
        <f t="shared" si="217"/>
        <v>0</v>
      </c>
      <c r="M690" s="30">
        <f t="shared" si="216"/>
        <v>0</v>
      </c>
      <c r="N690" s="30">
        <f t="shared" si="216"/>
        <v>0</v>
      </c>
      <c r="O690" s="30">
        <f t="shared" si="216"/>
        <v>0</v>
      </c>
      <c r="P690" s="30">
        <f t="shared" si="216"/>
        <v>0</v>
      </c>
      <c r="Q690" s="30">
        <f t="shared" si="216"/>
        <v>0</v>
      </c>
      <c r="R690" s="53"/>
    </row>
    <row r="691" spans="1:18" ht="30" customHeight="1">
      <c r="A691" s="76"/>
      <c r="B691" s="75"/>
      <c r="C691" s="49" t="s">
        <v>20</v>
      </c>
      <c r="D691" s="51"/>
      <c r="E691" s="30">
        <f>E699+E715</f>
        <v>0</v>
      </c>
      <c r="F691" s="30">
        <f t="shared" si="217"/>
        <v>0</v>
      </c>
      <c r="G691" s="30">
        <f t="shared" si="217"/>
        <v>0</v>
      </c>
      <c r="H691" s="30">
        <f t="shared" si="217"/>
        <v>0</v>
      </c>
      <c r="I691" s="30">
        <f t="shared" si="217"/>
        <v>0</v>
      </c>
      <c r="J691" s="33">
        <f t="shared" si="217"/>
        <v>0</v>
      </c>
      <c r="K691" s="30">
        <f t="shared" si="217"/>
        <v>0</v>
      </c>
      <c r="L691" s="33">
        <f t="shared" si="217"/>
        <v>0</v>
      </c>
      <c r="M691" s="30">
        <f t="shared" si="216"/>
        <v>0</v>
      </c>
      <c r="N691" s="30">
        <f t="shared" si="216"/>
        <v>0</v>
      </c>
      <c r="O691" s="30">
        <f t="shared" si="216"/>
        <v>0</v>
      </c>
      <c r="P691" s="30">
        <f t="shared" si="216"/>
        <v>0</v>
      </c>
      <c r="Q691" s="30">
        <f t="shared" si="216"/>
        <v>0</v>
      </c>
      <c r="R691" s="53"/>
    </row>
    <row r="692" spans="1:18" ht="15" customHeight="1">
      <c r="A692" s="76" t="s">
        <v>183</v>
      </c>
      <c r="B692" s="75" t="s">
        <v>187</v>
      </c>
      <c r="C692" s="49" t="s">
        <v>7</v>
      </c>
      <c r="D692" s="50"/>
      <c r="E692" s="30">
        <f aca="true" t="shared" si="218" ref="E692:L692">E693+E694+E695+E696+E697+E699</f>
        <v>14302.637</v>
      </c>
      <c r="F692" s="30">
        <f t="shared" si="218"/>
        <v>1400</v>
      </c>
      <c r="G692" s="30">
        <f t="shared" si="218"/>
        <v>12000</v>
      </c>
      <c r="H692" s="30">
        <f t="shared" si="218"/>
        <v>902.637</v>
      </c>
      <c r="I692" s="30">
        <f t="shared" si="218"/>
        <v>0</v>
      </c>
      <c r="J692" s="33">
        <f t="shared" si="218"/>
        <v>0</v>
      </c>
      <c r="K692" s="30">
        <f t="shared" si="218"/>
        <v>0</v>
      </c>
      <c r="L692" s="33">
        <f t="shared" si="218"/>
        <v>0</v>
      </c>
      <c r="M692" s="30">
        <f>M693+M694+M695+M696+M697+M699</f>
        <v>0</v>
      </c>
      <c r="N692" s="30">
        <f>N693+N694+N695+N696+N697+N699</f>
        <v>0</v>
      </c>
      <c r="O692" s="30">
        <f>O693+O694+O695+O696+O697+O699</f>
        <v>0</v>
      </c>
      <c r="P692" s="30">
        <f>P693+P694+P695+P696+P697+P699</f>
        <v>0</v>
      </c>
      <c r="Q692" s="30">
        <f>Q693+Q694+Q695+Q696+Q697+Q699</f>
        <v>0</v>
      </c>
      <c r="R692" s="53"/>
    </row>
    <row r="693" spans="1:18" ht="15" customHeight="1">
      <c r="A693" s="76"/>
      <c r="B693" s="75"/>
      <c r="C693" s="49" t="s">
        <v>4</v>
      </c>
      <c r="D693" s="50"/>
      <c r="E693" s="30">
        <f aca="true" t="shared" si="219" ref="E693:E699">F693+G693+H693+I693+J693+K693+L693</f>
        <v>0</v>
      </c>
      <c r="F693" s="30">
        <v>0</v>
      </c>
      <c r="G693" s="30">
        <v>0</v>
      </c>
      <c r="H693" s="30">
        <v>0</v>
      </c>
      <c r="I693" s="30">
        <v>0</v>
      </c>
      <c r="J693" s="33">
        <v>0</v>
      </c>
      <c r="K693" s="30">
        <v>0</v>
      </c>
      <c r="L693" s="33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53"/>
    </row>
    <row r="694" spans="1:18" ht="15" customHeight="1">
      <c r="A694" s="76"/>
      <c r="B694" s="75"/>
      <c r="C694" s="49" t="s">
        <v>8</v>
      </c>
      <c r="D694" s="51" t="s">
        <v>184</v>
      </c>
      <c r="E694" s="30">
        <f t="shared" si="219"/>
        <v>14302.637</v>
      </c>
      <c r="F694" s="30">
        <v>1400</v>
      </c>
      <c r="G694" s="30">
        <v>12000</v>
      </c>
      <c r="H694" s="30">
        <v>902.637</v>
      </c>
      <c r="I694" s="30">
        <v>0</v>
      </c>
      <c r="J694" s="33">
        <v>0</v>
      </c>
      <c r="K694" s="30">
        <v>0</v>
      </c>
      <c r="L694" s="33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53"/>
    </row>
    <row r="695" spans="1:18" ht="15" customHeight="1">
      <c r="A695" s="76"/>
      <c r="B695" s="75"/>
      <c r="C695" s="49" t="s">
        <v>5</v>
      </c>
      <c r="D695" s="51"/>
      <c r="E695" s="30">
        <f t="shared" si="219"/>
        <v>0</v>
      </c>
      <c r="F695" s="30">
        <v>0</v>
      </c>
      <c r="G695" s="30">
        <v>0</v>
      </c>
      <c r="H695" s="30">
        <v>0</v>
      </c>
      <c r="I695" s="30">
        <v>0</v>
      </c>
      <c r="J695" s="33">
        <v>0</v>
      </c>
      <c r="K695" s="30">
        <v>0</v>
      </c>
      <c r="L695" s="33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53"/>
    </row>
    <row r="696" spans="1:18" ht="30" customHeight="1">
      <c r="A696" s="76"/>
      <c r="B696" s="75"/>
      <c r="C696" s="49" t="s">
        <v>109</v>
      </c>
      <c r="D696" s="51"/>
      <c r="E696" s="30">
        <f t="shared" si="219"/>
        <v>0</v>
      </c>
      <c r="F696" s="30">
        <v>0</v>
      </c>
      <c r="G696" s="30">
        <v>0</v>
      </c>
      <c r="H696" s="30">
        <v>0</v>
      </c>
      <c r="I696" s="30">
        <v>0</v>
      </c>
      <c r="J696" s="33">
        <v>0</v>
      </c>
      <c r="K696" s="30">
        <v>0</v>
      </c>
      <c r="L696" s="33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53"/>
    </row>
    <row r="697" spans="1:18" ht="15" customHeight="1">
      <c r="A697" s="76"/>
      <c r="B697" s="75"/>
      <c r="C697" s="49" t="s">
        <v>6</v>
      </c>
      <c r="D697" s="51"/>
      <c r="E697" s="30">
        <f t="shared" si="219"/>
        <v>0</v>
      </c>
      <c r="F697" s="30">
        <v>0</v>
      </c>
      <c r="G697" s="30">
        <v>0</v>
      </c>
      <c r="H697" s="30">
        <v>0</v>
      </c>
      <c r="I697" s="30">
        <v>0</v>
      </c>
      <c r="J697" s="33">
        <v>0</v>
      </c>
      <c r="K697" s="30">
        <v>0</v>
      </c>
      <c r="L697" s="33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53"/>
    </row>
    <row r="698" spans="1:18" ht="30" customHeight="1">
      <c r="A698" s="76"/>
      <c r="B698" s="75"/>
      <c r="C698" s="49" t="s">
        <v>110</v>
      </c>
      <c r="D698" s="51"/>
      <c r="E698" s="30">
        <f t="shared" si="219"/>
        <v>0</v>
      </c>
      <c r="F698" s="30">
        <v>0</v>
      </c>
      <c r="G698" s="30">
        <v>0</v>
      </c>
      <c r="H698" s="30">
        <v>0</v>
      </c>
      <c r="I698" s="30">
        <v>0</v>
      </c>
      <c r="J698" s="33">
        <v>0</v>
      </c>
      <c r="K698" s="30">
        <v>0</v>
      </c>
      <c r="L698" s="33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53"/>
    </row>
    <row r="699" spans="1:18" ht="30" customHeight="1">
      <c r="A699" s="76"/>
      <c r="B699" s="75"/>
      <c r="C699" s="49" t="s">
        <v>20</v>
      </c>
      <c r="D699" s="51"/>
      <c r="E699" s="30">
        <f t="shared" si="219"/>
        <v>0</v>
      </c>
      <c r="F699" s="30">
        <v>0</v>
      </c>
      <c r="G699" s="30">
        <v>0</v>
      </c>
      <c r="H699" s="30">
        <v>0</v>
      </c>
      <c r="I699" s="30">
        <v>0</v>
      </c>
      <c r="J699" s="33">
        <v>0</v>
      </c>
      <c r="K699" s="30">
        <v>0</v>
      </c>
      <c r="L699" s="33">
        <v>0</v>
      </c>
      <c r="M699" s="30">
        <v>0</v>
      </c>
      <c r="N699" s="30">
        <v>0</v>
      </c>
      <c r="O699" s="30">
        <v>0</v>
      </c>
      <c r="P699" s="30">
        <v>0</v>
      </c>
      <c r="Q699" s="30">
        <v>0</v>
      </c>
      <c r="R699" s="53"/>
    </row>
    <row r="700" spans="1:18" ht="15">
      <c r="A700" s="93" t="s">
        <v>77</v>
      </c>
      <c r="B700" s="75" t="s">
        <v>178</v>
      </c>
      <c r="C700" s="49" t="s">
        <v>7</v>
      </c>
      <c r="D700" s="50"/>
      <c r="E700" s="30">
        <f aca="true" t="shared" si="220" ref="E700:Q706">E708+E740+E764</f>
        <v>4176009.4532500007</v>
      </c>
      <c r="F700" s="30">
        <f>F708+F740+F764</f>
        <v>271983.6321</v>
      </c>
      <c r="G700" s="30">
        <f t="shared" si="220"/>
        <v>300593.20811999997</v>
      </c>
      <c r="H700" s="30">
        <f t="shared" si="220"/>
        <v>400546.2369</v>
      </c>
      <c r="I700" s="30">
        <f t="shared" si="220"/>
        <v>369607.6751</v>
      </c>
      <c r="J700" s="30">
        <f t="shared" si="220"/>
        <v>369691.77534000005</v>
      </c>
      <c r="K700" s="30">
        <f t="shared" si="220"/>
        <v>393391.82999999996</v>
      </c>
      <c r="L700" s="33">
        <f>L708+L740+L764</f>
        <v>484987.4495</v>
      </c>
      <c r="M700" s="30">
        <f t="shared" si="220"/>
        <v>299720.15</v>
      </c>
      <c r="N700" s="30">
        <f t="shared" si="220"/>
        <v>269899.01411</v>
      </c>
      <c r="O700" s="30">
        <f t="shared" si="220"/>
        <v>376308.23199999996</v>
      </c>
      <c r="P700" s="30">
        <f t="shared" si="220"/>
        <v>354690.12504</v>
      </c>
      <c r="Q700" s="30">
        <f t="shared" si="220"/>
        <v>284590.12504</v>
      </c>
      <c r="R700" s="28"/>
    </row>
    <row r="701" spans="1:19" ht="30">
      <c r="A701" s="93"/>
      <c r="B701" s="75"/>
      <c r="C701" s="49" t="s">
        <v>4</v>
      </c>
      <c r="D701" s="50"/>
      <c r="E701" s="30">
        <f t="shared" si="220"/>
        <v>194788.13</v>
      </c>
      <c r="F701" s="30">
        <f t="shared" si="220"/>
        <v>0</v>
      </c>
      <c r="G701" s="30">
        <f t="shared" si="220"/>
        <v>0</v>
      </c>
      <c r="H701" s="30">
        <f t="shared" si="220"/>
        <v>0</v>
      </c>
      <c r="I701" s="30">
        <f t="shared" si="220"/>
        <v>0</v>
      </c>
      <c r="J701" s="30">
        <f t="shared" si="220"/>
        <v>9888.13</v>
      </c>
      <c r="K701" s="30">
        <f t="shared" si="220"/>
        <v>12000</v>
      </c>
      <c r="L701" s="33">
        <f t="shared" si="220"/>
        <v>47500</v>
      </c>
      <c r="M701" s="30">
        <f t="shared" si="220"/>
        <v>41800</v>
      </c>
      <c r="N701" s="30">
        <f t="shared" si="220"/>
        <v>41800</v>
      </c>
      <c r="O701" s="30">
        <f t="shared" si="220"/>
        <v>41800</v>
      </c>
      <c r="P701" s="30">
        <f t="shared" si="220"/>
        <v>0</v>
      </c>
      <c r="Q701" s="30">
        <f t="shared" si="220"/>
        <v>0</v>
      </c>
      <c r="S701" s="28"/>
    </row>
    <row r="702" spans="1:19" ht="30">
      <c r="A702" s="93"/>
      <c r="B702" s="75"/>
      <c r="C702" s="49" t="s">
        <v>8</v>
      </c>
      <c r="D702" s="51" t="s">
        <v>12</v>
      </c>
      <c r="E702" s="30">
        <f t="shared" si="220"/>
        <v>3938924.823250001</v>
      </c>
      <c r="F702" s="30">
        <f aca="true" t="shared" si="221" ref="F702:Q702">F710+F742+F766</f>
        <v>266483.6321</v>
      </c>
      <c r="G702" s="30">
        <f t="shared" si="221"/>
        <v>293593.20811999997</v>
      </c>
      <c r="H702" s="30">
        <f t="shared" si="221"/>
        <v>386746.2369</v>
      </c>
      <c r="I702" s="30">
        <f t="shared" si="221"/>
        <v>355487.1751</v>
      </c>
      <c r="J702" s="30">
        <f t="shared" si="221"/>
        <v>358803.64534000005</v>
      </c>
      <c r="K702" s="30">
        <f t="shared" si="221"/>
        <v>380591.82999999996</v>
      </c>
      <c r="L702" s="30">
        <f t="shared" si="221"/>
        <v>437461.4495</v>
      </c>
      <c r="M702" s="30">
        <f t="shared" si="221"/>
        <v>257870.15</v>
      </c>
      <c r="N702" s="30">
        <f t="shared" si="221"/>
        <v>228099.01411</v>
      </c>
      <c r="O702" s="30">
        <f t="shared" si="221"/>
        <v>334508.23199999996</v>
      </c>
      <c r="P702" s="30">
        <f t="shared" si="221"/>
        <v>354690.12504</v>
      </c>
      <c r="Q702" s="30">
        <f t="shared" si="221"/>
        <v>284590.12504</v>
      </c>
      <c r="R702" s="28"/>
      <c r="S702" s="28"/>
    </row>
    <row r="703" spans="1:19" ht="30">
      <c r="A703" s="93"/>
      <c r="B703" s="75"/>
      <c r="C703" s="49" t="s">
        <v>5</v>
      </c>
      <c r="D703" s="51"/>
      <c r="E703" s="30">
        <f t="shared" si="220"/>
        <v>0</v>
      </c>
      <c r="F703" s="30">
        <f t="shared" si="220"/>
        <v>0</v>
      </c>
      <c r="G703" s="30">
        <f t="shared" si="220"/>
        <v>0</v>
      </c>
      <c r="H703" s="30">
        <f t="shared" si="220"/>
        <v>0</v>
      </c>
      <c r="I703" s="30">
        <f t="shared" si="220"/>
        <v>0</v>
      </c>
      <c r="J703" s="30">
        <f t="shared" si="220"/>
        <v>0</v>
      </c>
      <c r="K703" s="30">
        <f t="shared" si="220"/>
        <v>0</v>
      </c>
      <c r="L703" s="33">
        <f t="shared" si="220"/>
        <v>0</v>
      </c>
      <c r="M703" s="30">
        <f t="shared" si="220"/>
        <v>0</v>
      </c>
      <c r="N703" s="30">
        <f t="shared" si="220"/>
        <v>0</v>
      </c>
      <c r="O703" s="30">
        <f t="shared" si="220"/>
        <v>0</v>
      </c>
      <c r="P703" s="30">
        <f t="shared" si="220"/>
        <v>0</v>
      </c>
      <c r="Q703" s="30">
        <f t="shared" si="220"/>
        <v>0</v>
      </c>
      <c r="S703" s="28"/>
    </row>
    <row r="704" spans="1:17" ht="30">
      <c r="A704" s="93"/>
      <c r="B704" s="75"/>
      <c r="C704" s="49" t="s">
        <v>109</v>
      </c>
      <c r="D704" s="60" t="s">
        <v>15</v>
      </c>
      <c r="E704" s="30">
        <f t="shared" si="220"/>
        <v>42296.5</v>
      </c>
      <c r="F704" s="30">
        <f t="shared" si="220"/>
        <v>5500</v>
      </c>
      <c r="G704" s="30">
        <f t="shared" si="220"/>
        <v>7000</v>
      </c>
      <c r="H704" s="30">
        <f t="shared" si="220"/>
        <v>13800</v>
      </c>
      <c r="I704" s="30">
        <f t="shared" si="220"/>
        <v>14120.5</v>
      </c>
      <c r="J704" s="30">
        <f t="shared" si="220"/>
        <v>1000</v>
      </c>
      <c r="K704" s="30">
        <f t="shared" si="220"/>
        <v>800</v>
      </c>
      <c r="L704" s="33">
        <v>26</v>
      </c>
      <c r="M704" s="30">
        <f t="shared" si="220"/>
        <v>50</v>
      </c>
      <c r="N704" s="30">
        <f t="shared" si="220"/>
        <v>0</v>
      </c>
      <c r="O704" s="30">
        <f t="shared" si="220"/>
        <v>0</v>
      </c>
      <c r="P704" s="30">
        <f t="shared" si="220"/>
        <v>0</v>
      </c>
      <c r="Q704" s="30">
        <f t="shared" si="220"/>
        <v>0</v>
      </c>
    </row>
    <row r="705" spans="1:17" ht="30">
      <c r="A705" s="93"/>
      <c r="B705" s="75"/>
      <c r="C705" s="49" t="s">
        <v>6</v>
      </c>
      <c r="D705" s="51"/>
      <c r="E705" s="30">
        <f t="shared" si="220"/>
        <v>0</v>
      </c>
      <c r="F705" s="30">
        <f t="shared" si="220"/>
        <v>0</v>
      </c>
      <c r="G705" s="30">
        <f t="shared" si="220"/>
        <v>0</v>
      </c>
      <c r="H705" s="30">
        <f t="shared" si="220"/>
        <v>0</v>
      </c>
      <c r="I705" s="30">
        <f t="shared" si="220"/>
        <v>0</v>
      </c>
      <c r="J705" s="30">
        <f t="shared" si="220"/>
        <v>0</v>
      </c>
      <c r="K705" s="30">
        <f t="shared" si="220"/>
        <v>0</v>
      </c>
      <c r="L705" s="33">
        <f t="shared" si="220"/>
        <v>0</v>
      </c>
      <c r="M705" s="30">
        <f t="shared" si="220"/>
        <v>0</v>
      </c>
      <c r="N705" s="30">
        <f t="shared" si="220"/>
        <v>0</v>
      </c>
      <c r="O705" s="30">
        <f t="shared" si="220"/>
        <v>0</v>
      </c>
      <c r="P705" s="30">
        <f t="shared" si="220"/>
        <v>0</v>
      </c>
      <c r="Q705" s="30">
        <f t="shared" si="220"/>
        <v>0</v>
      </c>
    </row>
    <row r="706" spans="1:17" ht="30">
      <c r="A706" s="93"/>
      <c r="B706" s="75"/>
      <c r="C706" s="49" t="s">
        <v>110</v>
      </c>
      <c r="D706" s="51"/>
      <c r="E706" s="30">
        <f t="shared" si="220"/>
        <v>0</v>
      </c>
      <c r="F706" s="30">
        <f t="shared" si="220"/>
        <v>0</v>
      </c>
      <c r="G706" s="30">
        <f t="shared" si="220"/>
        <v>0</v>
      </c>
      <c r="H706" s="30">
        <f t="shared" si="220"/>
        <v>0</v>
      </c>
      <c r="I706" s="30">
        <f t="shared" si="220"/>
        <v>0</v>
      </c>
      <c r="J706" s="30">
        <f t="shared" si="220"/>
        <v>0</v>
      </c>
      <c r="K706" s="30">
        <f t="shared" si="220"/>
        <v>0</v>
      </c>
      <c r="L706" s="33">
        <f t="shared" si="220"/>
        <v>0</v>
      </c>
      <c r="M706" s="30">
        <f t="shared" si="220"/>
        <v>0</v>
      </c>
      <c r="N706" s="30">
        <f t="shared" si="220"/>
        <v>0</v>
      </c>
      <c r="O706" s="30">
        <f t="shared" si="220"/>
        <v>0</v>
      </c>
      <c r="P706" s="30">
        <f t="shared" si="220"/>
        <v>0</v>
      </c>
      <c r="Q706" s="30">
        <f t="shared" si="220"/>
        <v>0</v>
      </c>
    </row>
    <row r="707" spans="1:17" ht="45">
      <c r="A707" s="93"/>
      <c r="B707" s="75"/>
      <c r="C707" s="49" t="s">
        <v>20</v>
      </c>
      <c r="D707" s="51"/>
      <c r="E707" s="30">
        <f>E715+E747+E771</f>
        <v>0</v>
      </c>
      <c r="F707" s="30">
        <f aca="true" t="shared" si="222" ref="F707:Q707">F715+F747</f>
        <v>0</v>
      </c>
      <c r="G707" s="30">
        <f t="shared" si="222"/>
        <v>0</v>
      </c>
      <c r="H707" s="30">
        <f t="shared" si="222"/>
        <v>0</v>
      </c>
      <c r="I707" s="30">
        <f t="shared" si="222"/>
        <v>0</v>
      </c>
      <c r="J707" s="30">
        <f t="shared" si="222"/>
        <v>0</v>
      </c>
      <c r="K707" s="30">
        <f t="shared" si="222"/>
        <v>0</v>
      </c>
      <c r="L707" s="33">
        <f t="shared" si="222"/>
        <v>0</v>
      </c>
      <c r="M707" s="30">
        <f t="shared" si="222"/>
        <v>0</v>
      </c>
      <c r="N707" s="30">
        <f t="shared" si="222"/>
        <v>0</v>
      </c>
      <c r="O707" s="30">
        <f t="shared" si="222"/>
        <v>0</v>
      </c>
      <c r="P707" s="30">
        <f t="shared" si="222"/>
        <v>0</v>
      </c>
      <c r="Q707" s="30">
        <f t="shared" si="222"/>
        <v>0</v>
      </c>
    </row>
    <row r="708" spans="1:17" ht="15" customHeight="1">
      <c r="A708" s="76" t="s">
        <v>78</v>
      </c>
      <c r="B708" s="75" t="s">
        <v>188</v>
      </c>
      <c r="C708" s="49" t="s">
        <v>7</v>
      </c>
      <c r="D708" s="50"/>
      <c r="E708" s="30">
        <f aca="true" t="shared" si="223" ref="E708:L708">E709+E710+E711+E712+E713+E715</f>
        <v>1883793.5913900002</v>
      </c>
      <c r="F708" s="30">
        <f t="shared" si="223"/>
        <v>121563.15437999999</v>
      </c>
      <c r="G708" s="30">
        <f t="shared" si="223"/>
        <v>129336.01233</v>
      </c>
      <c r="H708" s="30">
        <f t="shared" si="223"/>
        <v>141464.6</v>
      </c>
      <c r="I708" s="30">
        <f t="shared" si="223"/>
        <v>144777.52518</v>
      </c>
      <c r="J708" s="30">
        <f t="shared" si="223"/>
        <v>152735.81009</v>
      </c>
      <c r="K708" s="30">
        <f t="shared" si="223"/>
        <v>165925.4</v>
      </c>
      <c r="L708" s="33">
        <f t="shared" si="223"/>
        <v>159871.61653</v>
      </c>
      <c r="M708" s="30">
        <f>M709+M710+M711+M712+M713+M715</f>
        <v>174980.65</v>
      </c>
      <c r="N708" s="30">
        <f>N709+N710+N711+N712+N713+N715</f>
        <v>173456.8</v>
      </c>
      <c r="O708" s="30">
        <f>O709+O710+O711+O712+O713+O715</f>
        <v>173856</v>
      </c>
      <c r="P708" s="30">
        <f>P709+P710+P711+P712+P713+P715</f>
        <v>172913.01144</v>
      </c>
      <c r="Q708" s="30">
        <f>Q709+Q710+Q711+Q712+Q713+Q715</f>
        <v>172913.01144</v>
      </c>
    </row>
    <row r="709" spans="1:17" ht="15" customHeight="1">
      <c r="A709" s="76"/>
      <c r="B709" s="75"/>
      <c r="C709" s="49" t="s">
        <v>4</v>
      </c>
      <c r="D709" s="50"/>
      <c r="E709" s="30">
        <f aca="true" t="shared" si="224" ref="E709:Q715">E717+E725+E733</f>
        <v>0</v>
      </c>
      <c r="F709" s="30">
        <f t="shared" si="224"/>
        <v>0</v>
      </c>
      <c r="G709" s="30">
        <f t="shared" si="224"/>
        <v>0</v>
      </c>
      <c r="H709" s="30">
        <f t="shared" si="224"/>
        <v>0</v>
      </c>
      <c r="I709" s="30">
        <f t="shared" si="224"/>
        <v>0</v>
      </c>
      <c r="J709" s="30">
        <f t="shared" si="224"/>
        <v>0</v>
      </c>
      <c r="K709" s="30">
        <f t="shared" si="224"/>
        <v>0</v>
      </c>
      <c r="L709" s="33">
        <f t="shared" si="224"/>
        <v>0</v>
      </c>
      <c r="M709" s="30">
        <f t="shared" si="224"/>
        <v>0</v>
      </c>
      <c r="N709" s="30">
        <f t="shared" si="224"/>
        <v>0</v>
      </c>
      <c r="O709" s="30">
        <f t="shared" si="224"/>
        <v>0</v>
      </c>
      <c r="P709" s="30">
        <f t="shared" si="224"/>
        <v>0</v>
      </c>
      <c r="Q709" s="30">
        <f t="shared" si="224"/>
        <v>0</v>
      </c>
    </row>
    <row r="710" spans="1:17" ht="15" customHeight="1">
      <c r="A710" s="76"/>
      <c r="B710" s="75"/>
      <c r="C710" s="49" t="s">
        <v>8</v>
      </c>
      <c r="D710" s="51" t="s">
        <v>9</v>
      </c>
      <c r="E710" s="30">
        <f t="shared" si="224"/>
        <v>1881597.0913900002</v>
      </c>
      <c r="F710" s="30">
        <f t="shared" si="224"/>
        <v>121563.15437999999</v>
      </c>
      <c r="G710" s="30">
        <f t="shared" si="224"/>
        <v>129336.01233</v>
      </c>
      <c r="H710" s="30">
        <f t="shared" si="224"/>
        <v>141464.6</v>
      </c>
      <c r="I710" s="30">
        <f t="shared" si="224"/>
        <v>144457.02518</v>
      </c>
      <c r="J710" s="30">
        <f t="shared" si="224"/>
        <v>151735.81009</v>
      </c>
      <c r="K710" s="30">
        <f t="shared" si="224"/>
        <v>165125.4</v>
      </c>
      <c r="L710" s="33">
        <f t="shared" si="224"/>
        <v>159845.61653</v>
      </c>
      <c r="M710" s="30">
        <f t="shared" si="224"/>
        <v>174930.65</v>
      </c>
      <c r="N710" s="30">
        <f t="shared" si="224"/>
        <v>173456.8</v>
      </c>
      <c r="O710" s="30">
        <f t="shared" si="224"/>
        <v>173856</v>
      </c>
      <c r="P710" s="30">
        <f t="shared" si="224"/>
        <v>172913.01144</v>
      </c>
      <c r="Q710" s="30">
        <f t="shared" si="224"/>
        <v>172913.01144</v>
      </c>
    </row>
    <row r="711" spans="1:17" ht="15" customHeight="1">
      <c r="A711" s="76"/>
      <c r="B711" s="75"/>
      <c r="C711" s="49" t="s">
        <v>5</v>
      </c>
      <c r="D711" s="51"/>
      <c r="E711" s="30">
        <f t="shared" si="224"/>
        <v>0</v>
      </c>
      <c r="F711" s="30">
        <f t="shared" si="224"/>
        <v>0</v>
      </c>
      <c r="G711" s="30">
        <f t="shared" si="224"/>
        <v>0</v>
      </c>
      <c r="H711" s="30">
        <f t="shared" si="224"/>
        <v>0</v>
      </c>
      <c r="I711" s="30">
        <f t="shared" si="224"/>
        <v>0</v>
      </c>
      <c r="J711" s="30">
        <f t="shared" si="224"/>
        <v>0</v>
      </c>
      <c r="K711" s="30">
        <f t="shared" si="224"/>
        <v>0</v>
      </c>
      <c r="L711" s="33">
        <f t="shared" si="224"/>
        <v>0</v>
      </c>
      <c r="M711" s="30">
        <f t="shared" si="224"/>
        <v>0</v>
      </c>
      <c r="N711" s="30">
        <f t="shared" si="224"/>
        <v>0</v>
      </c>
      <c r="O711" s="30">
        <f t="shared" si="224"/>
        <v>0</v>
      </c>
      <c r="P711" s="30">
        <f t="shared" si="224"/>
        <v>0</v>
      </c>
      <c r="Q711" s="30">
        <f t="shared" si="224"/>
        <v>0</v>
      </c>
    </row>
    <row r="712" spans="1:17" ht="30" customHeight="1">
      <c r="A712" s="76"/>
      <c r="B712" s="75"/>
      <c r="C712" s="49" t="s">
        <v>109</v>
      </c>
      <c r="D712" s="51"/>
      <c r="E712" s="30">
        <f t="shared" si="224"/>
        <v>2196.5</v>
      </c>
      <c r="F712" s="30">
        <f t="shared" si="224"/>
        <v>0</v>
      </c>
      <c r="G712" s="30">
        <f t="shared" si="224"/>
        <v>0</v>
      </c>
      <c r="H712" s="30">
        <f t="shared" si="224"/>
        <v>0</v>
      </c>
      <c r="I712" s="30">
        <f t="shared" si="224"/>
        <v>320.5</v>
      </c>
      <c r="J712" s="30">
        <f t="shared" si="224"/>
        <v>1000</v>
      </c>
      <c r="K712" s="30">
        <f t="shared" si="224"/>
        <v>800</v>
      </c>
      <c r="L712" s="33">
        <f t="shared" si="224"/>
        <v>26</v>
      </c>
      <c r="M712" s="30">
        <f t="shared" si="224"/>
        <v>50</v>
      </c>
      <c r="N712" s="30">
        <f t="shared" si="224"/>
        <v>0</v>
      </c>
      <c r="O712" s="30">
        <f t="shared" si="224"/>
        <v>0</v>
      </c>
      <c r="P712" s="30">
        <f t="shared" si="224"/>
        <v>0</v>
      </c>
      <c r="Q712" s="30">
        <f t="shared" si="224"/>
        <v>0</v>
      </c>
    </row>
    <row r="713" spans="1:17" ht="15" customHeight="1">
      <c r="A713" s="76"/>
      <c r="B713" s="75"/>
      <c r="C713" s="49" t="s">
        <v>6</v>
      </c>
      <c r="D713" s="51"/>
      <c r="E713" s="30">
        <f t="shared" si="224"/>
        <v>0</v>
      </c>
      <c r="F713" s="30">
        <f t="shared" si="224"/>
        <v>0</v>
      </c>
      <c r="G713" s="30">
        <f t="shared" si="224"/>
        <v>0</v>
      </c>
      <c r="H713" s="30">
        <f t="shared" si="224"/>
        <v>0</v>
      </c>
      <c r="I713" s="30">
        <f t="shared" si="224"/>
        <v>0</v>
      </c>
      <c r="J713" s="30">
        <f t="shared" si="224"/>
        <v>0</v>
      </c>
      <c r="K713" s="30">
        <f t="shared" si="224"/>
        <v>0</v>
      </c>
      <c r="L713" s="33">
        <f t="shared" si="224"/>
        <v>0</v>
      </c>
      <c r="M713" s="30">
        <f t="shared" si="224"/>
        <v>0</v>
      </c>
      <c r="N713" s="30">
        <f t="shared" si="224"/>
        <v>0</v>
      </c>
      <c r="O713" s="30">
        <f t="shared" si="224"/>
        <v>0</v>
      </c>
      <c r="P713" s="30">
        <f t="shared" si="224"/>
        <v>0</v>
      </c>
      <c r="Q713" s="30">
        <f t="shared" si="224"/>
        <v>0</v>
      </c>
    </row>
    <row r="714" spans="1:17" ht="30" customHeight="1">
      <c r="A714" s="76"/>
      <c r="B714" s="75"/>
      <c r="C714" s="49" t="s">
        <v>110</v>
      </c>
      <c r="D714" s="51"/>
      <c r="E714" s="30">
        <f t="shared" si="224"/>
        <v>0</v>
      </c>
      <c r="F714" s="30">
        <f t="shared" si="224"/>
        <v>0</v>
      </c>
      <c r="G714" s="30">
        <f t="shared" si="224"/>
        <v>0</v>
      </c>
      <c r="H714" s="30">
        <f t="shared" si="224"/>
        <v>0</v>
      </c>
      <c r="I714" s="30">
        <f t="shared" si="224"/>
        <v>0</v>
      </c>
      <c r="J714" s="30">
        <f t="shared" si="224"/>
        <v>0</v>
      </c>
      <c r="K714" s="30">
        <f t="shared" si="224"/>
        <v>0</v>
      </c>
      <c r="L714" s="33">
        <f t="shared" si="224"/>
        <v>0</v>
      </c>
      <c r="M714" s="30">
        <f t="shared" si="224"/>
        <v>0</v>
      </c>
      <c r="N714" s="30">
        <f t="shared" si="224"/>
        <v>0</v>
      </c>
      <c r="O714" s="30">
        <f t="shared" si="224"/>
        <v>0</v>
      </c>
      <c r="P714" s="30">
        <f t="shared" si="224"/>
        <v>0</v>
      </c>
      <c r="Q714" s="30">
        <f t="shared" si="224"/>
        <v>0</v>
      </c>
    </row>
    <row r="715" spans="1:17" ht="30" customHeight="1">
      <c r="A715" s="76"/>
      <c r="B715" s="75"/>
      <c r="C715" s="49" t="s">
        <v>20</v>
      </c>
      <c r="D715" s="51"/>
      <c r="E715" s="30">
        <f t="shared" si="224"/>
        <v>0</v>
      </c>
      <c r="F715" s="30">
        <f t="shared" si="224"/>
        <v>0</v>
      </c>
      <c r="G715" s="30">
        <f t="shared" si="224"/>
        <v>0</v>
      </c>
      <c r="H715" s="30">
        <f t="shared" si="224"/>
        <v>0</v>
      </c>
      <c r="I715" s="30">
        <f t="shared" si="224"/>
        <v>0</v>
      </c>
      <c r="J715" s="30">
        <f t="shared" si="224"/>
        <v>0</v>
      </c>
      <c r="K715" s="30">
        <f t="shared" si="224"/>
        <v>0</v>
      </c>
      <c r="L715" s="33">
        <f t="shared" si="224"/>
        <v>0</v>
      </c>
      <c r="M715" s="30">
        <f t="shared" si="224"/>
        <v>0</v>
      </c>
      <c r="N715" s="30">
        <f t="shared" si="224"/>
        <v>0</v>
      </c>
      <c r="O715" s="30">
        <f t="shared" si="224"/>
        <v>0</v>
      </c>
      <c r="P715" s="30">
        <f t="shared" si="224"/>
        <v>0</v>
      </c>
      <c r="Q715" s="30">
        <f t="shared" si="224"/>
        <v>0</v>
      </c>
    </row>
    <row r="716" spans="1:17" ht="15" customHeight="1">
      <c r="A716" s="76" t="s">
        <v>79</v>
      </c>
      <c r="B716" s="75" t="s">
        <v>148</v>
      </c>
      <c r="C716" s="49" t="s">
        <v>7</v>
      </c>
      <c r="D716" s="50"/>
      <c r="E716" s="30">
        <f>E717+E718+E719+E720+E721+E723</f>
        <v>1861229.999</v>
      </c>
      <c r="F716" s="30">
        <f aca="true" t="shared" si="225" ref="F716:L716">F717+F718+F719+F720+F721+F723</f>
        <v>120361.15238</v>
      </c>
      <c r="G716" s="30">
        <f t="shared" si="225"/>
        <v>128584.51233</v>
      </c>
      <c r="H716" s="30">
        <f t="shared" si="225"/>
        <v>137427.6</v>
      </c>
      <c r="I716" s="30">
        <f t="shared" si="225"/>
        <v>140076.06967</v>
      </c>
      <c r="J716" s="30">
        <f t="shared" si="225"/>
        <v>147415.81009</v>
      </c>
      <c r="K716" s="30">
        <f t="shared" si="225"/>
        <v>164725.4</v>
      </c>
      <c r="L716" s="33">
        <f t="shared" si="225"/>
        <v>159750.39653</v>
      </c>
      <c r="M716" s="30">
        <f>M717+M718+M719+M720+M721+M723</f>
        <v>173480.65</v>
      </c>
      <c r="N716" s="30">
        <f>N717+N718+N719+N720+N721+N723</f>
        <v>172106.3</v>
      </c>
      <c r="O716" s="30">
        <f>O717+O718+O719+O720+O721+O723</f>
        <v>172505.5</v>
      </c>
      <c r="P716" s="30">
        <f>P717+P718+P719+P720+P721+P723</f>
        <v>172398.304</v>
      </c>
      <c r="Q716" s="30">
        <f>Q717+Q718+Q719+Q720+Q721+Q723</f>
        <v>172398.304</v>
      </c>
    </row>
    <row r="717" spans="1:17" ht="15" customHeight="1">
      <c r="A717" s="76"/>
      <c r="B717" s="75"/>
      <c r="C717" s="49" t="s">
        <v>4</v>
      </c>
      <c r="D717" s="50"/>
      <c r="E717" s="30">
        <f aca="true" t="shared" si="226" ref="E717:E723">F717+G717+H717+I717+J717+K717+L717+M717+N717+O717+P717+Q717</f>
        <v>0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3">
        <v>0</v>
      </c>
      <c r="M717" s="30">
        <v>0</v>
      </c>
      <c r="N717" s="30">
        <v>0</v>
      </c>
      <c r="O717" s="30">
        <v>0</v>
      </c>
      <c r="P717" s="30">
        <v>0</v>
      </c>
      <c r="Q717" s="30">
        <v>0</v>
      </c>
    </row>
    <row r="718" spans="1:17" ht="15" customHeight="1">
      <c r="A718" s="76"/>
      <c r="B718" s="75"/>
      <c r="C718" s="49" t="s">
        <v>8</v>
      </c>
      <c r="D718" s="51" t="s">
        <v>9</v>
      </c>
      <c r="E718" s="30">
        <f t="shared" si="226"/>
        <v>1859033.499</v>
      </c>
      <c r="F718" s="30">
        <v>120361.15238</v>
      </c>
      <c r="G718" s="30">
        <v>128584.51233</v>
      </c>
      <c r="H718" s="30">
        <v>137427.6</v>
      </c>
      <c r="I718" s="30">
        <v>139755.56967</v>
      </c>
      <c r="J718" s="30">
        <v>146415.81009</v>
      </c>
      <c r="K718" s="30">
        <v>163925.4</v>
      </c>
      <c r="L718" s="33">
        <v>159724.39653</v>
      </c>
      <c r="M718" s="30">
        <v>173430.65</v>
      </c>
      <c r="N718" s="30">
        <v>172106.3</v>
      </c>
      <c r="O718" s="30">
        <v>172505.5</v>
      </c>
      <c r="P718" s="30">
        <v>172398.304</v>
      </c>
      <c r="Q718" s="30">
        <v>172398.304</v>
      </c>
    </row>
    <row r="719" spans="1:17" ht="15" customHeight="1">
      <c r="A719" s="76"/>
      <c r="B719" s="75"/>
      <c r="C719" s="49" t="s">
        <v>5</v>
      </c>
      <c r="D719" s="51"/>
      <c r="E719" s="30">
        <f t="shared" si="226"/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3">
        <v>0</v>
      </c>
      <c r="M719" s="30">
        <v>0</v>
      </c>
      <c r="N719" s="30">
        <v>0</v>
      </c>
      <c r="O719" s="30">
        <v>0</v>
      </c>
      <c r="P719" s="30">
        <v>0</v>
      </c>
      <c r="Q719" s="30">
        <v>0</v>
      </c>
    </row>
    <row r="720" spans="1:17" ht="30" customHeight="1">
      <c r="A720" s="76"/>
      <c r="B720" s="75"/>
      <c r="C720" s="49" t="s">
        <v>109</v>
      </c>
      <c r="D720" s="51" t="s">
        <v>15</v>
      </c>
      <c r="E720" s="30">
        <f t="shared" si="226"/>
        <v>2196.5</v>
      </c>
      <c r="F720" s="30">
        <v>0</v>
      </c>
      <c r="G720" s="30">
        <v>0</v>
      </c>
      <c r="H720" s="30">
        <v>0</v>
      </c>
      <c r="I720" s="30">
        <v>320.5</v>
      </c>
      <c r="J720" s="33">
        <v>1000</v>
      </c>
      <c r="K720" s="33">
        <v>800</v>
      </c>
      <c r="L720" s="33">
        <v>26</v>
      </c>
      <c r="M720" s="30">
        <v>50</v>
      </c>
      <c r="N720" s="30">
        <v>0</v>
      </c>
      <c r="O720" s="30">
        <v>0</v>
      </c>
      <c r="P720" s="30">
        <v>0</v>
      </c>
      <c r="Q720" s="30">
        <v>0</v>
      </c>
    </row>
    <row r="721" spans="1:17" ht="15" customHeight="1">
      <c r="A721" s="76"/>
      <c r="B721" s="75"/>
      <c r="C721" s="49" t="s">
        <v>6</v>
      </c>
      <c r="D721" s="51"/>
      <c r="E721" s="30">
        <f t="shared" si="226"/>
        <v>0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30">
        <v>0</v>
      </c>
      <c r="L721" s="33">
        <v>0</v>
      </c>
      <c r="M721" s="30">
        <v>0</v>
      </c>
      <c r="N721" s="30">
        <v>0</v>
      </c>
      <c r="O721" s="30">
        <v>0</v>
      </c>
      <c r="P721" s="30">
        <v>0</v>
      </c>
      <c r="Q721" s="30">
        <v>0</v>
      </c>
    </row>
    <row r="722" spans="1:17" ht="30" customHeight="1">
      <c r="A722" s="76"/>
      <c r="B722" s="75"/>
      <c r="C722" s="49" t="s">
        <v>110</v>
      </c>
      <c r="D722" s="51"/>
      <c r="E722" s="30">
        <f t="shared" si="226"/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3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</row>
    <row r="723" spans="1:17" ht="30" customHeight="1">
      <c r="A723" s="76"/>
      <c r="B723" s="75"/>
      <c r="C723" s="49" t="s">
        <v>20</v>
      </c>
      <c r="D723" s="51"/>
      <c r="E723" s="30">
        <f t="shared" si="226"/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3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</row>
    <row r="724" spans="1:17" ht="15" customHeight="1">
      <c r="A724" s="76" t="s">
        <v>80</v>
      </c>
      <c r="B724" s="75" t="s">
        <v>149</v>
      </c>
      <c r="C724" s="49" t="s">
        <v>7</v>
      </c>
      <c r="D724" s="50"/>
      <c r="E724" s="30">
        <f aca="true" t="shared" si="227" ref="E724:L724">E725+E726+E727+E728+E729+E731</f>
        <v>10702.02</v>
      </c>
      <c r="F724" s="30">
        <f t="shared" si="227"/>
        <v>0</v>
      </c>
      <c r="G724" s="30">
        <f t="shared" si="227"/>
        <v>0</v>
      </c>
      <c r="H724" s="30">
        <f t="shared" si="227"/>
        <v>2877</v>
      </c>
      <c r="I724" s="30">
        <f t="shared" si="227"/>
        <v>3825.02</v>
      </c>
      <c r="J724" s="30">
        <f t="shared" si="227"/>
        <v>4000</v>
      </c>
      <c r="K724" s="30">
        <f t="shared" si="227"/>
        <v>0</v>
      </c>
      <c r="L724" s="33">
        <f t="shared" si="227"/>
        <v>0</v>
      </c>
      <c r="M724" s="30">
        <f>M725+M726+M727+M728+M729+M731</f>
        <v>0</v>
      </c>
      <c r="N724" s="30">
        <f>N725+N726+N727+N728+N729+N731</f>
        <v>0</v>
      </c>
      <c r="O724" s="30">
        <f>O725+O726+O727+O728+O729+O731</f>
        <v>0</v>
      </c>
      <c r="P724" s="30">
        <f>P725+P726+P727+P728+P729+P731</f>
        <v>0</v>
      </c>
      <c r="Q724" s="30">
        <f>Q725+Q726+Q727+Q728+Q729+Q731</f>
        <v>0</v>
      </c>
    </row>
    <row r="725" spans="1:17" ht="15" customHeight="1">
      <c r="A725" s="76"/>
      <c r="B725" s="77"/>
      <c r="C725" s="49" t="s">
        <v>4</v>
      </c>
      <c r="D725" s="50"/>
      <c r="E725" s="30">
        <f aca="true" t="shared" si="228" ref="E725:E731">F725+G725+H725+I725+J725+K725+L725+M725+N725+O725+P725+Q725</f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0">
        <v>0</v>
      </c>
      <c r="L725" s="33">
        <v>0</v>
      </c>
      <c r="M725" s="30">
        <v>0</v>
      </c>
      <c r="N725" s="30">
        <v>0</v>
      </c>
      <c r="O725" s="30">
        <v>0</v>
      </c>
      <c r="P725" s="30">
        <v>0</v>
      </c>
      <c r="Q725" s="30">
        <v>0</v>
      </c>
    </row>
    <row r="726" spans="1:17" ht="15" customHeight="1">
      <c r="A726" s="76"/>
      <c r="B726" s="77"/>
      <c r="C726" s="49" t="s">
        <v>8</v>
      </c>
      <c r="D726" s="51" t="s">
        <v>9</v>
      </c>
      <c r="E726" s="30">
        <f t="shared" si="228"/>
        <v>10702.02</v>
      </c>
      <c r="F726" s="30">
        <v>0</v>
      </c>
      <c r="G726" s="30">
        <v>0</v>
      </c>
      <c r="H726" s="30">
        <v>2877</v>
      </c>
      <c r="I726" s="30">
        <v>3825.02</v>
      </c>
      <c r="J726" s="30">
        <v>4000</v>
      </c>
      <c r="K726" s="30">
        <f>4000-4000</f>
        <v>0</v>
      </c>
      <c r="L726" s="33">
        <f>4000-4000</f>
        <v>0</v>
      </c>
      <c r="M726" s="30">
        <f>4000-4000</f>
        <v>0</v>
      </c>
      <c r="N726" s="30">
        <f>M726*1.04</f>
        <v>0</v>
      </c>
      <c r="O726" s="30">
        <f>N726</f>
        <v>0</v>
      </c>
      <c r="P726" s="30">
        <f>O726</f>
        <v>0</v>
      </c>
      <c r="Q726" s="30">
        <f>P726</f>
        <v>0</v>
      </c>
    </row>
    <row r="727" spans="1:17" ht="15" customHeight="1">
      <c r="A727" s="76"/>
      <c r="B727" s="77"/>
      <c r="C727" s="49" t="s">
        <v>5</v>
      </c>
      <c r="D727" s="51"/>
      <c r="E727" s="30">
        <f t="shared" si="228"/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3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</row>
    <row r="728" spans="1:17" ht="30" customHeight="1">
      <c r="A728" s="76"/>
      <c r="B728" s="77"/>
      <c r="C728" s="49" t="s">
        <v>109</v>
      </c>
      <c r="D728" s="51"/>
      <c r="E728" s="30">
        <f t="shared" si="228"/>
        <v>0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0">
        <v>0</v>
      </c>
      <c r="L728" s="33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</row>
    <row r="729" spans="1:17" ht="15" customHeight="1">
      <c r="A729" s="76"/>
      <c r="B729" s="77"/>
      <c r="C729" s="49" t="s">
        <v>6</v>
      </c>
      <c r="D729" s="51"/>
      <c r="E729" s="30">
        <f t="shared" si="228"/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3">
        <v>0</v>
      </c>
      <c r="M729" s="30">
        <v>0</v>
      </c>
      <c r="N729" s="30">
        <v>0</v>
      </c>
      <c r="O729" s="30">
        <v>0</v>
      </c>
      <c r="P729" s="30">
        <v>0</v>
      </c>
      <c r="Q729" s="30">
        <v>0</v>
      </c>
    </row>
    <row r="730" spans="1:17" ht="30" customHeight="1">
      <c r="A730" s="76"/>
      <c r="B730" s="77"/>
      <c r="C730" s="49" t="s">
        <v>110</v>
      </c>
      <c r="D730" s="51"/>
      <c r="E730" s="30">
        <f t="shared" si="228"/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3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</row>
    <row r="731" spans="1:17" ht="30" customHeight="1">
      <c r="A731" s="76"/>
      <c r="B731" s="77"/>
      <c r="C731" s="49" t="s">
        <v>20</v>
      </c>
      <c r="D731" s="51"/>
      <c r="E731" s="30">
        <f t="shared" si="228"/>
        <v>0</v>
      </c>
      <c r="F731" s="30">
        <v>0</v>
      </c>
      <c r="G731" s="30">
        <v>0</v>
      </c>
      <c r="H731" s="30">
        <v>0</v>
      </c>
      <c r="I731" s="30">
        <v>0</v>
      </c>
      <c r="J731" s="30">
        <v>0</v>
      </c>
      <c r="K731" s="30">
        <v>0</v>
      </c>
      <c r="L731" s="33">
        <v>0</v>
      </c>
      <c r="M731" s="30">
        <v>0</v>
      </c>
      <c r="N731" s="30">
        <v>0</v>
      </c>
      <c r="O731" s="30">
        <v>0</v>
      </c>
      <c r="P731" s="30">
        <v>0</v>
      </c>
      <c r="Q731" s="30">
        <v>0</v>
      </c>
    </row>
    <row r="732" spans="1:17" ht="15" customHeight="1">
      <c r="A732" s="76" t="s">
        <v>81</v>
      </c>
      <c r="B732" s="75" t="s">
        <v>150</v>
      </c>
      <c r="C732" s="49" t="s">
        <v>7</v>
      </c>
      <c r="D732" s="50"/>
      <c r="E732" s="30">
        <f aca="true" t="shared" si="229" ref="E732:L732">E733+E734+E735+E736+E737+E739</f>
        <v>11861.572390000001</v>
      </c>
      <c r="F732" s="30">
        <f t="shared" si="229"/>
        <v>1202.002</v>
      </c>
      <c r="G732" s="30">
        <f t="shared" si="229"/>
        <v>751.5</v>
      </c>
      <c r="H732" s="30">
        <f t="shared" si="229"/>
        <v>1160</v>
      </c>
      <c r="I732" s="30">
        <f t="shared" si="229"/>
        <v>876.43551</v>
      </c>
      <c r="J732" s="30">
        <f t="shared" si="229"/>
        <v>1320</v>
      </c>
      <c r="K732" s="30">
        <f t="shared" si="229"/>
        <v>1200</v>
      </c>
      <c r="L732" s="33">
        <f t="shared" si="229"/>
        <v>121.22</v>
      </c>
      <c r="M732" s="30">
        <f>M733+M734+M735+M736+M737+M739</f>
        <v>1500</v>
      </c>
      <c r="N732" s="30">
        <f>N733+N734+N735+N736+N737+N739</f>
        <v>1350.5</v>
      </c>
      <c r="O732" s="30">
        <f>O733+O734+O735+O736+O737+O739</f>
        <v>1350.5</v>
      </c>
      <c r="P732" s="30">
        <f>P733+P734+P735+P736+P737+P739</f>
        <v>514.70744</v>
      </c>
      <c r="Q732" s="30">
        <f>Q733+Q734+Q735+Q736+Q737+Q739</f>
        <v>514.70744</v>
      </c>
    </row>
    <row r="733" spans="1:17" ht="15" customHeight="1">
      <c r="A733" s="76"/>
      <c r="B733" s="75"/>
      <c r="C733" s="49" t="s">
        <v>4</v>
      </c>
      <c r="D733" s="50"/>
      <c r="E733" s="30">
        <f aca="true" t="shared" si="230" ref="E733:E739">F733+G733+H733+I733+J733+K733+L733+M733+N733+O733+P733+Q733</f>
        <v>0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v>0</v>
      </c>
      <c r="L733" s="33">
        <v>0</v>
      </c>
      <c r="M733" s="30">
        <v>0</v>
      </c>
      <c r="N733" s="30">
        <v>0</v>
      </c>
      <c r="O733" s="30">
        <v>0</v>
      </c>
      <c r="P733" s="30">
        <v>0</v>
      </c>
      <c r="Q733" s="30">
        <v>0</v>
      </c>
    </row>
    <row r="734" spans="1:17" ht="15" customHeight="1">
      <c r="A734" s="76"/>
      <c r="B734" s="75"/>
      <c r="C734" s="49" t="s">
        <v>8</v>
      </c>
      <c r="D734" s="51" t="s">
        <v>9</v>
      </c>
      <c r="E734" s="30">
        <f t="shared" si="230"/>
        <v>11861.572390000001</v>
      </c>
      <c r="F734" s="30">
        <v>1202.002</v>
      </c>
      <c r="G734" s="30">
        <v>751.5</v>
      </c>
      <c r="H734" s="30">
        <v>1160</v>
      </c>
      <c r="I734" s="30">
        <v>876.43551</v>
      </c>
      <c r="J734" s="30">
        <v>1320</v>
      </c>
      <c r="K734" s="30">
        <v>1200</v>
      </c>
      <c r="L734" s="33">
        <v>121.22</v>
      </c>
      <c r="M734" s="30">
        <v>1500</v>
      </c>
      <c r="N734" s="30">
        <v>1350.5</v>
      </c>
      <c r="O734" s="30">
        <v>1350.5</v>
      </c>
      <c r="P734" s="30">
        <v>514.70744</v>
      </c>
      <c r="Q734" s="30">
        <v>514.70744</v>
      </c>
    </row>
    <row r="735" spans="1:17" ht="15" customHeight="1">
      <c r="A735" s="76"/>
      <c r="B735" s="75"/>
      <c r="C735" s="49" t="s">
        <v>5</v>
      </c>
      <c r="D735" s="51"/>
      <c r="E735" s="30">
        <f t="shared" si="230"/>
        <v>0</v>
      </c>
      <c r="F735" s="30">
        <v>0</v>
      </c>
      <c r="G735" s="30">
        <v>0</v>
      </c>
      <c r="H735" s="30">
        <v>0</v>
      </c>
      <c r="I735" s="30">
        <v>0</v>
      </c>
      <c r="J735" s="30">
        <v>0</v>
      </c>
      <c r="K735" s="30">
        <v>0</v>
      </c>
      <c r="L735" s="33">
        <v>0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</row>
    <row r="736" spans="1:17" ht="30" customHeight="1">
      <c r="A736" s="76"/>
      <c r="B736" s="75"/>
      <c r="C736" s="49" t="s">
        <v>109</v>
      </c>
      <c r="D736" s="51"/>
      <c r="E736" s="30">
        <f t="shared" si="230"/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3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</row>
    <row r="737" spans="1:17" ht="15" customHeight="1">
      <c r="A737" s="76"/>
      <c r="B737" s="75"/>
      <c r="C737" s="49" t="s">
        <v>6</v>
      </c>
      <c r="D737" s="51"/>
      <c r="E737" s="30">
        <f t="shared" si="230"/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3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</row>
    <row r="738" spans="1:17" ht="30" customHeight="1">
      <c r="A738" s="76"/>
      <c r="B738" s="75"/>
      <c r="C738" s="49" t="s">
        <v>110</v>
      </c>
      <c r="D738" s="51"/>
      <c r="E738" s="30">
        <f t="shared" si="230"/>
        <v>0</v>
      </c>
      <c r="F738" s="30">
        <v>0</v>
      </c>
      <c r="G738" s="30">
        <v>0</v>
      </c>
      <c r="H738" s="30">
        <v>0</v>
      </c>
      <c r="I738" s="30">
        <v>0</v>
      </c>
      <c r="J738" s="30">
        <v>0</v>
      </c>
      <c r="K738" s="30">
        <v>0</v>
      </c>
      <c r="L738" s="33">
        <v>0</v>
      </c>
      <c r="M738" s="30">
        <v>0</v>
      </c>
      <c r="N738" s="30">
        <v>0</v>
      </c>
      <c r="O738" s="30">
        <v>0</v>
      </c>
      <c r="P738" s="30">
        <v>0</v>
      </c>
      <c r="Q738" s="30">
        <v>0</v>
      </c>
    </row>
    <row r="739" spans="1:17" ht="30" customHeight="1">
      <c r="A739" s="76"/>
      <c r="B739" s="75"/>
      <c r="C739" s="49" t="s">
        <v>20</v>
      </c>
      <c r="D739" s="51"/>
      <c r="E739" s="30">
        <f t="shared" si="230"/>
        <v>0</v>
      </c>
      <c r="F739" s="30">
        <v>0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3">
        <v>0</v>
      </c>
      <c r="M739" s="30">
        <v>0</v>
      </c>
      <c r="N739" s="30">
        <v>0</v>
      </c>
      <c r="O739" s="30">
        <v>0</v>
      </c>
      <c r="P739" s="30">
        <v>0</v>
      </c>
      <c r="Q739" s="30">
        <v>0</v>
      </c>
    </row>
    <row r="740" spans="1:17" ht="15" customHeight="1">
      <c r="A740" s="76" t="s">
        <v>82</v>
      </c>
      <c r="B740" s="75" t="s">
        <v>151</v>
      </c>
      <c r="C740" s="49" t="s">
        <v>7</v>
      </c>
      <c r="D740" s="50"/>
      <c r="E740" s="30">
        <f aca="true" t="shared" si="231" ref="E740:L740">E741+E742+E743+E744+E745+E747</f>
        <v>1375253.11575</v>
      </c>
      <c r="F740" s="30">
        <f t="shared" si="231"/>
        <v>150420.47772</v>
      </c>
      <c r="G740" s="30">
        <f t="shared" si="231"/>
        <v>171257.19579</v>
      </c>
      <c r="H740" s="30">
        <f t="shared" si="231"/>
        <v>259081.63689999998</v>
      </c>
      <c r="I740" s="30">
        <f t="shared" si="231"/>
        <v>224830.14992</v>
      </c>
      <c r="J740" s="30">
        <f t="shared" si="231"/>
        <v>216955.96525</v>
      </c>
      <c r="K740" s="30">
        <f t="shared" si="231"/>
        <v>113433.83</v>
      </c>
      <c r="L740" s="33">
        <f t="shared" si="231"/>
        <v>7019.63297</v>
      </c>
      <c r="M740" s="30">
        <f>M741+M742+M743+M744+M745+M747</f>
        <v>8900</v>
      </c>
      <c r="N740" s="30">
        <f>N741+N742+N743+N744+N745+N747</f>
        <v>0</v>
      </c>
      <c r="O740" s="30">
        <f>O741+O742+O743+O744+O745+O747</f>
        <v>0</v>
      </c>
      <c r="P740" s="30">
        <f>P741+P742+P743+P744+P745+P747</f>
        <v>111677.1136</v>
      </c>
      <c r="Q740" s="30">
        <f>Q741+Q742+Q743+Q744+Q745+Q747</f>
        <v>111677.1136</v>
      </c>
    </row>
    <row r="741" spans="1:17" ht="15" customHeight="1">
      <c r="A741" s="76"/>
      <c r="B741" s="75"/>
      <c r="C741" s="49" t="s">
        <v>4</v>
      </c>
      <c r="D741" s="50"/>
      <c r="E741" s="30">
        <f aca="true" t="shared" si="232" ref="E741:Q747">E749+E757</f>
        <v>9888.13</v>
      </c>
      <c r="F741" s="30">
        <f t="shared" si="232"/>
        <v>0</v>
      </c>
      <c r="G741" s="30">
        <f t="shared" si="232"/>
        <v>0</v>
      </c>
      <c r="H741" s="30">
        <f t="shared" si="232"/>
        <v>0</v>
      </c>
      <c r="I741" s="30">
        <f t="shared" si="232"/>
        <v>0</v>
      </c>
      <c r="J741" s="30">
        <f t="shared" si="232"/>
        <v>9888.13</v>
      </c>
      <c r="K741" s="30">
        <f t="shared" si="232"/>
        <v>0</v>
      </c>
      <c r="L741" s="33">
        <f t="shared" si="232"/>
        <v>0</v>
      </c>
      <c r="M741" s="30">
        <f t="shared" si="232"/>
        <v>0</v>
      </c>
      <c r="N741" s="30">
        <f t="shared" si="232"/>
        <v>0</v>
      </c>
      <c r="O741" s="30">
        <f t="shared" si="232"/>
        <v>0</v>
      </c>
      <c r="P741" s="30">
        <f t="shared" si="232"/>
        <v>0</v>
      </c>
      <c r="Q741" s="30">
        <f t="shared" si="232"/>
        <v>0</v>
      </c>
    </row>
    <row r="742" spans="1:17" ht="15" customHeight="1">
      <c r="A742" s="76"/>
      <c r="B742" s="75"/>
      <c r="C742" s="49" t="s">
        <v>8</v>
      </c>
      <c r="D742" s="51" t="s">
        <v>9</v>
      </c>
      <c r="E742" s="30">
        <f t="shared" si="232"/>
        <v>1325264.9857500002</v>
      </c>
      <c r="F742" s="30">
        <f t="shared" si="232"/>
        <v>144920.47772</v>
      </c>
      <c r="G742" s="30">
        <f t="shared" si="232"/>
        <v>164257.19579</v>
      </c>
      <c r="H742" s="30">
        <f t="shared" si="232"/>
        <v>245281.63689999998</v>
      </c>
      <c r="I742" s="30">
        <f t="shared" si="232"/>
        <v>211030.14992</v>
      </c>
      <c r="J742" s="30">
        <f t="shared" si="232"/>
        <v>207067.83525</v>
      </c>
      <c r="K742" s="30">
        <f t="shared" si="232"/>
        <v>113433.83</v>
      </c>
      <c r="L742" s="30">
        <f t="shared" si="232"/>
        <v>7019.63297</v>
      </c>
      <c r="M742" s="30">
        <f t="shared" si="232"/>
        <v>8900</v>
      </c>
      <c r="N742" s="30">
        <f t="shared" si="232"/>
        <v>0</v>
      </c>
      <c r="O742" s="30">
        <f t="shared" si="232"/>
        <v>0</v>
      </c>
      <c r="P742" s="30">
        <f t="shared" si="232"/>
        <v>111677.1136</v>
      </c>
      <c r="Q742" s="30">
        <f t="shared" si="232"/>
        <v>111677.1136</v>
      </c>
    </row>
    <row r="743" spans="1:17" ht="15" customHeight="1">
      <c r="A743" s="76"/>
      <c r="B743" s="75"/>
      <c r="C743" s="49" t="s">
        <v>5</v>
      </c>
      <c r="D743" s="51"/>
      <c r="E743" s="30">
        <f t="shared" si="232"/>
        <v>0</v>
      </c>
      <c r="F743" s="30">
        <f t="shared" si="232"/>
        <v>0</v>
      </c>
      <c r="G743" s="30">
        <f t="shared" si="232"/>
        <v>0</v>
      </c>
      <c r="H743" s="30">
        <f t="shared" si="232"/>
        <v>0</v>
      </c>
      <c r="I743" s="30">
        <f t="shared" si="232"/>
        <v>0</v>
      </c>
      <c r="J743" s="30">
        <f t="shared" si="232"/>
        <v>0</v>
      </c>
      <c r="K743" s="30">
        <f t="shared" si="232"/>
        <v>0</v>
      </c>
      <c r="L743" s="33">
        <f t="shared" si="232"/>
        <v>0</v>
      </c>
      <c r="M743" s="30">
        <f t="shared" si="232"/>
        <v>0</v>
      </c>
      <c r="N743" s="30">
        <f t="shared" si="232"/>
        <v>0</v>
      </c>
      <c r="O743" s="30">
        <f t="shared" si="232"/>
        <v>0</v>
      </c>
      <c r="P743" s="30">
        <f t="shared" si="232"/>
        <v>0</v>
      </c>
      <c r="Q743" s="30">
        <f t="shared" si="232"/>
        <v>0</v>
      </c>
    </row>
    <row r="744" spans="1:17" ht="30" customHeight="1">
      <c r="A744" s="76"/>
      <c r="B744" s="75"/>
      <c r="C744" s="49" t="s">
        <v>109</v>
      </c>
      <c r="D744" s="51"/>
      <c r="E744" s="30">
        <f t="shared" si="232"/>
        <v>40100</v>
      </c>
      <c r="F744" s="30">
        <f t="shared" si="232"/>
        <v>5500</v>
      </c>
      <c r="G744" s="30">
        <f t="shared" si="232"/>
        <v>7000</v>
      </c>
      <c r="H744" s="30">
        <f t="shared" si="232"/>
        <v>13800</v>
      </c>
      <c r="I744" s="30">
        <f t="shared" si="232"/>
        <v>13800</v>
      </c>
      <c r="J744" s="30">
        <f t="shared" si="232"/>
        <v>0</v>
      </c>
      <c r="K744" s="30">
        <f t="shared" si="232"/>
        <v>0</v>
      </c>
      <c r="L744" s="33">
        <f t="shared" si="232"/>
        <v>0</v>
      </c>
      <c r="M744" s="30">
        <f t="shared" si="232"/>
        <v>0</v>
      </c>
      <c r="N744" s="30">
        <f t="shared" si="232"/>
        <v>0</v>
      </c>
      <c r="O744" s="30">
        <f t="shared" si="232"/>
        <v>0</v>
      </c>
      <c r="P744" s="30">
        <f t="shared" si="232"/>
        <v>0</v>
      </c>
      <c r="Q744" s="30">
        <f t="shared" si="232"/>
        <v>0</v>
      </c>
    </row>
    <row r="745" spans="1:17" ht="15" customHeight="1">
      <c r="A745" s="76"/>
      <c r="B745" s="75"/>
      <c r="C745" s="49" t="s">
        <v>6</v>
      </c>
      <c r="D745" s="51"/>
      <c r="E745" s="30">
        <f t="shared" si="232"/>
        <v>0</v>
      </c>
      <c r="F745" s="30">
        <f t="shared" si="232"/>
        <v>0</v>
      </c>
      <c r="G745" s="30">
        <f t="shared" si="232"/>
        <v>0</v>
      </c>
      <c r="H745" s="30">
        <f t="shared" si="232"/>
        <v>0</v>
      </c>
      <c r="I745" s="30">
        <f t="shared" si="232"/>
        <v>0</v>
      </c>
      <c r="J745" s="30">
        <f t="shared" si="232"/>
        <v>0</v>
      </c>
      <c r="K745" s="30">
        <f t="shared" si="232"/>
        <v>0</v>
      </c>
      <c r="L745" s="33">
        <f t="shared" si="232"/>
        <v>0</v>
      </c>
      <c r="M745" s="30">
        <f t="shared" si="232"/>
        <v>0</v>
      </c>
      <c r="N745" s="30">
        <f t="shared" si="232"/>
        <v>0</v>
      </c>
      <c r="O745" s="30">
        <f t="shared" si="232"/>
        <v>0</v>
      </c>
      <c r="P745" s="30">
        <f t="shared" si="232"/>
        <v>0</v>
      </c>
      <c r="Q745" s="30">
        <f t="shared" si="232"/>
        <v>0</v>
      </c>
    </row>
    <row r="746" spans="1:17" ht="30" customHeight="1">
      <c r="A746" s="76"/>
      <c r="B746" s="75"/>
      <c r="C746" s="49" t="s">
        <v>110</v>
      </c>
      <c r="D746" s="51"/>
      <c r="E746" s="30">
        <f t="shared" si="232"/>
        <v>0</v>
      </c>
      <c r="F746" s="30">
        <f t="shared" si="232"/>
        <v>0</v>
      </c>
      <c r="G746" s="30">
        <f t="shared" si="232"/>
        <v>0</v>
      </c>
      <c r="H746" s="30">
        <f t="shared" si="232"/>
        <v>0</v>
      </c>
      <c r="I746" s="30">
        <f t="shared" si="232"/>
        <v>0</v>
      </c>
      <c r="J746" s="30">
        <f t="shared" si="232"/>
        <v>0</v>
      </c>
      <c r="K746" s="30">
        <f t="shared" si="232"/>
        <v>0</v>
      </c>
      <c r="L746" s="33">
        <f t="shared" si="232"/>
        <v>0</v>
      </c>
      <c r="M746" s="30">
        <f t="shared" si="232"/>
        <v>0</v>
      </c>
      <c r="N746" s="30">
        <f t="shared" si="232"/>
        <v>0</v>
      </c>
      <c r="O746" s="30">
        <f t="shared" si="232"/>
        <v>0</v>
      </c>
      <c r="P746" s="30">
        <f t="shared" si="232"/>
        <v>0</v>
      </c>
      <c r="Q746" s="30">
        <f t="shared" si="232"/>
        <v>0</v>
      </c>
    </row>
    <row r="747" spans="1:17" ht="30" customHeight="1">
      <c r="A747" s="76"/>
      <c r="B747" s="75"/>
      <c r="C747" s="49" t="s">
        <v>20</v>
      </c>
      <c r="D747" s="51"/>
      <c r="E747" s="30">
        <f t="shared" si="232"/>
        <v>0</v>
      </c>
      <c r="F747" s="30">
        <f t="shared" si="232"/>
        <v>0</v>
      </c>
      <c r="G747" s="30">
        <f t="shared" si="232"/>
        <v>0</v>
      </c>
      <c r="H747" s="30">
        <f t="shared" si="232"/>
        <v>0</v>
      </c>
      <c r="I747" s="30">
        <f t="shared" si="232"/>
        <v>0</v>
      </c>
      <c r="J747" s="30">
        <f t="shared" si="232"/>
        <v>0</v>
      </c>
      <c r="K747" s="30">
        <f t="shared" si="232"/>
        <v>0</v>
      </c>
      <c r="L747" s="33">
        <f t="shared" si="232"/>
        <v>0</v>
      </c>
      <c r="M747" s="30">
        <f t="shared" si="232"/>
        <v>0</v>
      </c>
      <c r="N747" s="30">
        <f t="shared" si="232"/>
        <v>0</v>
      </c>
      <c r="O747" s="30">
        <f t="shared" si="232"/>
        <v>0</v>
      </c>
      <c r="P747" s="30">
        <f t="shared" si="232"/>
        <v>0</v>
      </c>
      <c r="Q747" s="30">
        <f t="shared" si="232"/>
        <v>0</v>
      </c>
    </row>
    <row r="748" spans="1:17" ht="15" customHeight="1">
      <c r="A748" s="76" t="s">
        <v>83</v>
      </c>
      <c r="B748" s="75" t="s">
        <v>152</v>
      </c>
      <c r="C748" s="49" t="s">
        <v>7</v>
      </c>
      <c r="D748" s="50"/>
      <c r="E748" s="30">
        <f aca="true" t="shared" si="233" ref="E748:L748">E749+E750+E751+E752+E753+E755</f>
        <v>817981.6453000001</v>
      </c>
      <c r="F748" s="30">
        <f t="shared" si="233"/>
        <v>96098.54372</v>
      </c>
      <c r="G748" s="30">
        <f t="shared" si="233"/>
        <v>91481.72579</v>
      </c>
      <c r="H748" s="30">
        <f t="shared" si="233"/>
        <v>90636.48679</v>
      </c>
      <c r="I748" s="30">
        <f t="shared" si="233"/>
        <v>92340.60012</v>
      </c>
      <c r="J748" s="30">
        <f t="shared" si="233"/>
        <v>94716.59871</v>
      </c>
      <c r="K748" s="30">
        <f t="shared" si="233"/>
        <v>113433.83</v>
      </c>
      <c r="L748" s="33">
        <f t="shared" si="233"/>
        <v>7019.63297</v>
      </c>
      <c r="M748" s="30">
        <f>M749+M750+M751+M752+M753+M755</f>
        <v>8900</v>
      </c>
      <c r="N748" s="30">
        <f>N749+N750+N751+N752+N753+N755</f>
        <v>0</v>
      </c>
      <c r="O748" s="30">
        <f>O749+O750+O751+O752+O753+O755</f>
        <v>0</v>
      </c>
      <c r="P748" s="30">
        <f>P749+P750+P751+P752+P753+P755</f>
        <v>111677.1136</v>
      </c>
      <c r="Q748" s="30">
        <f>Q749+Q750+Q751+Q752+Q753+Q755</f>
        <v>111677.1136</v>
      </c>
    </row>
    <row r="749" spans="1:17" ht="15" customHeight="1">
      <c r="A749" s="76"/>
      <c r="B749" s="77"/>
      <c r="C749" s="49" t="s">
        <v>4</v>
      </c>
      <c r="D749" s="50"/>
      <c r="E749" s="30">
        <f aca="true" t="shared" si="234" ref="E749:E755">F749+G749+H749+I749+J749+K749+L749+M749+N749+O749+P749+Q749</f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3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</row>
    <row r="750" spans="1:17" ht="15" customHeight="1">
      <c r="A750" s="76"/>
      <c r="B750" s="77"/>
      <c r="C750" s="49" t="s">
        <v>8</v>
      </c>
      <c r="D750" s="51" t="s">
        <v>9</v>
      </c>
      <c r="E750" s="30">
        <f t="shared" si="234"/>
        <v>817981.6453000001</v>
      </c>
      <c r="F750" s="30">
        <v>96098.54372</v>
      </c>
      <c r="G750" s="30">
        <v>91481.72579</v>
      </c>
      <c r="H750" s="30">
        <v>90636.48679</v>
      </c>
      <c r="I750" s="33">
        <v>92340.60012</v>
      </c>
      <c r="J750" s="30">
        <v>94716.59871</v>
      </c>
      <c r="K750" s="30">
        <v>113433.83</v>
      </c>
      <c r="L750" s="33">
        <v>7019.63297</v>
      </c>
      <c r="M750" s="30">
        <v>8900</v>
      </c>
      <c r="N750" s="30">
        <v>0</v>
      </c>
      <c r="O750" s="30">
        <v>0</v>
      </c>
      <c r="P750" s="30">
        <v>111677.1136</v>
      </c>
      <c r="Q750" s="30">
        <v>111677.1136</v>
      </c>
    </row>
    <row r="751" spans="1:17" ht="15" customHeight="1">
      <c r="A751" s="76"/>
      <c r="B751" s="77"/>
      <c r="C751" s="49" t="s">
        <v>5</v>
      </c>
      <c r="D751" s="51"/>
      <c r="E751" s="30">
        <f t="shared" si="234"/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3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</row>
    <row r="752" spans="1:17" ht="30" customHeight="1">
      <c r="A752" s="76"/>
      <c r="B752" s="77"/>
      <c r="C752" s="49" t="s">
        <v>109</v>
      </c>
      <c r="D752" s="51"/>
      <c r="E752" s="30">
        <f t="shared" si="234"/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3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</row>
    <row r="753" spans="1:17" ht="15" customHeight="1">
      <c r="A753" s="76"/>
      <c r="B753" s="77"/>
      <c r="C753" s="49" t="s">
        <v>6</v>
      </c>
      <c r="D753" s="51"/>
      <c r="E753" s="30">
        <f t="shared" si="234"/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3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</row>
    <row r="754" spans="1:17" ht="30" customHeight="1">
      <c r="A754" s="76"/>
      <c r="B754" s="77"/>
      <c r="C754" s="49" t="s">
        <v>110</v>
      </c>
      <c r="D754" s="51"/>
      <c r="E754" s="30">
        <f t="shared" si="234"/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3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</row>
    <row r="755" spans="1:17" ht="30" customHeight="1">
      <c r="A755" s="76"/>
      <c r="B755" s="77"/>
      <c r="C755" s="49" t="s">
        <v>20</v>
      </c>
      <c r="D755" s="61"/>
      <c r="E755" s="30">
        <f t="shared" si="234"/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3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</row>
    <row r="756" spans="1:17" ht="15" customHeight="1">
      <c r="A756" s="76" t="s">
        <v>84</v>
      </c>
      <c r="B756" s="79" t="s">
        <v>153</v>
      </c>
      <c r="C756" s="49" t="s">
        <v>7</v>
      </c>
      <c r="D756" s="50"/>
      <c r="E756" s="30">
        <f>E757+E758+E759+E760+E761+E763</f>
        <v>557271.4704500001</v>
      </c>
      <c r="F756" s="30">
        <f aca="true" t="shared" si="235" ref="F756:L756">F757+F758+F759+F760+F761+F763</f>
        <v>54321.934</v>
      </c>
      <c r="G756" s="30">
        <f t="shared" si="235"/>
        <v>79775.47</v>
      </c>
      <c r="H756" s="30">
        <f t="shared" si="235"/>
        <v>168445.15011</v>
      </c>
      <c r="I756" s="30">
        <f t="shared" si="235"/>
        <v>132489.5498</v>
      </c>
      <c r="J756" s="30">
        <f t="shared" si="235"/>
        <v>122239.36654</v>
      </c>
      <c r="K756" s="30">
        <f t="shared" si="235"/>
        <v>0</v>
      </c>
      <c r="L756" s="33">
        <f t="shared" si="235"/>
        <v>0</v>
      </c>
      <c r="M756" s="30">
        <f>M757+M758+M759+M760+M761+M763</f>
        <v>0</v>
      </c>
      <c r="N756" s="30">
        <f>N757+N758+N759+N760+N761+N763</f>
        <v>0</v>
      </c>
      <c r="O756" s="30">
        <f>O757+O758+O759+O760+O761+O763</f>
        <v>0</v>
      </c>
      <c r="P756" s="30">
        <f>P757+P758+P759+P760+P761+P763</f>
        <v>0</v>
      </c>
      <c r="Q756" s="30">
        <f>Q757+Q758+Q759+Q760+Q761+Q763</f>
        <v>0</v>
      </c>
    </row>
    <row r="757" spans="1:17" ht="15" customHeight="1">
      <c r="A757" s="76"/>
      <c r="B757" s="79"/>
      <c r="C757" s="49" t="s">
        <v>4</v>
      </c>
      <c r="D757" s="50"/>
      <c r="E757" s="30">
        <f aca="true" t="shared" si="236" ref="E757:E763">F757+G757+H757+I757+J757+K757+L757+M757+N757+O757+P757+Q757</f>
        <v>9888.13</v>
      </c>
      <c r="F757" s="30">
        <v>0</v>
      </c>
      <c r="G757" s="30">
        <v>0</v>
      </c>
      <c r="H757" s="30">
        <v>0</v>
      </c>
      <c r="I757" s="30">
        <v>0</v>
      </c>
      <c r="J757" s="30">
        <v>9888.13</v>
      </c>
      <c r="K757" s="33">
        <f>12000-12000</f>
        <v>0</v>
      </c>
      <c r="L757" s="33">
        <f>12000-12000</f>
        <v>0</v>
      </c>
      <c r="M757" s="33">
        <f>12000-12000</f>
        <v>0</v>
      </c>
      <c r="N757" s="30">
        <f>M757*1.04</f>
        <v>0</v>
      </c>
      <c r="O757" s="30">
        <f aca="true" t="shared" si="237" ref="O757:Q758">N757</f>
        <v>0</v>
      </c>
      <c r="P757" s="30">
        <f t="shared" si="237"/>
        <v>0</v>
      </c>
      <c r="Q757" s="30">
        <f t="shared" si="237"/>
        <v>0</v>
      </c>
    </row>
    <row r="758" spans="1:17" ht="15" customHeight="1">
      <c r="A758" s="76"/>
      <c r="B758" s="79"/>
      <c r="C758" s="49" t="s">
        <v>8</v>
      </c>
      <c r="D758" s="62" t="s">
        <v>197</v>
      </c>
      <c r="E758" s="30">
        <f t="shared" si="236"/>
        <v>507283.3404500001</v>
      </c>
      <c r="F758" s="30">
        <v>48821.934</v>
      </c>
      <c r="G758" s="30">
        <v>72775.47</v>
      </c>
      <c r="H758" s="30">
        <v>154645.15011</v>
      </c>
      <c r="I758" s="33">
        <f>76758.9998+41930.55</f>
        <v>118689.54980000001</v>
      </c>
      <c r="J758" s="30">
        <v>112351.23654</v>
      </c>
      <c r="K758" s="33">
        <v>0</v>
      </c>
      <c r="L758" s="33">
        <f>33059.8+12600-12600-8000-25059.8</f>
        <v>0</v>
      </c>
      <c r="M758" s="33">
        <f>34066.1+12600-12600-8000-26066.1</f>
        <v>0</v>
      </c>
      <c r="N758" s="30">
        <f>M758*1.04</f>
        <v>0</v>
      </c>
      <c r="O758" s="30">
        <f t="shared" si="237"/>
        <v>0</v>
      </c>
      <c r="P758" s="30">
        <f t="shared" si="237"/>
        <v>0</v>
      </c>
      <c r="Q758" s="30">
        <f t="shared" si="237"/>
        <v>0</v>
      </c>
    </row>
    <row r="759" spans="1:17" ht="15" customHeight="1">
      <c r="A759" s="76"/>
      <c r="B759" s="79"/>
      <c r="C759" s="49" t="s">
        <v>5</v>
      </c>
      <c r="D759" s="51"/>
      <c r="E759" s="30">
        <f t="shared" si="236"/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3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</row>
    <row r="760" spans="1:17" ht="30" customHeight="1">
      <c r="A760" s="76"/>
      <c r="B760" s="79"/>
      <c r="C760" s="49" t="s">
        <v>109</v>
      </c>
      <c r="D760" s="51" t="s">
        <v>9</v>
      </c>
      <c r="E760" s="30">
        <f t="shared" si="236"/>
        <v>40100</v>
      </c>
      <c r="F760" s="30">
        <v>5500</v>
      </c>
      <c r="G760" s="30">
        <v>7000</v>
      </c>
      <c r="H760" s="30">
        <v>13800</v>
      </c>
      <c r="I760" s="30">
        <v>13800</v>
      </c>
      <c r="J760" s="30">
        <v>0</v>
      </c>
      <c r="K760" s="30">
        <v>0</v>
      </c>
      <c r="L760" s="33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</row>
    <row r="761" spans="1:17" ht="15" customHeight="1">
      <c r="A761" s="76"/>
      <c r="B761" s="79"/>
      <c r="C761" s="49" t="s">
        <v>6</v>
      </c>
      <c r="D761" s="51"/>
      <c r="E761" s="30">
        <f t="shared" si="236"/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3">
        <v>0</v>
      </c>
      <c r="M761" s="30">
        <v>0</v>
      </c>
      <c r="N761" s="30">
        <v>0</v>
      </c>
      <c r="O761" s="30">
        <v>0</v>
      </c>
      <c r="P761" s="30">
        <v>0</v>
      </c>
      <c r="Q761" s="30">
        <v>0</v>
      </c>
    </row>
    <row r="762" spans="1:17" ht="30" customHeight="1">
      <c r="A762" s="76"/>
      <c r="B762" s="79"/>
      <c r="C762" s="49" t="s">
        <v>110</v>
      </c>
      <c r="D762" s="51"/>
      <c r="E762" s="30">
        <f t="shared" si="236"/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3">
        <v>0</v>
      </c>
      <c r="M762" s="30">
        <v>0</v>
      </c>
      <c r="N762" s="30">
        <v>0</v>
      </c>
      <c r="O762" s="30">
        <v>0</v>
      </c>
      <c r="P762" s="30">
        <v>0</v>
      </c>
      <c r="Q762" s="30">
        <v>0</v>
      </c>
    </row>
    <row r="763" spans="1:17" ht="30" customHeight="1">
      <c r="A763" s="76"/>
      <c r="B763" s="79"/>
      <c r="C763" s="49" t="s">
        <v>20</v>
      </c>
      <c r="D763" s="51"/>
      <c r="E763" s="30">
        <f t="shared" si="236"/>
        <v>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33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</row>
    <row r="764" spans="1:17" ht="15" customHeight="1">
      <c r="A764" s="76" t="s">
        <v>231</v>
      </c>
      <c r="B764" s="75" t="s">
        <v>232</v>
      </c>
      <c r="C764" s="49" t="s">
        <v>7</v>
      </c>
      <c r="D764" s="50"/>
      <c r="E764" s="30">
        <f>E765+E766+E767+E768+E769+E771</f>
        <v>916962.7461100001</v>
      </c>
      <c r="F764" s="30">
        <f aca="true" t="shared" si="238" ref="F764:L764">F765+F766+F767+F768+F769+F771</f>
        <v>0</v>
      </c>
      <c r="G764" s="30">
        <f t="shared" si="238"/>
        <v>0</v>
      </c>
      <c r="H764" s="30">
        <f t="shared" si="238"/>
        <v>0</v>
      </c>
      <c r="I764" s="30">
        <f t="shared" si="238"/>
        <v>0</v>
      </c>
      <c r="J764" s="30">
        <f t="shared" si="238"/>
        <v>0</v>
      </c>
      <c r="K764" s="30">
        <f t="shared" si="238"/>
        <v>114032.6</v>
      </c>
      <c r="L764" s="33">
        <f t="shared" si="238"/>
        <v>318096.2</v>
      </c>
      <c r="M764" s="30">
        <f>M765+M766+M767+M768+M769+M771</f>
        <v>115839.5</v>
      </c>
      <c r="N764" s="30">
        <f>N765+N766+N767+N768+N769+N771</f>
        <v>96442.21411</v>
      </c>
      <c r="O764" s="30">
        <f>O765+O766+O767+O768+O769+O771</f>
        <v>202452.232</v>
      </c>
      <c r="P764" s="30">
        <f>P765+P766+P767+P768+P769+P771</f>
        <v>70100</v>
      </c>
      <c r="Q764" s="30">
        <f>Q765+Q766+Q767+Q768+Q769+Q771</f>
        <v>0</v>
      </c>
    </row>
    <row r="765" spans="1:17" ht="15" customHeight="1">
      <c r="A765" s="76"/>
      <c r="B765" s="75"/>
      <c r="C765" s="49" t="s">
        <v>4</v>
      </c>
      <c r="D765" s="50"/>
      <c r="E765" s="30">
        <f aca="true" t="shared" si="239" ref="E765:Q771">E773+E781</f>
        <v>184900</v>
      </c>
      <c r="F765" s="30">
        <f t="shared" si="239"/>
        <v>0</v>
      </c>
      <c r="G765" s="30">
        <f t="shared" si="239"/>
        <v>0</v>
      </c>
      <c r="H765" s="30">
        <f t="shared" si="239"/>
        <v>0</v>
      </c>
      <c r="I765" s="30">
        <f t="shared" si="239"/>
        <v>0</v>
      </c>
      <c r="J765" s="30">
        <f t="shared" si="239"/>
        <v>0</v>
      </c>
      <c r="K765" s="30">
        <f t="shared" si="239"/>
        <v>12000</v>
      </c>
      <c r="L765" s="33">
        <f t="shared" si="239"/>
        <v>47500</v>
      </c>
      <c r="M765" s="30">
        <f t="shared" si="239"/>
        <v>41800</v>
      </c>
      <c r="N765" s="30">
        <f t="shared" si="239"/>
        <v>41800</v>
      </c>
      <c r="O765" s="30">
        <f t="shared" si="239"/>
        <v>41800</v>
      </c>
      <c r="P765" s="30">
        <f t="shared" si="239"/>
        <v>0</v>
      </c>
      <c r="Q765" s="30">
        <f t="shared" si="239"/>
        <v>0</v>
      </c>
    </row>
    <row r="766" spans="1:17" ht="15" customHeight="1">
      <c r="A766" s="76"/>
      <c r="B766" s="75"/>
      <c r="C766" s="49" t="s">
        <v>8</v>
      </c>
      <c r="D766" s="51" t="s">
        <v>9</v>
      </c>
      <c r="E766" s="30">
        <f t="shared" si="239"/>
        <v>732062.7461100001</v>
      </c>
      <c r="F766" s="30">
        <f t="shared" si="239"/>
        <v>0</v>
      </c>
      <c r="G766" s="30">
        <f t="shared" si="239"/>
        <v>0</v>
      </c>
      <c r="H766" s="30">
        <f t="shared" si="239"/>
        <v>0</v>
      </c>
      <c r="I766" s="30">
        <f t="shared" si="239"/>
        <v>0</v>
      </c>
      <c r="J766" s="30">
        <f t="shared" si="239"/>
        <v>0</v>
      </c>
      <c r="K766" s="30">
        <f t="shared" si="239"/>
        <v>102032.6</v>
      </c>
      <c r="L766" s="33">
        <f t="shared" si="239"/>
        <v>270596.2</v>
      </c>
      <c r="M766" s="30">
        <f t="shared" si="239"/>
        <v>74039.5</v>
      </c>
      <c r="N766" s="30">
        <f t="shared" si="239"/>
        <v>54642.21411</v>
      </c>
      <c r="O766" s="30">
        <f t="shared" si="239"/>
        <v>160652.232</v>
      </c>
      <c r="P766" s="30">
        <f t="shared" si="239"/>
        <v>70100</v>
      </c>
      <c r="Q766" s="30">
        <f t="shared" si="239"/>
        <v>0</v>
      </c>
    </row>
    <row r="767" spans="1:17" ht="15" customHeight="1">
      <c r="A767" s="76"/>
      <c r="B767" s="75"/>
      <c r="C767" s="49" t="s">
        <v>5</v>
      </c>
      <c r="D767" s="51"/>
      <c r="E767" s="30">
        <f t="shared" si="239"/>
        <v>0</v>
      </c>
      <c r="F767" s="30">
        <f t="shared" si="239"/>
        <v>0</v>
      </c>
      <c r="G767" s="30">
        <f t="shared" si="239"/>
        <v>0</v>
      </c>
      <c r="H767" s="30">
        <f t="shared" si="239"/>
        <v>0</v>
      </c>
      <c r="I767" s="30">
        <f t="shared" si="239"/>
        <v>0</v>
      </c>
      <c r="J767" s="30">
        <f t="shared" si="239"/>
        <v>0</v>
      </c>
      <c r="K767" s="30">
        <f t="shared" si="239"/>
        <v>0</v>
      </c>
      <c r="L767" s="33">
        <f t="shared" si="239"/>
        <v>0</v>
      </c>
      <c r="M767" s="30">
        <f t="shared" si="239"/>
        <v>0</v>
      </c>
      <c r="N767" s="30">
        <f t="shared" si="239"/>
        <v>0</v>
      </c>
      <c r="O767" s="30">
        <f t="shared" si="239"/>
        <v>0</v>
      </c>
      <c r="P767" s="30">
        <f t="shared" si="239"/>
        <v>0</v>
      </c>
      <c r="Q767" s="30">
        <f t="shared" si="239"/>
        <v>0</v>
      </c>
    </row>
    <row r="768" spans="1:17" ht="30" customHeight="1">
      <c r="A768" s="76"/>
      <c r="B768" s="75"/>
      <c r="C768" s="49" t="s">
        <v>109</v>
      </c>
      <c r="D768" s="51"/>
      <c r="E768" s="30">
        <f t="shared" si="239"/>
        <v>0</v>
      </c>
      <c r="F768" s="30">
        <f t="shared" si="239"/>
        <v>0</v>
      </c>
      <c r="G768" s="30">
        <f t="shared" si="239"/>
        <v>0</v>
      </c>
      <c r="H768" s="30">
        <f t="shared" si="239"/>
        <v>0</v>
      </c>
      <c r="I768" s="30">
        <f t="shared" si="239"/>
        <v>0</v>
      </c>
      <c r="J768" s="30">
        <f t="shared" si="239"/>
        <v>0</v>
      </c>
      <c r="K768" s="30">
        <f t="shared" si="239"/>
        <v>0</v>
      </c>
      <c r="L768" s="33">
        <f t="shared" si="239"/>
        <v>0</v>
      </c>
      <c r="M768" s="30">
        <f t="shared" si="239"/>
        <v>0</v>
      </c>
      <c r="N768" s="30">
        <f t="shared" si="239"/>
        <v>0</v>
      </c>
      <c r="O768" s="30">
        <f t="shared" si="239"/>
        <v>0</v>
      </c>
      <c r="P768" s="30">
        <f t="shared" si="239"/>
        <v>0</v>
      </c>
      <c r="Q768" s="30">
        <f t="shared" si="239"/>
        <v>0</v>
      </c>
    </row>
    <row r="769" spans="1:17" ht="15" customHeight="1">
      <c r="A769" s="76"/>
      <c r="B769" s="75"/>
      <c r="C769" s="49" t="s">
        <v>6</v>
      </c>
      <c r="D769" s="51"/>
      <c r="E769" s="30">
        <f t="shared" si="239"/>
        <v>0</v>
      </c>
      <c r="F769" s="30">
        <f t="shared" si="239"/>
        <v>0</v>
      </c>
      <c r="G769" s="30">
        <f t="shared" si="239"/>
        <v>0</v>
      </c>
      <c r="H769" s="30">
        <f t="shared" si="239"/>
        <v>0</v>
      </c>
      <c r="I769" s="30">
        <f t="shared" si="239"/>
        <v>0</v>
      </c>
      <c r="J769" s="30">
        <f t="shared" si="239"/>
        <v>0</v>
      </c>
      <c r="K769" s="30">
        <f t="shared" si="239"/>
        <v>0</v>
      </c>
      <c r="L769" s="33">
        <f t="shared" si="239"/>
        <v>0</v>
      </c>
      <c r="M769" s="30">
        <f t="shared" si="239"/>
        <v>0</v>
      </c>
      <c r="N769" s="30">
        <f t="shared" si="239"/>
        <v>0</v>
      </c>
      <c r="O769" s="30">
        <f t="shared" si="239"/>
        <v>0</v>
      </c>
      <c r="P769" s="30">
        <f t="shared" si="239"/>
        <v>0</v>
      </c>
      <c r="Q769" s="30">
        <f t="shared" si="239"/>
        <v>0</v>
      </c>
    </row>
    <row r="770" spans="1:17" ht="30" customHeight="1">
      <c r="A770" s="76"/>
      <c r="B770" s="75"/>
      <c r="C770" s="49" t="s">
        <v>110</v>
      </c>
      <c r="D770" s="51"/>
      <c r="E770" s="30">
        <f t="shared" si="239"/>
        <v>0</v>
      </c>
      <c r="F770" s="30">
        <f t="shared" si="239"/>
        <v>0</v>
      </c>
      <c r="G770" s="30">
        <f t="shared" si="239"/>
        <v>0</v>
      </c>
      <c r="H770" s="30">
        <f t="shared" si="239"/>
        <v>0</v>
      </c>
      <c r="I770" s="30">
        <f t="shared" si="239"/>
        <v>0</v>
      </c>
      <c r="J770" s="30">
        <f t="shared" si="239"/>
        <v>0</v>
      </c>
      <c r="K770" s="30">
        <f t="shared" si="239"/>
        <v>0</v>
      </c>
      <c r="L770" s="33">
        <f t="shared" si="239"/>
        <v>0</v>
      </c>
      <c r="M770" s="30">
        <f t="shared" si="239"/>
        <v>0</v>
      </c>
      <c r="N770" s="30">
        <f t="shared" si="239"/>
        <v>0</v>
      </c>
      <c r="O770" s="30">
        <f t="shared" si="239"/>
        <v>0</v>
      </c>
      <c r="P770" s="30">
        <f t="shared" si="239"/>
        <v>0</v>
      </c>
      <c r="Q770" s="30">
        <f t="shared" si="239"/>
        <v>0</v>
      </c>
    </row>
    <row r="771" spans="1:17" ht="30" customHeight="1">
      <c r="A771" s="76"/>
      <c r="B771" s="75"/>
      <c r="C771" s="49" t="s">
        <v>20</v>
      </c>
      <c r="D771" s="51"/>
      <c r="E771" s="30">
        <f t="shared" si="239"/>
        <v>0</v>
      </c>
      <c r="F771" s="30">
        <f t="shared" si="239"/>
        <v>0</v>
      </c>
      <c r="G771" s="30">
        <f t="shared" si="239"/>
        <v>0</v>
      </c>
      <c r="H771" s="30">
        <f t="shared" si="239"/>
        <v>0</v>
      </c>
      <c r="I771" s="30">
        <f t="shared" si="239"/>
        <v>0</v>
      </c>
      <c r="J771" s="30">
        <f t="shared" si="239"/>
        <v>0</v>
      </c>
      <c r="K771" s="30">
        <f t="shared" si="239"/>
        <v>0</v>
      </c>
      <c r="L771" s="33">
        <f t="shared" si="239"/>
        <v>0</v>
      </c>
      <c r="M771" s="30">
        <f t="shared" si="239"/>
        <v>0</v>
      </c>
      <c r="N771" s="30">
        <f t="shared" si="239"/>
        <v>0</v>
      </c>
      <c r="O771" s="30">
        <f t="shared" si="239"/>
        <v>0</v>
      </c>
      <c r="P771" s="30">
        <f t="shared" si="239"/>
        <v>0</v>
      </c>
      <c r="Q771" s="30">
        <f t="shared" si="239"/>
        <v>0</v>
      </c>
    </row>
    <row r="772" spans="1:17" ht="15" customHeight="1">
      <c r="A772" s="76" t="s">
        <v>233</v>
      </c>
      <c r="B772" s="75" t="s">
        <v>195</v>
      </c>
      <c r="C772" s="49" t="s">
        <v>7</v>
      </c>
      <c r="D772" s="50"/>
      <c r="E772" s="30">
        <f aca="true" t="shared" si="240" ref="E772:L772">E773+E774+E775+E776+E777+E779</f>
        <v>911962.7461100001</v>
      </c>
      <c r="F772" s="30">
        <f t="shared" si="240"/>
        <v>0</v>
      </c>
      <c r="G772" s="30">
        <f t="shared" si="240"/>
        <v>0</v>
      </c>
      <c r="H772" s="30">
        <f t="shared" si="240"/>
        <v>0</v>
      </c>
      <c r="I772" s="30">
        <f t="shared" si="240"/>
        <v>0</v>
      </c>
      <c r="J772" s="30">
        <f t="shared" si="240"/>
        <v>0</v>
      </c>
      <c r="K772" s="30">
        <f t="shared" si="240"/>
        <v>109032.6</v>
      </c>
      <c r="L772" s="33">
        <f t="shared" si="240"/>
        <v>318096.2</v>
      </c>
      <c r="M772" s="30">
        <f>M773+M774+M775+M776+M777+M779</f>
        <v>115839.5</v>
      </c>
      <c r="N772" s="30">
        <f>N773+N774+N775+N776+N777+N779</f>
        <v>96442.21411</v>
      </c>
      <c r="O772" s="30">
        <f>O773+O774+O775+O776+O777+O779</f>
        <v>202452.232</v>
      </c>
      <c r="P772" s="30">
        <f>P773+P774+P775+P776+P777+P779</f>
        <v>70100</v>
      </c>
      <c r="Q772" s="30">
        <f>Q773+Q774+Q775+Q776+Q777+Q779</f>
        <v>0</v>
      </c>
    </row>
    <row r="773" spans="1:17" ht="15" customHeight="1">
      <c r="A773" s="76"/>
      <c r="B773" s="77"/>
      <c r="C773" s="49" t="s">
        <v>4</v>
      </c>
      <c r="D773" s="50"/>
      <c r="E773" s="30">
        <f aca="true" t="shared" si="241" ref="E773:E779">F773+G773+H773+I773+J773+K773+L773+M773+N773+O773+P773+Q773</f>
        <v>184900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12000</v>
      </c>
      <c r="L773" s="33">
        <v>47500</v>
      </c>
      <c r="M773" s="30">
        <v>41800</v>
      </c>
      <c r="N773" s="30">
        <v>41800</v>
      </c>
      <c r="O773" s="30">
        <v>41800</v>
      </c>
      <c r="P773" s="30">
        <v>0</v>
      </c>
      <c r="Q773" s="30">
        <v>0</v>
      </c>
    </row>
    <row r="774" spans="1:21" ht="15" customHeight="1">
      <c r="A774" s="76"/>
      <c r="B774" s="77"/>
      <c r="C774" s="49" t="s">
        <v>8</v>
      </c>
      <c r="D774" s="51" t="s">
        <v>197</v>
      </c>
      <c r="E774" s="30">
        <f t="shared" si="241"/>
        <v>727062.7461100001</v>
      </c>
      <c r="F774" s="30">
        <v>0</v>
      </c>
      <c r="G774" s="30">
        <v>0</v>
      </c>
      <c r="H774" s="30">
        <v>0</v>
      </c>
      <c r="I774" s="33">
        <v>0</v>
      </c>
      <c r="J774" s="30">
        <v>0</v>
      </c>
      <c r="K774" s="30">
        <v>97032.6</v>
      </c>
      <c r="L774" s="33">
        <f>48630+221966.2</f>
        <v>270596.2</v>
      </c>
      <c r="M774" s="30">
        <f>50225+23814.5</f>
        <v>74039.5</v>
      </c>
      <c r="N774" s="30">
        <f>47747.6+6894.61411</f>
        <v>54642.21411</v>
      </c>
      <c r="O774" s="30">
        <f>47677.6+112974.632</f>
        <v>160652.232</v>
      </c>
      <c r="P774" s="30">
        <v>70100</v>
      </c>
      <c r="Q774" s="30">
        <v>0</v>
      </c>
      <c r="S774" s="1">
        <v>23814.5</v>
      </c>
      <c r="T774" s="38">
        <v>6894.61411</v>
      </c>
      <c r="U774" s="38">
        <v>112974.632</v>
      </c>
    </row>
    <row r="775" spans="1:17" ht="15" customHeight="1">
      <c r="A775" s="76"/>
      <c r="B775" s="77"/>
      <c r="C775" s="49" t="s">
        <v>5</v>
      </c>
      <c r="D775" s="51"/>
      <c r="E775" s="30">
        <f t="shared" si="241"/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3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</row>
    <row r="776" spans="1:17" ht="30" customHeight="1">
      <c r="A776" s="76"/>
      <c r="B776" s="77"/>
      <c r="C776" s="49" t="s">
        <v>109</v>
      </c>
      <c r="D776" s="51"/>
      <c r="E776" s="30">
        <f t="shared" si="241"/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3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</row>
    <row r="777" spans="1:17" ht="15" customHeight="1">
      <c r="A777" s="76"/>
      <c r="B777" s="77"/>
      <c r="C777" s="49" t="s">
        <v>6</v>
      </c>
      <c r="D777" s="51"/>
      <c r="E777" s="30">
        <f t="shared" si="241"/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3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</row>
    <row r="778" spans="1:17" ht="30" customHeight="1">
      <c r="A778" s="76"/>
      <c r="B778" s="77"/>
      <c r="C778" s="49" t="s">
        <v>110</v>
      </c>
      <c r="D778" s="51"/>
      <c r="E778" s="30">
        <f t="shared" si="241"/>
        <v>0</v>
      </c>
      <c r="F778" s="30">
        <v>0</v>
      </c>
      <c r="G778" s="30">
        <v>0</v>
      </c>
      <c r="H778" s="30">
        <v>0</v>
      </c>
      <c r="I778" s="30">
        <v>0</v>
      </c>
      <c r="J778" s="30">
        <v>0</v>
      </c>
      <c r="K778" s="30">
        <v>0</v>
      </c>
      <c r="L778" s="33">
        <v>0</v>
      </c>
      <c r="M778" s="30">
        <v>0</v>
      </c>
      <c r="N778" s="30">
        <v>0</v>
      </c>
      <c r="O778" s="30">
        <v>0</v>
      </c>
      <c r="P778" s="30">
        <v>0</v>
      </c>
      <c r="Q778" s="30">
        <v>0</v>
      </c>
    </row>
    <row r="779" spans="1:17" ht="30" customHeight="1">
      <c r="A779" s="76"/>
      <c r="B779" s="77"/>
      <c r="C779" s="49" t="s">
        <v>20</v>
      </c>
      <c r="D779" s="61"/>
      <c r="E779" s="30">
        <f t="shared" si="241"/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3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</row>
    <row r="780" spans="1:17" ht="15" customHeight="1">
      <c r="A780" s="76" t="s">
        <v>234</v>
      </c>
      <c r="B780" s="79" t="s">
        <v>196</v>
      </c>
      <c r="C780" s="49" t="s">
        <v>7</v>
      </c>
      <c r="D780" s="50"/>
      <c r="E780" s="30">
        <f>E781+E782+E783+E784+E785+E787</f>
        <v>5000</v>
      </c>
      <c r="F780" s="30">
        <f aca="true" t="shared" si="242" ref="F780:L780">F781+F782+F783+F784+F785+F787</f>
        <v>0</v>
      </c>
      <c r="G780" s="30">
        <f t="shared" si="242"/>
        <v>0</v>
      </c>
      <c r="H780" s="30">
        <f t="shared" si="242"/>
        <v>0</v>
      </c>
      <c r="I780" s="30">
        <f t="shared" si="242"/>
        <v>0</v>
      </c>
      <c r="J780" s="30">
        <f t="shared" si="242"/>
        <v>0</v>
      </c>
      <c r="K780" s="30">
        <f t="shared" si="242"/>
        <v>5000</v>
      </c>
      <c r="L780" s="33">
        <f t="shared" si="242"/>
        <v>0</v>
      </c>
      <c r="M780" s="30">
        <f>M781+M782+M783+M784+M785+M787</f>
        <v>0</v>
      </c>
      <c r="N780" s="30">
        <f>N781+N782+N783+N784+N785+N787</f>
        <v>0</v>
      </c>
      <c r="O780" s="30">
        <f>O781+O782+O783+O784+O785+O787</f>
        <v>0</v>
      </c>
      <c r="P780" s="30">
        <f>P781+P782+P783+P784+P785+P787</f>
        <v>0</v>
      </c>
      <c r="Q780" s="30">
        <f>Q781+Q782+Q783+Q784+Q785+Q787</f>
        <v>0</v>
      </c>
    </row>
    <row r="781" spans="1:17" ht="15" customHeight="1">
      <c r="A781" s="76"/>
      <c r="B781" s="79"/>
      <c r="C781" s="49" t="s">
        <v>4</v>
      </c>
      <c r="D781" s="50"/>
      <c r="E781" s="30">
        <f aca="true" t="shared" si="243" ref="E781:E787">F781+G781+H781+I781+J781+K781+L781+M781+N781+O781+P781+Q781</f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3">
        <f>12000-12000</f>
        <v>0</v>
      </c>
      <c r="L781" s="33">
        <f>12000-12000</f>
        <v>0</v>
      </c>
      <c r="M781" s="33">
        <f>12000-12000</f>
        <v>0</v>
      </c>
      <c r="N781" s="30">
        <f>M781*1.04</f>
        <v>0</v>
      </c>
      <c r="O781" s="30">
        <f aca="true" t="shared" si="244" ref="O781:Q782">N781</f>
        <v>0</v>
      </c>
      <c r="P781" s="30">
        <f t="shared" si="244"/>
        <v>0</v>
      </c>
      <c r="Q781" s="30">
        <f t="shared" si="244"/>
        <v>0</v>
      </c>
    </row>
    <row r="782" spans="1:17" ht="15" customHeight="1">
      <c r="A782" s="76"/>
      <c r="B782" s="79"/>
      <c r="C782" s="49" t="s">
        <v>8</v>
      </c>
      <c r="D782" s="62" t="s">
        <v>9</v>
      </c>
      <c r="E782" s="30">
        <f t="shared" si="243"/>
        <v>5000</v>
      </c>
      <c r="F782" s="30">
        <v>0</v>
      </c>
      <c r="G782" s="30">
        <v>0</v>
      </c>
      <c r="H782" s="30">
        <v>0</v>
      </c>
      <c r="I782" s="33">
        <v>0</v>
      </c>
      <c r="J782" s="30">
        <v>0</v>
      </c>
      <c r="K782" s="33">
        <v>5000</v>
      </c>
      <c r="L782" s="33">
        <v>0</v>
      </c>
      <c r="M782" s="33">
        <v>0</v>
      </c>
      <c r="N782" s="30">
        <f>M782*1.04</f>
        <v>0</v>
      </c>
      <c r="O782" s="30">
        <f t="shared" si="244"/>
        <v>0</v>
      </c>
      <c r="P782" s="30">
        <f t="shared" si="244"/>
        <v>0</v>
      </c>
      <c r="Q782" s="30">
        <f t="shared" si="244"/>
        <v>0</v>
      </c>
    </row>
    <row r="783" spans="1:17" ht="15" customHeight="1">
      <c r="A783" s="76"/>
      <c r="B783" s="79"/>
      <c r="C783" s="49" t="s">
        <v>5</v>
      </c>
      <c r="D783" s="51"/>
      <c r="E783" s="30">
        <f t="shared" si="243"/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3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</row>
    <row r="784" spans="1:17" ht="30" customHeight="1">
      <c r="A784" s="76"/>
      <c r="B784" s="79"/>
      <c r="C784" s="49" t="s">
        <v>109</v>
      </c>
      <c r="D784" s="51" t="s">
        <v>9</v>
      </c>
      <c r="E784" s="30">
        <f t="shared" si="243"/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3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</row>
    <row r="785" spans="1:17" ht="15" customHeight="1">
      <c r="A785" s="76"/>
      <c r="B785" s="79"/>
      <c r="C785" s="49" t="s">
        <v>6</v>
      </c>
      <c r="D785" s="51"/>
      <c r="E785" s="30">
        <f t="shared" si="243"/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3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</row>
    <row r="786" spans="1:17" ht="30" customHeight="1">
      <c r="A786" s="76"/>
      <c r="B786" s="79"/>
      <c r="C786" s="49" t="s">
        <v>110</v>
      </c>
      <c r="D786" s="51"/>
      <c r="E786" s="30">
        <f t="shared" si="243"/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3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</row>
    <row r="787" spans="1:17" ht="30" customHeight="1">
      <c r="A787" s="76"/>
      <c r="B787" s="79"/>
      <c r="C787" s="49" t="s">
        <v>20</v>
      </c>
      <c r="D787" s="51"/>
      <c r="E787" s="30">
        <f t="shared" si="243"/>
        <v>0</v>
      </c>
      <c r="F787" s="30">
        <v>0</v>
      </c>
      <c r="G787" s="30">
        <v>0</v>
      </c>
      <c r="H787" s="30">
        <v>0</v>
      </c>
      <c r="I787" s="30">
        <v>0</v>
      </c>
      <c r="J787" s="30">
        <v>0</v>
      </c>
      <c r="K787" s="30">
        <v>0</v>
      </c>
      <c r="L787" s="33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0</v>
      </c>
    </row>
    <row r="788" spans="1:18" ht="25.5" customHeight="1">
      <c r="A788" s="74" t="s">
        <v>86</v>
      </c>
      <c r="B788" s="79" t="s">
        <v>85</v>
      </c>
      <c r="C788" s="49" t="s">
        <v>7</v>
      </c>
      <c r="D788" s="50"/>
      <c r="E788" s="30">
        <f>E796+E820</f>
        <v>8401041.33446</v>
      </c>
      <c r="F788" s="30">
        <f>F796+F820</f>
        <v>471053.7626</v>
      </c>
      <c r="G788" s="30">
        <f aca="true" t="shared" si="245" ref="G788:Q788">G796+G820</f>
        <v>616617.54573</v>
      </c>
      <c r="H788" s="30">
        <f t="shared" si="245"/>
        <v>708340.4133499999</v>
      </c>
      <c r="I788" s="30">
        <f t="shared" si="245"/>
        <v>751660.65008</v>
      </c>
      <c r="J788" s="30">
        <f t="shared" si="245"/>
        <v>810239.75307</v>
      </c>
      <c r="K788" s="30">
        <f t="shared" si="245"/>
        <v>853991.7</v>
      </c>
      <c r="L788" s="33">
        <f t="shared" si="245"/>
        <v>1023840.03382</v>
      </c>
      <c r="M788" s="30">
        <f t="shared" si="245"/>
        <v>663807.83083</v>
      </c>
      <c r="N788" s="30">
        <f t="shared" si="245"/>
        <v>240789.07787000004</v>
      </c>
      <c r="O788" s="30">
        <f t="shared" si="245"/>
        <v>311679.36711000005</v>
      </c>
      <c r="P788" s="30">
        <f t="shared" si="245"/>
        <v>974510.6000000001</v>
      </c>
      <c r="Q788" s="30">
        <f t="shared" si="245"/>
        <v>974510.6000000001</v>
      </c>
      <c r="R788" s="53"/>
    </row>
    <row r="789" spans="1:18" ht="30">
      <c r="A789" s="74"/>
      <c r="B789" s="79"/>
      <c r="C789" s="49" t="s">
        <v>4</v>
      </c>
      <c r="D789" s="50">
        <v>814</v>
      </c>
      <c r="E789" s="30">
        <f aca="true" t="shared" si="246" ref="E789:Q795">E797+E821</f>
        <v>320292.9675</v>
      </c>
      <c r="F789" s="30">
        <f t="shared" si="246"/>
        <v>20802.8555</v>
      </c>
      <c r="G789" s="30">
        <f t="shared" si="246"/>
        <v>64677.6</v>
      </c>
      <c r="H789" s="30">
        <f t="shared" si="246"/>
        <v>16183.1</v>
      </c>
      <c r="I789" s="30">
        <f t="shared" si="246"/>
        <v>4816.7</v>
      </c>
      <c r="J789" s="30">
        <f t="shared" si="246"/>
        <v>5418.7</v>
      </c>
      <c r="K789" s="30">
        <f t="shared" si="246"/>
        <v>5963.9</v>
      </c>
      <c r="L789" s="33">
        <f t="shared" si="246"/>
        <v>40127.1</v>
      </c>
      <c r="M789" s="30">
        <f t="shared" si="246"/>
        <v>35504.8</v>
      </c>
      <c r="N789" s="30">
        <f t="shared" si="246"/>
        <v>35200.9</v>
      </c>
      <c r="O789" s="30">
        <f t="shared" si="246"/>
        <v>35568.4</v>
      </c>
      <c r="P789" s="30">
        <f t="shared" si="246"/>
        <v>28014.456</v>
      </c>
      <c r="Q789" s="30">
        <f t="shared" si="246"/>
        <v>28014.456</v>
      </c>
      <c r="R789" s="53"/>
    </row>
    <row r="790" spans="1:18" ht="30">
      <c r="A790" s="74"/>
      <c r="B790" s="79"/>
      <c r="C790" s="49" t="s">
        <v>8</v>
      </c>
      <c r="D790" s="51" t="s">
        <v>9</v>
      </c>
      <c r="E790" s="30">
        <f t="shared" si="246"/>
        <v>8080748.36696</v>
      </c>
      <c r="F790" s="30">
        <f t="shared" si="246"/>
        <v>450250.9071</v>
      </c>
      <c r="G790" s="30">
        <f t="shared" si="246"/>
        <v>551939.94573</v>
      </c>
      <c r="H790" s="30">
        <f t="shared" si="246"/>
        <v>692157.31335</v>
      </c>
      <c r="I790" s="30">
        <f t="shared" si="246"/>
        <v>746843.9500800001</v>
      </c>
      <c r="J790" s="30">
        <f t="shared" si="246"/>
        <v>804821.05307</v>
      </c>
      <c r="K790" s="30">
        <f t="shared" si="246"/>
        <v>848027.7999999999</v>
      </c>
      <c r="L790" s="33">
        <f t="shared" si="246"/>
        <v>983712.93382</v>
      </c>
      <c r="M790" s="30">
        <f t="shared" si="246"/>
        <v>628303.03083</v>
      </c>
      <c r="N790" s="30">
        <f t="shared" si="246"/>
        <v>205588.17787</v>
      </c>
      <c r="O790" s="30">
        <f t="shared" si="246"/>
        <v>276110.96711</v>
      </c>
      <c r="P790" s="30">
        <f t="shared" si="246"/>
        <v>946496.1440000001</v>
      </c>
      <c r="Q790" s="30">
        <f t="shared" si="246"/>
        <v>946496.1440000001</v>
      </c>
      <c r="R790" s="53"/>
    </row>
    <row r="791" spans="1:18" ht="30">
      <c r="A791" s="74"/>
      <c r="B791" s="79"/>
      <c r="C791" s="49" t="s">
        <v>5</v>
      </c>
      <c r="D791" s="51"/>
      <c r="E791" s="30">
        <f t="shared" si="246"/>
        <v>0</v>
      </c>
      <c r="F791" s="30">
        <f t="shared" si="246"/>
        <v>0</v>
      </c>
      <c r="G791" s="30">
        <f t="shared" si="246"/>
        <v>0</v>
      </c>
      <c r="H791" s="30">
        <f t="shared" si="246"/>
        <v>0</v>
      </c>
      <c r="I791" s="30">
        <f t="shared" si="246"/>
        <v>0</v>
      </c>
      <c r="J791" s="30">
        <f t="shared" si="246"/>
        <v>0</v>
      </c>
      <c r="K791" s="30">
        <f t="shared" si="246"/>
        <v>0</v>
      </c>
      <c r="L791" s="33">
        <f t="shared" si="246"/>
        <v>0</v>
      </c>
      <c r="M791" s="30">
        <f t="shared" si="246"/>
        <v>0</v>
      </c>
      <c r="N791" s="30">
        <f t="shared" si="246"/>
        <v>0</v>
      </c>
      <c r="O791" s="30">
        <f t="shared" si="246"/>
        <v>0</v>
      </c>
      <c r="P791" s="30">
        <f t="shared" si="246"/>
        <v>0</v>
      </c>
      <c r="Q791" s="30">
        <f t="shared" si="246"/>
        <v>0</v>
      </c>
      <c r="R791" s="53"/>
    </row>
    <row r="792" spans="1:18" ht="30">
      <c r="A792" s="74"/>
      <c r="B792" s="79"/>
      <c r="C792" s="49" t="s">
        <v>109</v>
      </c>
      <c r="D792" s="51"/>
      <c r="E792" s="30">
        <f t="shared" si="246"/>
        <v>0</v>
      </c>
      <c r="F792" s="30">
        <f t="shared" si="246"/>
        <v>0</v>
      </c>
      <c r="G792" s="30">
        <f t="shared" si="246"/>
        <v>0</v>
      </c>
      <c r="H792" s="30">
        <f t="shared" si="246"/>
        <v>0</v>
      </c>
      <c r="I792" s="30">
        <f t="shared" si="246"/>
        <v>0</v>
      </c>
      <c r="J792" s="30">
        <f t="shared" si="246"/>
        <v>0</v>
      </c>
      <c r="K792" s="30">
        <f t="shared" si="246"/>
        <v>0</v>
      </c>
      <c r="L792" s="33">
        <f t="shared" si="246"/>
        <v>0</v>
      </c>
      <c r="M792" s="30">
        <f t="shared" si="246"/>
        <v>0</v>
      </c>
      <c r="N792" s="30">
        <f t="shared" si="246"/>
        <v>0</v>
      </c>
      <c r="O792" s="30">
        <f t="shared" si="246"/>
        <v>0</v>
      </c>
      <c r="P792" s="30">
        <f t="shared" si="246"/>
        <v>0</v>
      </c>
      <c r="Q792" s="30">
        <f t="shared" si="246"/>
        <v>0</v>
      </c>
      <c r="R792" s="53"/>
    </row>
    <row r="793" spans="1:18" ht="30">
      <c r="A793" s="74"/>
      <c r="B793" s="79"/>
      <c r="C793" s="49" t="s">
        <v>6</v>
      </c>
      <c r="D793" s="51"/>
      <c r="E793" s="30">
        <f t="shared" si="246"/>
        <v>0</v>
      </c>
      <c r="F793" s="30">
        <f t="shared" si="246"/>
        <v>0</v>
      </c>
      <c r="G793" s="30">
        <f t="shared" si="246"/>
        <v>0</v>
      </c>
      <c r="H793" s="30">
        <f t="shared" si="246"/>
        <v>0</v>
      </c>
      <c r="I793" s="30">
        <f t="shared" si="246"/>
        <v>0</v>
      </c>
      <c r="J793" s="30">
        <f t="shared" si="246"/>
        <v>0</v>
      </c>
      <c r="K793" s="30">
        <f t="shared" si="246"/>
        <v>0</v>
      </c>
      <c r="L793" s="33">
        <f t="shared" si="246"/>
        <v>0</v>
      </c>
      <c r="M793" s="30">
        <f t="shared" si="246"/>
        <v>0</v>
      </c>
      <c r="N793" s="30">
        <f t="shared" si="246"/>
        <v>0</v>
      </c>
      <c r="O793" s="30">
        <f t="shared" si="246"/>
        <v>0</v>
      </c>
      <c r="P793" s="30">
        <f t="shared" si="246"/>
        <v>0</v>
      </c>
      <c r="Q793" s="30">
        <f t="shared" si="246"/>
        <v>0</v>
      </c>
      <c r="R793" s="53"/>
    </row>
    <row r="794" spans="1:18" ht="30">
      <c r="A794" s="74"/>
      <c r="B794" s="79"/>
      <c r="C794" s="49" t="s">
        <v>110</v>
      </c>
      <c r="D794" s="51"/>
      <c r="E794" s="30">
        <f t="shared" si="246"/>
        <v>0</v>
      </c>
      <c r="F794" s="30">
        <f t="shared" si="246"/>
        <v>0</v>
      </c>
      <c r="G794" s="30">
        <f t="shared" si="246"/>
        <v>0</v>
      </c>
      <c r="H794" s="30">
        <f t="shared" si="246"/>
        <v>0</v>
      </c>
      <c r="I794" s="30">
        <f t="shared" si="246"/>
        <v>0</v>
      </c>
      <c r="J794" s="30">
        <f t="shared" si="246"/>
        <v>0</v>
      </c>
      <c r="K794" s="30">
        <f t="shared" si="246"/>
        <v>0</v>
      </c>
      <c r="L794" s="33">
        <f t="shared" si="246"/>
        <v>0</v>
      </c>
      <c r="M794" s="30">
        <f t="shared" si="246"/>
        <v>0</v>
      </c>
      <c r="N794" s="30">
        <f t="shared" si="246"/>
        <v>0</v>
      </c>
      <c r="O794" s="30">
        <f t="shared" si="246"/>
        <v>0</v>
      </c>
      <c r="P794" s="30">
        <f t="shared" si="246"/>
        <v>0</v>
      </c>
      <c r="Q794" s="30">
        <f t="shared" si="246"/>
        <v>0</v>
      </c>
      <c r="R794" s="53"/>
    </row>
    <row r="795" spans="1:18" ht="45">
      <c r="A795" s="74"/>
      <c r="B795" s="79"/>
      <c r="C795" s="49" t="s">
        <v>20</v>
      </c>
      <c r="D795" s="51"/>
      <c r="E795" s="30">
        <f t="shared" si="246"/>
        <v>0</v>
      </c>
      <c r="F795" s="30">
        <f t="shared" si="246"/>
        <v>0</v>
      </c>
      <c r="G795" s="30">
        <f t="shared" si="246"/>
        <v>0</v>
      </c>
      <c r="H795" s="30">
        <f t="shared" si="246"/>
        <v>0</v>
      </c>
      <c r="I795" s="30">
        <f t="shared" si="246"/>
        <v>0</v>
      </c>
      <c r="J795" s="30">
        <f t="shared" si="246"/>
        <v>0</v>
      </c>
      <c r="K795" s="30">
        <f t="shared" si="246"/>
        <v>0</v>
      </c>
      <c r="L795" s="33">
        <f t="shared" si="246"/>
        <v>0</v>
      </c>
      <c r="M795" s="30">
        <f t="shared" si="246"/>
        <v>0</v>
      </c>
      <c r="N795" s="30">
        <f t="shared" si="246"/>
        <v>0</v>
      </c>
      <c r="O795" s="30">
        <f t="shared" si="246"/>
        <v>0</v>
      </c>
      <c r="P795" s="30">
        <f t="shared" si="246"/>
        <v>0</v>
      </c>
      <c r="Q795" s="30">
        <f t="shared" si="246"/>
        <v>0</v>
      </c>
      <c r="R795" s="53"/>
    </row>
    <row r="796" spans="1:18" ht="25.5" customHeight="1">
      <c r="A796" s="76" t="s">
        <v>87</v>
      </c>
      <c r="B796" s="79" t="s">
        <v>189</v>
      </c>
      <c r="C796" s="49" t="s">
        <v>7</v>
      </c>
      <c r="D796" s="50"/>
      <c r="E796" s="30">
        <f>E797+E798+E799+E800+E801+E803</f>
        <v>8244223.53446</v>
      </c>
      <c r="F796" s="30">
        <f aca="true" t="shared" si="247" ref="F796:L796">F797+F798+F799+F800+F801+F803</f>
        <v>471053.7626</v>
      </c>
      <c r="G796" s="30">
        <f t="shared" si="247"/>
        <v>616617.54573</v>
      </c>
      <c r="H796" s="30">
        <f t="shared" si="247"/>
        <v>708340.4133499999</v>
      </c>
      <c r="I796" s="30">
        <f t="shared" si="247"/>
        <v>751660.65008</v>
      </c>
      <c r="J796" s="30">
        <f>J797+J798+J799+J800+J801+J803</f>
        <v>810239.75307</v>
      </c>
      <c r="K796" s="30">
        <f t="shared" si="247"/>
        <v>853991.7</v>
      </c>
      <c r="L796" s="33">
        <f t="shared" si="247"/>
        <v>1000880.03382</v>
      </c>
      <c r="M796" s="30">
        <f>M797+M798+M799+M800+M801+M803</f>
        <v>633484.43083</v>
      </c>
      <c r="N796" s="30">
        <f>N797+N798+N799+N800+N801+N803</f>
        <v>211981.87787000003</v>
      </c>
      <c r="O796" s="30">
        <f>O797+O798+O799+O800+O801+O803</f>
        <v>282872.16711000004</v>
      </c>
      <c r="P796" s="30">
        <f>P797+P798+P799+P800+P801+P803</f>
        <v>951550.6000000001</v>
      </c>
      <c r="Q796" s="30">
        <f>Q797+Q798+Q799+Q800+Q801+Q803</f>
        <v>951550.6000000001</v>
      </c>
      <c r="R796" s="53"/>
    </row>
    <row r="797" spans="1:18" ht="15" customHeight="1">
      <c r="A797" s="76"/>
      <c r="B797" s="79"/>
      <c r="C797" s="49" t="s">
        <v>4</v>
      </c>
      <c r="D797" s="50">
        <v>814</v>
      </c>
      <c r="E797" s="30">
        <f aca="true" t="shared" si="248" ref="E797:Q803">E805+E813</f>
        <v>168435.36750000002</v>
      </c>
      <c r="F797" s="30">
        <f t="shared" si="248"/>
        <v>20802.8555</v>
      </c>
      <c r="G797" s="30">
        <f t="shared" si="248"/>
        <v>64677.6</v>
      </c>
      <c r="H797" s="30">
        <f t="shared" si="248"/>
        <v>16183.1</v>
      </c>
      <c r="I797" s="30">
        <f t="shared" si="248"/>
        <v>4816.7</v>
      </c>
      <c r="J797" s="30">
        <f t="shared" si="248"/>
        <v>5418.7</v>
      </c>
      <c r="K797" s="30">
        <f t="shared" si="248"/>
        <v>5963.9</v>
      </c>
      <c r="L797" s="33">
        <f t="shared" si="248"/>
        <v>18315.1</v>
      </c>
      <c r="M797" s="30">
        <f t="shared" si="248"/>
        <v>6697.6</v>
      </c>
      <c r="N797" s="30">
        <f t="shared" si="248"/>
        <v>6393.7</v>
      </c>
      <c r="O797" s="30">
        <f t="shared" si="248"/>
        <v>6761.2</v>
      </c>
      <c r="P797" s="30">
        <f t="shared" si="248"/>
        <v>6202.456</v>
      </c>
      <c r="Q797" s="30">
        <f t="shared" si="248"/>
        <v>6202.456</v>
      </c>
      <c r="R797" s="53"/>
    </row>
    <row r="798" spans="1:18" ht="15" customHeight="1">
      <c r="A798" s="76"/>
      <c r="B798" s="79"/>
      <c r="C798" s="49" t="s">
        <v>8</v>
      </c>
      <c r="D798" s="51" t="s">
        <v>9</v>
      </c>
      <c r="E798" s="30">
        <f t="shared" si="248"/>
        <v>8075788.16696</v>
      </c>
      <c r="F798" s="30">
        <f t="shared" si="248"/>
        <v>450250.9071</v>
      </c>
      <c r="G798" s="30">
        <f t="shared" si="248"/>
        <v>551939.94573</v>
      </c>
      <c r="H798" s="30">
        <f t="shared" si="248"/>
        <v>692157.31335</v>
      </c>
      <c r="I798" s="30">
        <f t="shared" si="248"/>
        <v>746843.9500800001</v>
      </c>
      <c r="J798" s="30">
        <f t="shared" si="248"/>
        <v>804821.05307</v>
      </c>
      <c r="K798" s="30">
        <f t="shared" si="248"/>
        <v>848027.7999999999</v>
      </c>
      <c r="L798" s="33">
        <f t="shared" si="248"/>
        <v>982564.93382</v>
      </c>
      <c r="M798" s="30">
        <f t="shared" si="248"/>
        <v>626786.83083</v>
      </c>
      <c r="N798" s="30">
        <f t="shared" si="248"/>
        <v>205588.17787</v>
      </c>
      <c r="O798" s="30">
        <f t="shared" si="248"/>
        <v>276110.96711</v>
      </c>
      <c r="P798" s="30">
        <f t="shared" si="248"/>
        <v>945348.1440000001</v>
      </c>
      <c r="Q798" s="30">
        <f t="shared" si="248"/>
        <v>945348.1440000001</v>
      </c>
      <c r="R798" s="53"/>
    </row>
    <row r="799" spans="1:18" ht="15" customHeight="1">
      <c r="A799" s="76"/>
      <c r="B799" s="79"/>
      <c r="C799" s="49" t="s">
        <v>5</v>
      </c>
      <c r="D799" s="51"/>
      <c r="E799" s="30">
        <f t="shared" si="248"/>
        <v>0</v>
      </c>
      <c r="F799" s="30">
        <f t="shared" si="248"/>
        <v>0</v>
      </c>
      <c r="G799" s="30">
        <f t="shared" si="248"/>
        <v>0</v>
      </c>
      <c r="H799" s="30">
        <f t="shared" si="248"/>
        <v>0</v>
      </c>
      <c r="I799" s="30">
        <f t="shared" si="248"/>
        <v>0</v>
      </c>
      <c r="J799" s="30">
        <f t="shared" si="248"/>
        <v>0</v>
      </c>
      <c r="K799" s="30">
        <f t="shared" si="248"/>
        <v>0</v>
      </c>
      <c r="L799" s="33">
        <f t="shared" si="248"/>
        <v>0</v>
      </c>
      <c r="M799" s="30">
        <f t="shared" si="248"/>
        <v>0</v>
      </c>
      <c r="N799" s="30">
        <f t="shared" si="248"/>
        <v>0</v>
      </c>
      <c r="O799" s="30">
        <f t="shared" si="248"/>
        <v>0</v>
      </c>
      <c r="P799" s="30">
        <f t="shared" si="248"/>
        <v>0</v>
      </c>
      <c r="Q799" s="30">
        <f t="shared" si="248"/>
        <v>0</v>
      </c>
      <c r="R799" s="53"/>
    </row>
    <row r="800" spans="1:18" ht="51" customHeight="1">
      <c r="A800" s="76"/>
      <c r="B800" s="79"/>
      <c r="C800" s="49" t="s">
        <v>109</v>
      </c>
      <c r="D800" s="51"/>
      <c r="E800" s="30">
        <f t="shared" si="248"/>
        <v>0</v>
      </c>
      <c r="F800" s="30">
        <f t="shared" si="248"/>
        <v>0</v>
      </c>
      <c r="G800" s="30">
        <f t="shared" si="248"/>
        <v>0</v>
      </c>
      <c r="H800" s="30">
        <f t="shared" si="248"/>
        <v>0</v>
      </c>
      <c r="I800" s="30">
        <f t="shared" si="248"/>
        <v>0</v>
      </c>
      <c r="J800" s="30">
        <f t="shared" si="248"/>
        <v>0</v>
      </c>
      <c r="K800" s="30">
        <f t="shared" si="248"/>
        <v>0</v>
      </c>
      <c r="L800" s="33">
        <f t="shared" si="248"/>
        <v>0</v>
      </c>
      <c r="M800" s="30">
        <f t="shared" si="248"/>
        <v>0</v>
      </c>
      <c r="N800" s="30">
        <f t="shared" si="248"/>
        <v>0</v>
      </c>
      <c r="O800" s="30">
        <f t="shared" si="248"/>
        <v>0</v>
      </c>
      <c r="P800" s="30">
        <f t="shared" si="248"/>
        <v>0</v>
      </c>
      <c r="Q800" s="30">
        <f t="shared" si="248"/>
        <v>0</v>
      </c>
      <c r="R800" s="53"/>
    </row>
    <row r="801" spans="1:18" ht="15" customHeight="1">
      <c r="A801" s="76"/>
      <c r="B801" s="79"/>
      <c r="C801" s="49" t="s">
        <v>6</v>
      </c>
      <c r="D801" s="51"/>
      <c r="E801" s="30">
        <f t="shared" si="248"/>
        <v>0</v>
      </c>
      <c r="F801" s="30">
        <f t="shared" si="248"/>
        <v>0</v>
      </c>
      <c r="G801" s="30">
        <f t="shared" si="248"/>
        <v>0</v>
      </c>
      <c r="H801" s="30">
        <f t="shared" si="248"/>
        <v>0</v>
      </c>
      <c r="I801" s="30">
        <f t="shared" si="248"/>
        <v>0</v>
      </c>
      <c r="J801" s="30">
        <f t="shared" si="248"/>
        <v>0</v>
      </c>
      <c r="K801" s="30">
        <f t="shared" si="248"/>
        <v>0</v>
      </c>
      <c r="L801" s="33">
        <f t="shared" si="248"/>
        <v>0</v>
      </c>
      <c r="M801" s="30">
        <f t="shared" si="248"/>
        <v>0</v>
      </c>
      <c r="N801" s="30">
        <f t="shared" si="248"/>
        <v>0</v>
      </c>
      <c r="O801" s="30">
        <f t="shared" si="248"/>
        <v>0</v>
      </c>
      <c r="P801" s="30">
        <f t="shared" si="248"/>
        <v>0</v>
      </c>
      <c r="Q801" s="30">
        <f t="shared" si="248"/>
        <v>0</v>
      </c>
      <c r="R801" s="53"/>
    </row>
    <row r="802" spans="1:18" ht="30" customHeight="1">
      <c r="A802" s="76"/>
      <c r="B802" s="79"/>
      <c r="C802" s="49" t="s">
        <v>110</v>
      </c>
      <c r="D802" s="51"/>
      <c r="E802" s="30">
        <f t="shared" si="248"/>
        <v>0</v>
      </c>
      <c r="F802" s="30">
        <f t="shared" si="248"/>
        <v>0</v>
      </c>
      <c r="G802" s="30">
        <f t="shared" si="248"/>
        <v>0</v>
      </c>
      <c r="H802" s="30">
        <f t="shared" si="248"/>
        <v>0</v>
      </c>
      <c r="I802" s="30">
        <f t="shared" si="248"/>
        <v>0</v>
      </c>
      <c r="J802" s="30">
        <f t="shared" si="248"/>
        <v>0</v>
      </c>
      <c r="K802" s="30">
        <f t="shared" si="248"/>
        <v>0</v>
      </c>
      <c r="L802" s="33">
        <f t="shared" si="248"/>
        <v>0</v>
      </c>
      <c r="M802" s="30">
        <f t="shared" si="248"/>
        <v>0</v>
      </c>
      <c r="N802" s="30">
        <f t="shared" si="248"/>
        <v>0</v>
      </c>
      <c r="O802" s="30">
        <f t="shared" si="248"/>
        <v>0</v>
      </c>
      <c r="P802" s="30">
        <f t="shared" si="248"/>
        <v>0</v>
      </c>
      <c r="Q802" s="30">
        <f t="shared" si="248"/>
        <v>0</v>
      </c>
      <c r="R802" s="53"/>
    </row>
    <row r="803" spans="1:18" ht="30" customHeight="1">
      <c r="A803" s="76"/>
      <c r="B803" s="79"/>
      <c r="C803" s="49" t="s">
        <v>20</v>
      </c>
      <c r="D803" s="51"/>
      <c r="E803" s="30">
        <f t="shared" si="248"/>
        <v>0</v>
      </c>
      <c r="F803" s="30">
        <f t="shared" si="248"/>
        <v>0</v>
      </c>
      <c r="G803" s="30">
        <f t="shared" si="248"/>
        <v>0</v>
      </c>
      <c r="H803" s="30">
        <f t="shared" si="248"/>
        <v>0</v>
      </c>
      <c r="I803" s="30">
        <f t="shared" si="248"/>
        <v>0</v>
      </c>
      <c r="J803" s="30">
        <f t="shared" si="248"/>
        <v>0</v>
      </c>
      <c r="K803" s="30">
        <f t="shared" si="248"/>
        <v>0</v>
      </c>
      <c r="L803" s="33">
        <f t="shared" si="248"/>
        <v>0</v>
      </c>
      <c r="M803" s="30">
        <f t="shared" si="248"/>
        <v>0</v>
      </c>
      <c r="N803" s="30">
        <f t="shared" si="248"/>
        <v>0</v>
      </c>
      <c r="O803" s="30">
        <f t="shared" si="248"/>
        <v>0</v>
      </c>
      <c r="P803" s="30">
        <f t="shared" si="248"/>
        <v>0</v>
      </c>
      <c r="Q803" s="30">
        <f t="shared" si="248"/>
        <v>0</v>
      </c>
      <c r="R803" s="53"/>
    </row>
    <row r="804" spans="1:18" ht="15" customHeight="1">
      <c r="A804" s="76" t="s">
        <v>88</v>
      </c>
      <c r="B804" s="75" t="s">
        <v>168</v>
      </c>
      <c r="C804" s="49" t="s">
        <v>7</v>
      </c>
      <c r="D804" s="51"/>
      <c r="E804" s="30">
        <f aca="true" t="shared" si="249" ref="E804:E811">F804+G804+H804+I804+J804+K804+L804+M804+N804+O804+P804+Q804</f>
        <v>6905190.6167399995</v>
      </c>
      <c r="F804" s="30">
        <f aca="true" t="shared" si="250" ref="F804:L804">F805+F806+F807+F808+F809+F811</f>
        <v>419422.1081</v>
      </c>
      <c r="G804" s="30">
        <f t="shared" si="250"/>
        <v>529416.05073</v>
      </c>
      <c r="H804" s="30">
        <f t="shared" si="250"/>
        <v>599626.86029</v>
      </c>
      <c r="I804" s="30">
        <f t="shared" si="250"/>
        <v>657881.46871</v>
      </c>
      <c r="J804" s="30">
        <f t="shared" si="250"/>
        <v>698898.76876</v>
      </c>
      <c r="K804" s="30">
        <f t="shared" si="250"/>
        <v>739068.7</v>
      </c>
      <c r="L804" s="33">
        <f t="shared" si="250"/>
        <v>833445.74759</v>
      </c>
      <c r="M804" s="30">
        <f>M805+M806+M807+M808+M809+M811</f>
        <v>497391.3205</v>
      </c>
      <c r="N804" s="30">
        <f>N805+N806+N807+N808+N809+N811</f>
        <v>98588.86977</v>
      </c>
      <c r="O804" s="30">
        <f>O805+O806+O807+O808+O809+O811</f>
        <v>168747.22789</v>
      </c>
      <c r="P804" s="30">
        <f>P805+P806+P807+P808+P809+P811</f>
        <v>831351.7472000001</v>
      </c>
      <c r="Q804" s="30">
        <f>Q805+Q806+Q807+Q808+Q809+Q811</f>
        <v>831351.7472000001</v>
      </c>
      <c r="R804" s="53"/>
    </row>
    <row r="805" spans="1:18" ht="15" customHeight="1">
      <c r="A805" s="76"/>
      <c r="B805" s="77"/>
      <c r="C805" s="49" t="s">
        <v>4</v>
      </c>
      <c r="D805" s="51" t="s">
        <v>9</v>
      </c>
      <c r="E805" s="30">
        <f t="shared" si="249"/>
        <v>44224.6</v>
      </c>
      <c r="F805" s="30">
        <v>0</v>
      </c>
      <c r="G805" s="30">
        <v>44224.6</v>
      </c>
      <c r="H805" s="30">
        <v>0</v>
      </c>
      <c r="I805" s="30">
        <v>0</v>
      </c>
      <c r="J805" s="30">
        <v>0</v>
      </c>
      <c r="K805" s="30">
        <v>0</v>
      </c>
      <c r="L805" s="33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53"/>
    </row>
    <row r="806" spans="1:19" ht="15" customHeight="1">
      <c r="A806" s="76"/>
      <c r="B806" s="77"/>
      <c r="C806" s="49" t="s">
        <v>8</v>
      </c>
      <c r="D806" s="51" t="s">
        <v>9</v>
      </c>
      <c r="E806" s="30">
        <f t="shared" si="249"/>
        <v>6860966.01674</v>
      </c>
      <c r="F806" s="30">
        <v>419422.1081</v>
      </c>
      <c r="G806" s="30">
        <v>485191.45073</v>
      </c>
      <c r="H806" s="30">
        <v>599626.86029</v>
      </c>
      <c r="I806" s="30">
        <v>657881.46871</v>
      </c>
      <c r="J806" s="30">
        <v>698898.76876</v>
      </c>
      <c r="K806" s="30">
        <v>739068.7</v>
      </c>
      <c r="L806" s="33">
        <v>833445.74759</v>
      </c>
      <c r="M806" s="30">
        <v>497391.3205</v>
      </c>
      <c r="N806" s="30">
        <v>98588.86977</v>
      </c>
      <c r="O806" s="30">
        <v>168747.22789</v>
      </c>
      <c r="P806" s="30">
        <v>831351.7472000001</v>
      </c>
      <c r="Q806" s="30">
        <v>831351.7472000001</v>
      </c>
      <c r="R806" s="53"/>
      <c r="S806" s="29"/>
    </row>
    <row r="807" spans="1:18" ht="15" customHeight="1">
      <c r="A807" s="76"/>
      <c r="B807" s="77"/>
      <c r="C807" s="49" t="s">
        <v>5</v>
      </c>
      <c r="D807" s="51"/>
      <c r="E807" s="30">
        <f t="shared" si="249"/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3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53"/>
    </row>
    <row r="808" spans="1:18" ht="30" customHeight="1">
      <c r="A808" s="76"/>
      <c r="B808" s="77"/>
      <c r="C808" s="49" t="s">
        <v>109</v>
      </c>
      <c r="D808" s="51"/>
      <c r="E808" s="30">
        <f t="shared" si="249"/>
        <v>0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0</v>
      </c>
      <c r="L808" s="33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53"/>
    </row>
    <row r="809" spans="1:18" ht="15" customHeight="1">
      <c r="A809" s="76"/>
      <c r="B809" s="77"/>
      <c r="C809" s="49" t="s">
        <v>6</v>
      </c>
      <c r="D809" s="51"/>
      <c r="E809" s="30">
        <f t="shared" si="249"/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3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53"/>
    </row>
    <row r="810" spans="1:18" ht="30" customHeight="1">
      <c r="A810" s="76"/>
      <c r="B810" s="77"/>
      <c r="C810" s="49" t="s">
        <v>110</v>
      </c>
      <c r="D810" s="51"/>
      <c r="E810" s="30">
        <f t="shared" si="249"/>
        <v>0</v>
      </c>
      <c r="F810" s="30">
        <v>0</v>
      </c>
      <c r="G810" s="30">
        <v>0</v>
      </c>
      <c r="H810" s="30">
        <v>0</v>
      </c>
      <c r="I810" s="30">
        <v>0</v>
      </c>
      <c r="J810" s="30">
        <v>0</v>
      </c>
      <c r="K810" s="30">
        <v>0</v>
      </c>
      <c r="L810" s="33">
        <v>0</v>
      </c>
      <c r="M810" s="30">
        <v>0</v>
      </c>
      <c r="N810" s="30">
        <v>0</v>
      </c>
      <c r="O810" s="30">
        <v>0</v>
      </c>
      <c r="P810" s="30">
        <v>0</v>
      </c>
      <c r="Q810" s="30">
        <v>0</v>
      </c>
      <c r="R810" s="53"/>
    </row>
    <row r="811" spans="1:18" ht="30" customHeight="1">
      <c r="A811" s="76"/>
      <c r="B811" s="77"/>
      <c r="C811" s="49" t="s">
        <v>20</v>
      </c>
      <c r="D811" s="51"/>
      <c r="E811" s="30">
        <f t="shared" si="249"/>
        <v>0</v>
      </c>
      <c r="F811" s="30">
        <v>0</v>
      </c>
      <c r="G811" s="30">
        <v>0</v>
      </c>
      <c r="H811" s="30">
        <v>0</v>
      </c>
      <c r="I811" s="30">
        <v>0</v>
      </c>
      <c r="J811" s="30">
        <v>0</v>
      </c>
      <c r="K811" s="30">
        <v>0</v>
      </c>
      <c r="L811" s="33">
        <v>0</v>
      </c>
      <c r="M811" s="30">
        <v>0</v>
      </c>
      <c r="N811" s="30">
        <v>0</v>
      </c>
      <c r="O811" s="30">
        <v>0</v>
      </c>
      <c r="P811" s="30">
        <v>0</v>
      </c>
      <c r="Q811" s="30">
        <v>0</v>
      </c>
      <c r="R811" s="53"/>
    </row>
    <row r="812" spans="1:18" ht="15" customHeight="1">
      <c r="A812" s="76" t="s">
        <v>89</v>
      </c>
      <c r="B812" s="75" t="s">
        <v>190</v>
      </c>
      <c r="C812" s="49" t="s">
        <v>7</v>
      </c>
      <c r="D812" s="51"/>
      <c r="E812" s="30">
        <f>E813+E814+E815+E816+E817+E819</f>
        <v>1339032.91772</v>
      </c>
      <c r="F812" s="30">
        <f aca="true" t="shared" si="251" ref="F812:L812">F813+F814+F815+F816+F817+F819</f>
        <v>51631.654500000004</v>
      </c>
      <c r="G812" s="30">
        <f t="shared" si="251"/>
        <v>87201.495</v>
      </c>
      <c r="H812" s="30">
        <f t="shared" si="251"/>
        <v>108713.55306</v>
      </c>
      <c r="I812" s="30">
        <f t="shared" si="251"/>
        <v>93779.18136999999</v>
      </c>
      <c r="J812" s="30">
        <f t="shared" si="251"/>
        <v>111340.98431</v>
      </c>
      <c r="K812" s="30">
        <f t="shared" si="251"/>
        <v>114923</v>
      </c>
      <c r="L812" s="33">
        <f t="shared" si="251"/>
        <v>167434.28623</v>
      </c>
      <c r="M812" s="30">
        <f>M813+M814+M815+M816+M817+M819</f>
        <v>136093.11033</v>
      </c>
      <c r="N812" s="30">
        <f>N813+N814+N815+N816+N817+N819</f>
        <v>113393.00809999999</v>
      </c>
      <c r="O812" s="30">
        <f>O813+O814+O815+O816+O817+O819</f>
        <v>114124.93922</v>
      </c>
      <c r="P812" s="30">
        <f>P813+P814+P815+P816+P817+P819</f>
        <v>120198.85280000001</v>
      </c>
      <c r="Q812" s="30">
        <f>Q813+Q814+Q815+Q816+Q817+Q819</f>
        <v>120198.85280000001</v>
      </c>
      <c r="R812" s="53"/>
    </row>
    <row r="813" spans="1:18" ht="15" customHeight="1">
      <c r="A813" s="76"/>
      <c r="B813" s="75"/>
      <c r="C813" s="49" t="s">
        <v>4</v>
      </c>
      <c r="D813" s="50">
        <v>814</v>
      </c>
      <c r="E813" s="30">
        <f aca="true" t="shared" si="252" ref="E813:E819">F813+G813+H813+I813+J813+K813+L813+M813+N813+O813+P813+Q813</f>
        <v>124210.76750000002</v>
      </c>
      <c r="F813" s="30">
        <v>20802.8555</v>
      </c>
      <c r="G813" s="30">
        <v>20453</v>
      </c>
      <c r="H813" s="30">
        <v>16183.1</v>
      </c>
      <c r="I813" s="30">
        <v>4816.7</v>
      </c>
      <c r="J813" s="30">
        <v>5418.7</v>
      </c>
      <c r="K813" s="30">
        <v>5963.9</v>
      </c>
      <c r="L813" s="33">
        <v>18315.1</v>
      </c>
      <c r="M813" s="30">
        <v>6697.6</v>
      </c>
      <c r="N813" s="30">
        <v>6393.7</v>
      </c>
      <c r="O813" s="30">
        <v>6761.2</v>
      </c>
      <c r="P813" s="30">
        <v>6202.456</v>
      </c>
      <c r="Q813" s="30">
        <v>6202.456</v>
      </c>
      <c r="R813" s="53"/>
    </row>
    <row r="814" spans="1:18" ht="15" customHeight="1">
      <c r="A814" s="76"/>
      <c r="B814" s="75"/>
      <c r="C814" s="49" t="s">
        <v>8</v>
      </c>
      <c r="D814" s="51" t="s">
        <v>9</v>
      </c>
      <c r="E814" s="30">
        <f t="shared" si="252"/>
        <v>1214822.15022</v>
      </c>
      <c r="F814" s="30">
        <v>30828.799</v>
      </c>
      <c r="G814" s="30">
        <v>66748.495</v>
      </c>
      <c r="H814" s="30">
        <v>92530.45306</v>
      </c>
      <c r="I814" s="30">
        <v>88962.48137</v>
      </c>
      <c r="J814" s="30">
        <v>105922.28431</v>
      </c>
      <c r="K814" s="30">
        <v>108959.1</v>
      </c>
      <c r="L814" s="33">
        <v>149119.18623</v>
      </c>
      <c r="M814" s="30">
        <v>129395.51033</v>
      </c>
      <c r="N814" s="30">
        <v>106999.3081</v>
      </c>
      <c r="O814" s="30">
        <v>107363.73922</v>
      </c>
      <c r="P814" s="30">
        <v>113996.3968</v>
      </c>
      <c r="Q814" s="30">
        <v>113996.3968</v>
      </c>
      <c r="R814" s="53"/>
    </row>
    <row r="815" spans="1:18" ht="15" customHeight="1">
      <c r="A815" s="76"/>
      <c r="B815" s="75"/>
      <c r="C815" s="49" t="s">
        <v>5</v>
      </c>
      <c r="D815" s="51"/>
      <c r="E815" s="30">
        <f t="shared" si="252"/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3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53"/>
    </row>
    <row r="816" spans="1:18" ht="30" customHeight="1">
      <c r="A816" s="76"/>
      <c r="B816" s="75"/>
      <c r="C816" s="49" t="s">
        <v>109</v>
      </c>
      <c r="D816" s="51"/>
      <c r="E816" s="30">
        <f t="shared" si="252"/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3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53"/>
    </row>
    <row r="817" spans="1:18" ht="15" customHeight="1">
      <c r="A817" s="76"/>
      <c r="B817" s="75"/>
      <c r="C817" s="49" t="s">
        <v>6</v>
      </c>
      <c r="D817" s="51"/>
      <c r="E817" s="30">
        <f t="shared" si="252"/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3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53"/>
    </row>
    <row r="818" spans="1:18" ht="30" customHeight="1">
      <c r="A818" s="76"/>
      <c r="B818" s="75"/>
      <c r="C818" s="49" t="s">
        <v>110</v>
      </c>
      <c r="D818" s="51"/>
      <c r="E818" s="30">
        <f t="shared" si="252"/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3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53"/>
    </row>
    <row r="819" spans="1:18" ht="30" customHeight="1">
      <c r="A819" s="76"/>
      <c r="B819" s="75"/>
      <c r="C819" s="49" t="s">
        <v>20</v>
      </c>
      <c r="D819" s="51"/>
      <c r="E819" s="30">
        <f t="shared" si="252"/>
        <v>0</v>
      </c>
      <c r="F819" s="30">
        <v>0</v>
      </c>
      <c r="G819" s="30">
        <v>0</v>
      </c>
      <c r="H819" s="30">
        <v>0</v>
      </c>
      <c r="I819" s="30">
        <v>0</v>
      </c>
      <c r="J819" s="30">
        <v>0</v>
      </c>
      <c r="K819" s="30">
        <v>0</v>
      </c>
      <c r="L819" s="33">
        <v>0</v>
      </c>
      <c r="M819" s="30">
        <v>0</v>
      </c>
      <c r="N819" s="30">
        <v>0</v>
      </c>
      <c r="O819" s="30">
        <v>0</v>
      </c>
      <c r="P819" s="30">
        <v>0</v>
      </c>
      <c r="Q819" s="30">
        <v>0</v>
      </c>
      <c r="R819" s="53"/>
    </row>
    <row r="820" spans="1:18" ht="15" customHeight="1">
      <c r="A820" s="76" t="s">
        <v>258</v>
      </c>
      <c r="B820" s="79" t="s">
        <v>260</v>
      </c>
      <c r="C820" s="49" t="s">
        <v>7</v>
      </c>
      <c r="D820" s="50"/>
      <c r="E820" s="30">
        <f>E821+E822+E823+E824+E825+E827</f>
        <v>156817.8</v>
      </c>
      <c r="F820" s="30">
        <f aca="true" t="shared" si="253" ref="F820:Q820">F821+F822+F823+F824+F825+F827</f>
        <v>0</v>
      </c>
      <c r="G820" s="30">
        <f t="shared" si="253"/>
        <v>0</v>
      </c>
      <c r="H820" s="30">
        <f t="shared" si="253"/>
        <v>0</v>
      </c>
      <c r="I820" s="30">
        <f t="shared" si="253"/>
        <v>0</v>
      </c>
      <c r="J820" s="30">
        <f t="shared" si="253"/>
        <v>0</v>
      </c>
      <c r="K820" s="30">
        <f t="shared" si="253"/>
        <v>0</v>
      </c>
      <c r="L820" s="33">
        <f t="shared" si="253"/>
        <v>22960</v>
      </c>
      <c r="M820" s="30">
        <f t="shared" si="253"/>
        <v>30323.4</v>
      </c>
      <c r="N820" s="30">
        <f t="shared" si="253"/>
        <v>28807.2</v>
      </c>
      <c r="O820" s="30">
        <f t="shared" si="253"/>
        <v>28807.2</v>
      </c>
      <c r="P820" s="30">
        <f t="shared" si="253"/>
        <v>22960</v>
      </c>
      <c r="Q820" s="30">
        <f t="shared" si="253"/>
        <v>22960</v>
      </c>
      <c r="R820" s="53"/>
    </row>
    <row r="821" spans="1:18" ht="15" customHeight="1">
      <c r="A821" s="76"/>
      <c r="B821" s="79"/>
      <c r="C821" s="49" t="s">
        <v>4</v>
      </c>
      <c r="D821" s="50">
        <v>814</v>
      </c>
      <c r="E821" s="30">
        <f>E829</f>
        <v>151857.59999999998</v>
      </c>
      <c r="F821" s="30">
        <f>F829</f>
        <v>0</v>
      </c>
      <c r="G821" s="30">
        <f aca="true" t="shared" si="254" ref="G821:Q822">G829</f>
        <v>0</v>
      </c>
      <c r="H821" s="30">
        <f t="shared" si="254"/>
        <v>0</v>
      </c>
      <c r="I821" s="30">
        <f t="shared" si="254"/>
        <v>0</v>
      </c>
      <c r="J821" s="30">
        <f t="shared" si="254"/>
        <v>0</v>
      </c>
      <c r="K821" s="30">
        <f t="shared" si="254"/>
        <v>0</v>
      </c>
      <c r="L821" s="33">
        <f t="shared" si="254"/>
        <v>21812</v>
      </c>
      <c r="M821" s="30">
        <f t="shared" si="254"/>
        <v>28807.2</v>
      </c>
      <c r="N821" s="30">
        <f t="shared" si="254"/>
        <v>28807.2</v>
      </c>
      <c r="O821" s="30">
        <f t="shared" si="254"/>
        <v>28807.2</v>
      </c>
      <c r="P821" s="30">
        <f t="shared" si="254"/>
        <v>21812</v>
      </c>
      <c r="Q821" s="30">
        <f t="shared" si="254"/>
        <v>21812</v>
      </c>
      <c r="R821" s="53"/>
    </row>
    <row r="822" spans="1:18" ht="15" customHeight="1">
      <c r="A822" s="76"/>
      <c r="B822" s="79"/>
      <c r="C822" s="49" t="s">
        <v>8</v>
      </c>
      <c r="D822" s="51" t="s">
        <v>9</v>
      </c>
      <c r="E822" s="30">
        <f>E830</f>
        <v>4960.2</v>
      </c>
      <c r="F822" s="30">
        <f>F830</f>
        <v>0</v>
      </c>
      <c r="G822" s="30">
        <f t="shared" si="254"/>
        <v>0</v>
      </c>
      <c r="H822" s="30">
        <f t="shared" si="254"/>
        <v>0</v>
      </c>
      <c r="I822" s="30">
        <f t="shared" si="254"/>
        <v>0</v>
      </c>
      <c r="J822" s="30">
        <f t="shared" si="254"/>
        <v>0</v>
      </c>
      <c r="K822" s="30">
        <f t="shared" si="254"/>
        <v>0</v>
      </c>
      <c r="L822" s="33">
        <f t="shared" si="254"/>
        <v>1148</v>
      </c>
      <c r="M822" s="30">
        <f t="shared" si="254"/>
        <v>1516.2</v>
      </c>
      <c r="N822" s="30">
        <f t="shared" si="254"/>
        <v>0</v>
      </c>
      <c r="O822" s="30">
        <f t="shared" si="254"/>
        <v>0</v>
      </c>
      <c r="P822" s="30">
        <f t="shared" si="254"/>
        <v>1148</v>
      </c>
      <c r="Q822" s="30">
        <f t="shared" si="254"/>
        <v>1148</v>
      </c>
      <c r="R822" s="53"/>
    </row>
    <row r="823" spans="1:18" ht="15" customHeight="1">
      <c r="A823" s="76"/>
      <c r="B823" s="79"/>
      <c r="C823" s="49" t="s">
        <v>5</v>
      </c>
      <c r="D823" s="51"/>
      <c r="E823" s="30">
        <f>E831+E839</f>
        <v>0</v>
      </c>
      <c r="F823" s="30">
        <f aca="true" t="shared" si="255" ref="F823:Q824">F831+F839</f>
        <v>0</v>
      </c>
      <c r="G823" s="30">
        <f t="shared" si="255"/>
        <v>0</v>
      </c>
      <c r="H823" s="30">
        <f t="shared" si="255"/>
        <v>0</v>
      </c>
      <c r="I823" s="30">
        <f t="shared" si="255"/>
        <v>0</v>
      </c>
      <c r="J823" s="30">
        <f t="shared" si="255"/>
        <v>0</v>
      </c>
      <c r="K823" s="30">
        <f t="shared" si="255"/>
        <v>0</v>
      </c>
      <c r="L823" s="33">
        <f t="shared" si="255"/>
        <v>0</v>
      </c>
      <c r="M823" s="30">
        <f t="shared" si="255"/>
        <v>0</v>
      </c>
      <c r="N823" s="30">
        <f t="shared" si="255"/>
        <v>0</v>
      </c>
      <c r="O823" s="30">
        <f t="shared" si="255"/>
        <v>0</v>
      </c>
      <c r="P823" s="30">
        <f t="shared" si="255"/>
        <v>0</v>
      </c>
      <c r="Q823" s="30">
        <f t="shared" si="255"/>
        <v>0</v>
      </c>
      <c r="R823" s="53"/>
    </row>
    <row r="824" spans="1:18" ht="30" customHeight="1">
      <c r="A824" s="76"/>
      <c r="B824" s="79"/>
      <c r="C824" s="49" t="s">
        <v>109</v>
      </c>
      <c r="D824" s="51"/>
      <c r="E824" s="30">
        <f>E832</f>
        <v>0</v>
      </c>
      <c r="F824" s="30">
        <v>0</v>
      </c>
      <c r="G824" s="30">
        <v>0</v>
      </c>
      <c r="H824" s="30">
        <f t="shared" si="255"/>
        <v>0</v>
      </c>
      <c r="I824" s="30">
        <f t="shared" si="255"/>
        <v>0</v>
      </c>
      <c r="J824" s="30">
        <f t="shared" si="255"/>
        <v>0</v>
      </c>
      <c r="K824" s="30">
        <f t="shared" si="255"/>
        <v>0</v>
      </c>
      <c r="L824" s="33">
        <f t="shared" si="255"/>
        <v>0</v>
      </c>
      <c r="M824" s="30">
        <f t="shared" si="255"/>
        <v>0</v>
      </c>
      <c r="N824" s="30">
        <f t="shared" si="255"/>
        <v>0</v>
      </c>
      <c r="O824" s="30">
        <f t="shared" si="255"/>
        <v>0</v>
      </c>
      <c r="P824" s="30">
        <f t="shared" si="255"/>
        <v>0</v>
      </c>
      <c r="Q824" s="30">
        <f t="shared" si="255"/>
        <v>0</v>
      </c>
      <c r="R824" s="53"/>
    </row>
    <row r="825" spans="1:18" ht="15" customHeight="1">
      <c r="A825" s="76"/>
      <c r="B825" s="79"/>
      <c r="C825" s="49" t="s">
        <v>6</v>
      </c>
      <c r="D825" s="51"/>
      <c r="E825" s="30">
        <f aca="true" t="shared" si="256" ref="E825:Q827">E833+E841</f>
        <v>0</v>
      </c>
      <c r="F825" s="30">
        <f t="shared" si="256"/>
        <v>0</v>
      </c>
      <c r="G825" s="30">
        <f t="shared" si="256"/>
        <v>0</v>
      </c>
      <c r="H825" s="30">
        <f t="shared" si="256"/>
        <v>0</v>
      </c>
      <c r="I825" s="30">
        <f t="shared" si="256"/>
        <v>0</v>
      </c>
      <c r="J825" s="30">
        <f t="shared" si="256"/>
        <v>0</v>
      </c>
      <c r="K825" s="30">
        <f t="shared" si="256"/>
        <v>0</v>
      </c>
      <c r="L825" s="33">
        <f t="shared" si="256"/>
        <v>0</v>
      </c>
      <c r="M825" s="30">
        <f t="shared" si="256"/>
        <v>0</v>
      </c>
      <c r="N825" s="30">
        <f t="shared" si="256"/>
        <v>0</v>
      </c>
      <c r="O825" s="30">
        <f t="shared" si="256"/>
        <v>0</v>
      </c>
      <c r="P825" s="30">
        <f t="shared" si="256"/>
        <v>0</v>
      </c>
      <c r="Q825" s="30">
        <f t="shared" si="256"/>
        <v>0</v>
      </c>
      <c r="R825" s="53"/>
    </row>
    <row r="826" spans="1:18" ht="30" customHeight="1">
      <c r="A826" s="76"/>
      <c r="B826" s="79"/>
      <c r="C826" s="49" t="s">
        <v>110</v>
      </c>
      <c r="D826" s="51"/>
      <c r="E826" s="30">
        <f t="shared" si="256"/>
        <v>0</v>
      </c>
      <c r="F826" s="30">
        <f t="shared" si="256"/>
        <v>0</v>
      </c>
      <c r="G826" s="30">
        <f t="shared" si="256"/>
        <v>0</v>
      </c>
      <c r="H826" s="30">
        <f t="shared" si="256"/>
        <v>0</v>
      </c>
      <c r="I826" s="30">
        <f t="shared" si="256"/>
        <v>0</v>
      </c>
      <c r="J826" s="30">
        <f t="shared" si="256"/>
        <v>0</v>
      </c>
      <c r="K826" s="30">
        <f t="shared" si="256"/>
        <v>0</v>
      </c>
      <c r="L826" s="33">
        <f t="shared" si="256"/>
        <v>0</v>
      </c>
      <c r="M826" s="30">
        <f t="shared" si="256"/>
        <v>0</v>
      </c>
      <c r="N826" s="30">
        <f t="shared" si="256"/>
        <v>0</v>
      </c>
      <c r="O826" s="30">
        <f t="shared" si="256"/>
        <v>0</v>
      </c>
      <c r="P826" s="30">
        <f t="shared" si="256"/>
        <v>0</v>
      </c>
      <c r="Q826" s="30">
        <f t="shared" si="256"/>
        <v>0</v>
      </c>
      <c r="R826" s="53"/>
    </row>
    <row r="827" spans="1:18" ht="30" customHeight="1">
      <c r="A827" s="76"/>
      <c r="B827" s="79"/>
      <c r="C827" s="49" t="s">
        <v>20</v>
      </c>
      <c r="D827" s="51"/>
      <c r="E827" s="30">
        <f t="shared" si="256"/>
        <v>0</v>
      </c>
      <c r="F827" s="30">
        <f t="shared" si="256"/>
        <v>0</v>
      </c>
      <c r="G827" s="30">
        <f t="shared" si="256"/>
        <v>0</v>
      </c>
      <c r="H827" s="30">
        <f t="shared" si="256"/>
        <v>0</v>
      </c>
      <c r="I827" s="30">
        <f t="shared" si="256"/>
        <v>0</v>
      </c>
      <c r="J827" s="30">
        <f t="shared" si="256"/>
        <v>0</v>
      </c>
      <c r="K827" s="30">
        <f t="shared" si="256"/>
        <v>0</v>
      </c>
      <c r="L827" s="33">
        <f t="shared" si="256"/>
        <v>0</v>
      </c>
      <c r="M827" s="30">
        <f t="shared" si="256"/>
        <v>0</v>
      </c>
      <c r="N827" s="30">
        <f t="shared" si="256"/>
        <v>0</v>
      </c>
      <c r="O827" s="30">
        <f t="shared" si="256"/>
        <v>0</v>
      </c>
      <c r="P827" s="30">
        <f t="shared" si="256"/>
        <v>0</v>
      </c>
      <c r="Q827" s="30">
        <f t="shared" si="256"/>
        <v>0</v>
      </c>
      <c r="R827" s="53"/>
    </row>
    <row r="828" spans="1:18" ht="15" customHeight="1">
      <c r="A828" s="76" t="s">
        <v>259</v>
      </c>
      <c r="B828" s="75" t="s">
        <v>263</v>
      </c>
      <c r="C828" s="49" t="s">
        <v>7</v>
      </c>
      <c r="D828" s="51"/>
      <c r="E828" s="30">
        <f aca="true" t="shared" si="257" ref="E828:E835">F828+G828+H828+I828+J828+K828+L828+M828+N828+O828+P828+Q828</f>
        <v>156817.8</v>
      </c>
      <c r="F828" s="30">
        <f aca="true" t="shared" si="258" ref="F828:L828">F829+F830+F831+F832+F833+F835</f>
        <v>0</v>
      </c>
      <c r="G828" s="30">
        <f t="shared" si="258"/>
        <v>0</v>
      </c>
      <c r="H828" s="30">
        <f t="shared" si="258"/>
        <v>0</v>
      </c>
      <c r="I828" s="30">
        <f t="shared" si="258"/>
        <v>0</v>
      </c>
      <c r="J828" s="30">
        <f t="shared" si="258"/>
        <v>0</v>
      </c>
      <c r="K828" s="30">
        <f t="shared" si="258"/>
        <v>0</v>
      </c>
      <c r="L828" s="33">
        <f t="shared" si="258"/>
        <v>22960</v>
      </c>
      <c r="M828" s="30">
        <f>M829+M830+M831+M832+M833+M835</f>
        <v>30323.4</v>
      </c>
      <c r="N828" s="30">
        <f>N829+N830+N831+N832+N833+N835</f>
        <v>28807.2</v>
      </c>
      <c r="O828" s="30">
        <f>O829+O830+O831+O832+O833+O835</f>
        <v>28807.2</v>
      </c>
      <c r="P828" s="30">
        <f>P829+P830+P831+P832+P833+P835</f>
        <v>22960</v>
      </c>
      <c r="Q828" s="30">
        <f>Q829+Q830+Q831+Q832+Q833+Q835</f>
        <v>22960</v>
      </c>
      <c r="R828" s="53"/>
    </row>
    <row r="829" spans="1:18" ht="15" customHeight="1">
      <c r="A829" s="76"/>
      <c r="B829" s="77"/>
      <c r="C829" s="49" t="s">
        <v>4</v>
      </c>
      <c r="D829" s="51" t="s">
        <v>9</v>
      </c>
      <c r="E829" s="30">
        <f t="shared" si="257"/>
        <v>151857.59999999998</v>
      </c>
      <c r="F829" s="30">
        <v>0</v>
      </c>
      <c r="G829" s="30">
        <v>0</v>
      </c>
      <c r="H829" s="30">
        <v>0</v>
      </c>
      <c r="I829" s="30">
        <v>0</v>
      </c>
      <c r="J829" s="30">
        <v>0</v>
      </c>
      <c r="K829" s="30">
        <v>0</v>
      </c>
      <c r="L829" s="33">
        <v>21812</v>
      </c>
      <c r="M829" s="30">
        <v>28807.2</v>
      </c>
      <c r="N829" s="30">
        <v>28807.2</v>
      </c>
      <c r="O829" s="30">
        <v>28807.2</v>
      </c>
      <c r="P829" s="30">
        <v>21812</v>
      </c>
      <c r="Q829" s="30">
        <v>21812</v>
      </c>
      <c r="R829" s="53"/>
    </row>
    <row r="830" spans="1:18" ht="15" customHeight="1">
      <c r="A830" s="76"/>
      <c r="B830" s="77"/>
      <c r="C830" s="49" t="s">
        <v>8</v>
      </c>
      <c r="D830" s="51" t="s">
        <v>9</v>
      </c>
      <c r="E830" s="30">
        <f t="shared" si="257"/>
        <v>4960.2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3">
        <v>1148</v>
      </c>
      <c r="M830" s="30">
        <v>1516.2</v>
      </c>
      <c r="N830" s="30">
        <v>0</v>
      </c>
      <c r="O830" s="30">
        <v>0</v>
      </c>
      <c r="P830" s="30">
        <v>1148</v>
      </c>
      <c r="Q830" s="30">
        <v>1148</v>
      </c>
      <c r="R830" s="53"/>
    </row>
    <row r="831" spans="1:18" ht="15" customHeight="1">
      <c r="A831" s="76"/>
      <c r="B831" s="77"/>
      <c r="C831" s="49" t="s">
        <v>5</v>
      </c>
      <c r="D831" s="51"/>
      <c r="E831" s="30">
        <f t="shared" si="257"/>
        <v>0</v>
      </c>
      <c r="F831" s="30">
        <v>0</v>
      </c>
      <c r="G831" s="30">
        <v>0</v>
      </c>
      <c r="H831" s="30">
        <v>0</v>
      </c>
      <c r="I831" s="30">
        <v>0</v>
      </c>
      <c r="J831" s="30">
        <v>0</v>
      </c>
      <c r="K831" s="30">
        <v>0</v>
      </c>
      <c r="L831" s="33">
        <v>0</v>
      </c>
      <c r="M831" s="30">
        <v>0</v>
      </c>
      <c r="N831" s="30">
        <v>0</v>
      </c>
      <c r="O831" s="30">
        <v>0</v>
      </c>
      <c r="P831" s="30">
        <v>0</v>
      </c>
      <c r="Q831" s="30">
        <v>0</v>
      </c>
      <c r="R831" s="53"/>
    </row>
    <row r="832" spans="1:18" ht="30" customHeight="1">
      <c r="A832" s="76"/>
      <c r="B832" s="77"/>
      <c r="C832" s="49" t="s">
        <v>109</v>
      </c>
      <c r="D832" s="51"/>
      <c r="E832" s="30">
        <f t="shared" si="257"/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3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53"/>
    </row>
    <row r="833" spans="1:18" ht="15" customHeight="1">
      <c r="A833" s="76"/>
      <c r="B833" s="77"/>
      <c r="C833" s="49" t="s">
        <v>6</v>
      </c>
      <c r="D833" s="51"/>
      <c r="E833" s="30">
        <f t="shared" si="257"/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3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53"/>
    </row>
    <row r="834" spans="1:18" ht="30" customHeight="1">
      <c r="A834" s="76"/>
      <c r="B834" s="77"/>
      <c r="C834" s="49" t="s">
        <v>110</v>
      </c>
      <c r="D834" s="51"/>
      <c r="E834" s="30">
        <f t="shared" si="257"/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3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53"/>
    </row>
    <row r="835" spans="1:18" ht="30" customHeight="1">
      <c r="A835" s="76"/>
      <c r="B835" s="77"/>
      <c r="C835" s="49" t="s">
        <v>20</v>
      </c>
      <c r="D835" s="51"/>
      <c r="E835" s="30">
        <f t="shared" si="257"/>
        <v>0</v>
      </c>
      <c r="F835" s="30">
        <v>0</v>
      </c>
      <c r="G835" s="30">
        <v>0</v>
      </c>
      <c r="H835" s="30">
        <v>0</v>
      </c>
      <c r="I835" s="30">
        <v>0</v>
      </c>
      <c r="J835" s="30">
        <v>0</v>
      </c>
      <c r="K835" s="30">
        <v>0</v>
      </c>
      <c r="L835" s="33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53"/>
    </row>
    <row r="836" spans="1:19" ht="13.5">
      <c r="A836" s="74" t="s">
        <v>91</v>
      </c>
      <c r="B836" s="79" t="s">
        <v>90</v>
      </c>
      <c r="C836" s="49" t="s">
        <v>7</v>
      </c>
      <c r="D836" s="50"/>
      <c r="E836" s="30">
        <f>E837+E838+E839+E840+E841+E843</f>
        <v>11499321.285360001</v>
      </c>
      <c r="F836" s="30">
        <f aca="true" t="shared" si="259" ref="F836:L836">F837+F838+F839+F840+F841+F843</f>
        <v>307458.61230000004</v>
      </c>
      <c r="G836" s="30">
        <f t="shared" si="259"/>
        <v>723756.04754</v>
      </c>
      <c r="H836" s="30">
        <f t="shared" si="259"/>
        <v>381496.1815</v>
      </c>
      <c r="I836" s="30">
        <f t="shared" si="259"/>
        <v>146456.88905</v>
      </c>
      <c r="J836" s="30">
        <f t="shared" si="259"/>
        <v>408490.46499999997</v>
      </c>
      <c r="K836" s="30">
        <f t="shared" si="259"/>
        <v>1709673.16087</v>
      </c>
      <c r="L836" s="33">
        <f t="shared" si="259"/>
        <v>11288.2241</v>
      </c>
      <c r="M836" s="30">
        <f>M837+M838+M839+M840+M841+M843</f>
        <v>2785701.705</v>
      </c>
      <c r="N836" s="30">
        <f>N837+N838+N839+N840+N841+N843</f>
        <v>875000</v>
      </c>
      <c r="O836" s="30">
        <f>O837+O838+O839+O840+O841+O843</f>
        <v>4150000</v>
      </c>
      <c r="P836" s="30">
        <f>P837+P838+P839+P840+P841+P843</f>
        <v>0</v>
      </c>
      <c r="Q836" s="30">
        <f>Q837+Q838+Q839+Q840+Q841+Q843</f>
        <v>0</v>
      </c>
      <c r="R836" s="53"/>
      <c r="S836" s="53"/>
    </row>
    <row r="837" spans="1:19" ht="13.5">
      <c r="A837" s="74"/>
      <c r="B837" s="79"/>
      <c r="C837" s="49" t="s">
        <v>4</v>
      </c>
      <c r="D837" s="50"/>
      <c r="E837" s="30">
        <f>E845+E869</f>
        <v>8631862.370000001</v>
      </c>
      <c r="F837" s="30">
        <f aca="true" t="shared" si="260" ref="E837:Q843">F845+F869</f>
        <v>0</v>
      </c>
      <c r="G837" s="30">
        <f t="shared" si="260"/>
        <v>0</v>
      </c>
      <c r="H837" s="30">
        <f t="shared" si="260"/>
        <v>0</v>
      </c>
      <c r="I837" s="30">
        <f t="shared" si="260"/>
        <v>0</v>
      </c>
      <c r="J837" s="30">
        <f t="shared" si="260"/>
        <v>261862.37</v>
      </c>
      <c r="K837" s="30">
        <f t="shared" si="260"/>
        <v>1470000</v>
      </c>
      <c r="L837" s="33">
        <f t="shared" si="260"/>
        <v>0</v>
      </c>
      <c r="M837" s="30">
        <f t="shared" si="260"/>
        <v>2500000</v>
      </c>
      <c r="N837" s="30">
        <f t="shared" si="260"/>
        <v>500000</v>
      </c>
      <c r="O837" s="30">
        <f t="shared" si="260"/>
        <v>3900000</v>
      </c>
      <c r="P837" s="30">
        <f t="shared" si="260"/>
        <v>0</v>
      </c>
      <c r="Q837" s="30">
        <f t="shared" si="260"/>
        <v>0</v>
      </c>
      <c r="R837" s="53"/>
      <c r="S837" s="53"/>
    </row>
    <row r="838" spans="1:19" ht="13.5">
      <c r="A838" s="74"/>
      <c r="B838" s="79"/>
      <c r="C838" s="49" t="s">
        <v>8</v>
      </c>
      <c r="D838" s="62" t="s">
        <v>9</v>
      </c>
      <c r="E838" s="30">
        <f t="shared" si="260"/>
        <v>2843038.65536</v>
      </c>
      <c r="F838" s="30">
        <f t="shared" si="260"/>
        <v>303162.9723</v>
      </c>
      <c r="G838" s="30">
        <f t="shared" si="260"/>
        <v>703631.4275400001</v>
      </c>
      <c r="H838" s="30">
        <f t="shared" si="260"/>
        <v>381496.1815</v>
      </c>
      <c r="I838" s="30">
        <f t="shared" si="260"/>
        <v>146456.88905</v>
      </c>
      <c r="J838" s="30">
        <f>J846+J870</f>
        <v>146628.095</v>
      </c>
      <c r="K838" s="30">
        <f t="shared" si="260"/>
        <v>239673.16087</v>
      </c>
      <c r="L838" s="33">
        <f t="shared" si="260"/>
        <v>11288.2241</v>
      </c>
      <c r="M838" s="30">
        <f t="shared" si="260"/>
        <v>285701.705</v>
      </c>
      <c r="N838" s="30">
        <f t="shared" si="260"/>
        <v>375000</v>
      </c>
      <c r="O838" s="30">
        <f t="shared" si="260"/>
        <v>250000</v>
      </c>
      <c r="P838" s="30">
        <f t="shared" si="260"/>
        <v>0</v>
      </c>
      <c r="Q838" s="30">
        <f t="shared" si="260"/>
        <v>0</v>
      </c>
      <c r="R838" s="53"/>
      <c r="S838" s="53"/>
    </row>
    <row r="839" spans="1:19" ht="13.5">
      <c r="A839" s="74"/>
      <c r="B839" s="79"/>
      <c r="C839" s="49" t="s">
        <v>5</v>
      </c>
      <c r="D839" s="51"/>
      <c r="E839" s="30">
        <f t="shared" si="260"/>
        <v>0</v>
      </c>
      <c r="F839" s="30">
        <f t="shared" si="260"/>
        <v>0</v>
      </c>
      <c r="G839" s="30">
        <f t="shared" si="260"/>
        <v>0</v>
      </c>
      <c r="H839" s="30">
        <f t="shared" si="260"/>
        <v>0</v>
      </c>
      <c r="I839" s="30">
        <f t="shared" si="260"/>
        <v>0</v>
      </c>
      <c r="J839" s="30">
        <f t="shared" si="260"/>
        <v>0</v>
      </c>
      <c r="K839" s="30">
        <f t="shared" si="260"/>
        <v>0</v>
      </c>
      <c r="L839" s="33">
        <f t="shared" si="260"/>
        <v>0</v>
      </c>
      <c r="M839" s="30">
        <f t="shared" si="260"/>
        <v>0</v>
      </c>
      <c r="N839" s="30">
        <f t="shared" si="260"/>
        <v>0</v>
      </c>
      <c r="O839" s="30">
        <f t="shared" si="260"/>
        <v>0</v>
      </c>
      <c r="P839" s="30">
        <f t="shared" si="260"/>
        <v>0</v>
      </c>
      <c r="Q839" s="30">
        <f t="shared" si="260"/>
        <v>0</v>
      </c>
      <c r="R839" s="53"/>
      <c r="S839" s="53"/>
    </row>
    <row r="840" spans="1:19" ht="27.75">
      <c r="A840" s="74"/>
      <c r="B840" s="79"/>
      <c r="C840" s="49" t="s">
        <v>109</v>
      </c>
      <c r="D840" s="51"/>
      <c r="E840" s="30">
        <f t="shared" si="260"/>
        <v>24420.26</v>
      </c>
      <c r="F840" s="30">
        <f t="shared" si="260"/>
        <v>4295.64</v>
      </c>
      <c r="G840" s="30">
        <f t="shared" si="260"/>
        <v>20124.62</v>
      </c>
      <c r="H840" s="30">
        <f t="shared" si="260"/>
        <v>0</v>
      </c>
      <c r="I840" s="30">
        <f t="shared" si="260"/>
        <v>0</v>
      </c>
      <c r="J840" s="30">
        <f t="shared" si="260"/>
        <v>0</v>
      </c>
      <c r="K840" s="30">
        <f t="shared" si="260"/>
        <v>0</v>
      </c>
      <c r="L840" s="33">
        <f t="shared" si="260"/>
        <v>0</v>
      </c>
      <c r="M840" s="30">
        <f t="shared" si="260"/>
        <v>0</v>
      </c>
      <c r="N840" s="30">
        <f t="shared" si="260"/>
        <v>0</v>
      </c>
      <c r="O840" s="30">
        <f t="shared" si="260"/>
        <v>0</v>
      </c>
      <c r="P840" s="30">
        <f t="shared" si="260"/>
        <v>0</v>
      </c>
      <c r="Q840" s="30">
        <f t="shared" si="260"/>
        <v>0</v>
      </c>
      <c r="R840" s="53"/>
      <c r="S840" s="53"/>
    </row>
    <row r="841" spans="1:19" ht="13.5">
      <c r="A841" s="74"/>
      <c r="B841" s="79"/>
      <c r="C841" s="49" t="s">
        <v>6</v>
      </c>
      <c r="D841" s="51"/>
      <c r="E841" s="30">
        <f t="shared" si="260"/>
        <v>0</v>
      </c>
      <c r="F841" s="30">
        <f t="shared" si="260"/>
        <v>0</v>
      </c>
      <c r="G841" s="30">
        <f t="shared" si="260"/>
        <v>0</v>
      </c>
      <c r="H841" s="30">
        <f t="shared" si="260"/>
        <v>0</v>
      </c>
      <c r="I841" s="30">
        <f t="shared" si="260"/>
        <v>0</v>
      </c>
      <c r="J841" s="30">
        <f t="shared" si="260"/>
        <v>0</v>
      </c>
      <c r="K841" s="30">
        <f t="shared" si="260"/>
        <v>0</v>
      </c>
      <c r="L841" s="33">
        <f t="shared" si="260"/>
        <v>0</v>
      </c>
      <c r="M841" s="30">
        <f t="shared" si="260"/>
        <v>0</v>
      </c>
      <c r="N841" s="30">
        <f t="shared" si="260"/>
        <v>0</v>
      </c>
      <c r="O841" s="30">
        <f t="shared" si="260"/>
        <v>0</v>
      </c>
      <c r="P841" s="30">
        <f t="shared" si="260"/>
        <v>0</v>
      </c>
      <c r="Q841" s="30">
        <f t="shared" si="260"/>
        <v>0</v>
      </c>
      <c r="R841" s="53"/>
      <c r="S841" s="53"/>
    </row>
    <row r="842" spans="1:19" ht="27.75">
      <c r="A842" s="74"/>
      <c r="B842" s="79"/>
      <c r="C842" s="49" t="s">
        <v>110</v>
      </c>
      <c r="D842" s="51"/>
      <c r="E842" s="30">
        <f t="shared" si="260"/>
        <v>0</v>
      </c>
      <c r="F842" s="30">
        <f t="shared" si="260"/>
        <v>0</v>
      </c>
      <c r="G842" s="30">
        <f t="shared" si="260"/>
        <v>0</v>
      </c>
      <c r="H842" s="30">
        <f t="shared" si="260"/>
        <v>0</v>
      </c>
      <c r="I842" s="30">
        <f t="shared" si="260"/>
        <v>0</v>
      </c>
      <c r="J842" s="30">
        <f t="shared" si="260"/>
        <v>0</v>
      </c>
      <c r="K842" s="30">
        <f t="shared" si="260"/>
        <v>0</v>
      </c>
      <c r="L842" s="33">
        <f t="shared" si="260"/>
        <v>0</v>
      </c>
      <c r="M842" s="30">
        <f t="shared" si="260"/>
        <v>0</v>
      </c>
      <c r="N842" s="30">
        <f t="shared" si="260"/>
        <v>0</v>
      </c>
      <c r="O842" s="30">
        <f t="shared" si="260"/>
        <v>0</v>
      </c>
      <c r="P842" s="30">
        <f t="shared" si="260"/>
        <v>0</v>
      </c>
      <c r="Q842" s="30">
        <f t="shared" si="260"/>
        <v>0</v>
      </c>
      <c r="R842" s="53"/>
      <c r="S842" s="53"/>
    </row>
    <row r="843" spans="1:19" ht="27.75">
      <c r="A843" s="74"/>
      <c r="B843" s="79"/>
      <c r="C843" s="49" t="s">
        <v>20</v>
      </c>
      <c r="D843" s="51"/>
      <c r="E843" s="30">
        <f t="shared" si="260"/>
        <v>0</v>
      </c>
      <c r="F843" s="30">
        <f t="shared" si="260"/>
        <v>0</v>
      </c>
      <c r="G843" s="30">
        <f t="shared" si="260"/>
        <v>0</v>
      </c>
      <c r="H843" s="30">
        <f t="shared" si="260"/>
        <v>0</v>
      </c>
      <c r="I843" s="30">
        <f t="shared" si="260"/>
        <v>0</v>
      </c>
      <c r="J843" s="30">
        <f t="shared" si="260"/>
        <v>0</v>
      </c>
      <c r="K843" s="30">
        <f t="shared" si="260"/>
        <v>0</v>
      </c>
      <c r="L843" s="33">
        <f t="shared" si="260"/>
        <v>0</v>
      </c>
      <c r="M843" s="30">
        <f t="shared" si="260"/>
        <v>0</v>
      </c>
      <c r="N843" s="30">
        <f t="shared" si="260"/>
        <v>0</v>
      </c>
      <c r="O843" s="30">
        <f t="shared" si="260"/>
        <v>0</v>
      </c>
      <c r="P843" s="30">
        <f t="shared" si="260"/>
        <v>0</v>
      </c>
      <c r="Q843" s="30">
        <f t="shared" si="260"/>
        <v>0</v>
      </c>
      <c r="R843" s="53"/>
      <c r="S843" s="53"/>
    </row>
    <row r="844" spans="1:19" ht="15" customHeight="1">
      <c r="A844" s="76" t="s">
        <v>155</v>
      </c>
      <c r="B844" s="75" t="s">
        <v>154</v>
      </c>
      <c r="C844" s="49" t="s">
        <v>7</v>
      </c>
      <c r="D844" s="50"/>
      <c r="E844" s="30">
        <f aca="true" t="shared" si="261" ref="E844:L844">E845+E846+E847+E848+E849+E851</f>
        <v>11474901.025360001</v>
      </c>
      <c r="F844" s="30">
        <f t="shared" si="261"/>
        <v>303162.9723</v>
      </c>
      <c r="G844" s="30">
        <f t="shared" si="261"/>
        <v>703631.4275400001</v>
      </c>
      <c r="H844" s="30">
        <f t="shared" si="261"/>
        <v>381496.1815</v>
      </c>
      <c r="I844" s="30">
        <f t="shared" si="261"/>
        <v>146456.88905</v>
      </c>
      <c r="J844" s="30">
        <f t="shared" si="261"/>
        <v>408490.46499999997</v>
      </c>
      <c r="K844" s="30">
        <f t="shared" si="261"/>
        <v>1709673.16087</v>
      </c>
      <c r="L844" s="33">
        <f t="shared" si="261"/>
        <v>11288.2241</v>
      </c>
      <c r="M844" s="30">
        <f>M845+M846+M847+M848+M849+M851</f>
        <v>2785701.705</v>
      </c>
      <c r="N844" s="30">
        <f>N845+N846+N847+N848+N849+N851</f>
        <v>875000</v>
      </c>
      <c r="O844" s="30">
        <f>O845+O846+O847+O848+O849+O851</f>
        <v>4150000</v>
      </c>
      <c r="P844" s="30">
        <f>P845+P846+P847+P848+P849+P851</f>
        <v>0</v>
      </c>
      <c r="Q844" s="30">
        <f>Q845+Q846+Q847+Q848+Q849+Q851</f>
        <v>0</v>
      </c>
      <c r="R844" s="53"/>
      <c r="S844" s="53"/>
    </row>
    <row r="845" spans="1:19" ht="15" customHeight="1">
      <c r="A845" s="76"/>
      <c r="B845" s="75"/>
      <c r="C845" s="49" t="s">
        <v>4</v>
      </c>
      <c r="D845" s="50"/>
      <c r="E845" s="30">
        <f aca="true" t="shared" si="262" ref="E845:Q851">E853+E861</f>
        <v>8631862.370000001</v>
      </c>
      <c r="F845" s="30">
        <f t="shared" si="262"/>
        <v>0</v>
      </c>
      <c r="G845" s="30">
        <f t="shared" si="262"/>
        <v>0</v>
      </c>
      <c r="H845" s="30">
        <f t="shared" si="262"/>
        <v>0</v>
      </c>
      <c r="I845" s="30">
        <f t="shared" si="262"/>
        <v>0</v>
      </c>
      <c r="J845" s="30">
        <f t="shared" si="262"/>
        <v>261862.37</v>
      </c>
      <c r="K845" s="30">
        <f t="shared" si="262"/>
        <v>1470000</v>
      </c>
      <c r="L845" s="33">
        <f t="shared" si="262"/>
        <v>0</v>
      </c>
      <c r="M845" s="30">
        <f t="shared" si="262"/>
        <v>2500000</v>
      </c>
      <c r="N845" s="30">
        <f t="shared" si="262"/>
        <v>500000</v>
      </c>
      <c r="O845" s="30">
        <f t="shared" si="262"/>
        <v>3900000</v>
      </c>
      <c r="P845" s="30">
        <f t="shared" si="262"/>
        <v>0</v>
      </c>
      <c r="Q845" s="30">
        <f t="shared" si="262"/>
        <v>0</v>
      </c>
      <c r="R845" s="53"/>
      <c r="S845" s="53"/>
    </row>
    <row r="846" spans="1:19" ht="15" customHeight="1">
      <c r="A846" s="76"/>
      <c r="B846" s="75"/>
      <c r="C846" s="49" t="s">
        <v>8</v>
      </c>
      <c r="D846" s="51" t="s">
        <v>9</v>
      </c>
      <c r="E846" s="30">
        <f t="shared" si="262"/>
        <v>2843038.65536</v>
      </c>
      <c r="F846" s="30">
        <f t="shared" si="262"/>
        <v>303162.9723</v>
      </c>
      <c r="G846" s="30">
        <f t="shared" si="262"/>
        <v>703631.4275400001</v>
      </c>
      <c r="H846" s="30">
        <f t="shared" si="262"/>
        <v>381496.1815</v>
      </c>
      <c r="I846" s="30">
        <f t="shared" si="262"/>
        <v>146456.88905</v>
      </c>
      <c r="J846" s="30">
        <f t="shared" si="262"/>
        <v>146628.095</v>
      </c>
      <c r="K846" s="30">
        <f t="shared" si="262"/>
        <v>239673.16087</v>
      </c>
      <c r="L846" s="33">
        <f t="shared" si="262"/>
        <v>11288.2241</v>
      </c>
      <c r="M846" s="30">
        <f t="shared" si="262"/>
        <v>285701.705</v>
      </c>
      <c r="N846" s="30">
        <f t="shared" si="262"/>
        <v>375000</v>
      </c>
      <c r="O846" s="30">
        <f t="shared" si="262"/>
        <v>250000</v>
      </c>
      <c r="P846" s="30">
        <f t="shared" si="262"/>
        <v>0</v>
      </c>
      <c r="Q846" s="30">
        <f t="shared" si="262"/>
        <v>0</v>
      </c>
      <c r="R846" s="53"/>
      <c r="S846" s="54"/>
    </row>
    <row r="847" spans="1:19" ht="15" customHeight="1">
      <c r="A847" s="76"/>
      <c r="B847" s="75"/>
      <c r="C847" s="49" t="s">
        <v>5</v>
      </c>
      <c r="D847" s="51"/>
      <c r="E847" s="30">
        <f t="shared" si="262"/>
        <v>0</v>
      </c>
      <c r="F847" s="30">
        <f t="shared" si="262"/>
        <v>0</v>
      </c>
      <c r="G847" s="30">
        <f t="shared" si="262"/>
        <v>0</v>
      </c>
      <c r="H847" s="30">
        <f t="shared" si="262"/>
        <v>0</v>
      </c>
      <c r="I847" s="30">
        <f t="shared" si="262"/>
        <v>0</v>
      </c>
      <c r="J847" s="30">
        <f t="shared" si="262"/>
        <v>0</v>
      </c>
      <c r="K847" s="30">
        <f t="shared" si="262"/>
        <v>0</v>
      </c>
      <c r="L847" s="33">
        <f t="shared" si="262"/>
        <v>0</v>
      </c>
      <c r="M847" s="30">
        <f t="shared" si="262"/>
        <v>0</v>
      </c>
      <c r="N847" s="30">
        <f t="shared" si="262"/>
        <v>0</v>
      </c>
      <c r="O847" s="30">
        <f t="shared" si="262"/>
        <v>0</v>
      </c>
      <c r="P847" s="30">
        <f t="shared" si="262"/>
        <v>0</v>
      </c>
      <c r="Q847" s="30">
        <f t="shared" si="262"/>
        <v>0</v>
      </c>
      <c r="R847" s="53"/>
      <c r="S847" s="53"/>
    </row>
    <row r="848" spans="1:19" ht="30" customHeight="1">
      <c r="A848" s="76"/>
      <c r="B848" s="75"/>
      <c r="C848" s="49" t="s">
        <v>109</v>
      </c>
      <c r="D848" s="51"/>
      <c r="E848" s="30">
        <f t="shared" si="262"/>
        <v>0</v>
      </c>
      <c r="F848" s="30">
        <f t="shared" si="262"/>
        <v>0</v>
      </c>
      <c r="G848" s="30">
        <f t="shared" si="262"/>
        <v>0</v>
      </c>
      <c r="H848" s="30">
        <f t="shared" si="262"/>
        <v>0</v>
      </c>
      <c r="I848" s="30">
        <f t="shared" si="262"/>
        <v>0</v>
      </c>
      <c r="J848" s="30">
        <f t="shared" si="262"/>
        <v>0</v>
      </c>
      <c r="K848" s="30">
        <f t="shared" si="262"/>
        <v>0</v>
      </c>
      <c r="L848" s="33">
        <f t="shared" si="262"/>
        <v>0</v>
      </c>
      <c r="M848" s="30">
        <f t="shared" si="262"/>
        <v>0</v>
      </c>
      <c r="N848" s="30">
        <f t="shared" si="262"/>
        <v>0</v>
      </c>
      <c r="O848" s="30">
        <f t="shared" si="262"/>
        <v>0</v>
      </c>
      <c r="P848" s="30">
        <f t="shared" si="262"/>
        <v>0</v>
      </c>
      <c r="Q848" s="30">
        <f t="shared" si="262"/>
        <v>0</v>
      </c>
      <c r="R848" s="53"/>
      <c r="S848" s="53"/>
    </row>
    <row r="849" spans="1:19" ht="15" customHeight="1">
      <c r="A849" s="76"/>
      <c r="B849" s="75"/>
      <c r="C849" s="49" t="s">
        <v>6</v>
      </c>
      <c r="D849" s="51"/>
      <c r="E849" s="30">
        <f t="shared" si="262"/>
        <v>0</v>
      </c>
      <c r="F849" s="30">
        <f t="shared" si="262"/>
        <v>0</v>
      </c>
      <c r="G849" s="30">
        <f t="shared" si="262"/>
        <v>0</v>
      </c>
      <c r="H849" s="30">
        <f t="shared" si="262"/>
        <v>0</v>
      </c>
      <c r="I849" s="30">
        <f t="shared" si="262"/>
        <v>0</v>
      </c>
      <c r="J849" s="30">
        <f t="shared" si="262"/>
        <v>0</v>
      </c>
      <c r="K849" s="30">
        <f t="shared" si="262"/>
        <v>0</v>
      </c>
      <c r="L849" s="33">
        <f t="shared" si="262"/>
        <v>0</v>
      </c>
      <c r="M849" s="30">
        <f t="shared" si="262"/>
        <v>0</v>
      </c>
      <c r="N849" s="30">
        <f t="shared" si="262"/>
        <v>0</v>
      </c>
      <c r="O849" s="30">
        <f t="shared" si="262"/>
        <v>0</v>
      </c>
      <c r="P849" s="30">
        <f t="shared" si="262"/>
        <v>0</v>
      </c>
      <c r="Q849" s="30">
        <f t="shared" si="262"/>
        <v>0</v>
      </c>
      <c r="R849" s="53"/>
      <c r="S849" s="53"/>
    </row>
    <row r="850" spans="1:19" ht="30" customHeight="1">
      <c r="A850" s="76"/>
      <c r="B850" s="75"/>
      <c r="C850" s="49" t="s">
        <v>110</v>
      </c>
      <c r="D850" s="51"/>
      <c r="E850" s="30">
        <f t="shared" si="262"/>
        <v>0</v>
      </c>
      <c r="F850" s="30">
        <f t="shared" si="262"/>
        <v>0</v>
      </c>
      <c r="G850" s="30">
        <f t="shared" si="262"/>
        <v>0</v>
      </c>
      <c r="H850" s="30">
        <f t="shared" si="262"/>
        <v>0</v>
      </c>
      <c r="I850" s="30">
        <f t="shared" si="262"/>
        <v>0</v>
      </c>
      <c r="J850" s="30">
        <f t="shared" si="262"/>
        <v>0</v>
      </c>
      <c r="K850" s="30">
        <f t="shared" si="262"/>
        <v>0</v>
      </c>
      <c r="L850" s="33">
        <f t="shared" si="262"/>
        <v>0</v>
      </c>
      <c r="M850" s="30">
        <f t="shared" si="262"/>
        <v>0</v>
      </c>
      <c r="N850" s="30">
        <f t="shared" si="262"/>
        <v>0</v>
      </c>
      <c r="O850" s="30">
        <f t="shared" si="262"/>
        <v>0</v>
      </c>
      <c r="P850" s="30">
        <f t="shared" si="262"/>
        <v>0</v>
      </c>
      <c r="Q850" s="30">
        <f t="shared" si="262"/>
        <v>0</v>
      </c>
      <c r="R850" s="53"/>
      <c r="S850" s="53"/>
    </row>
    <row r="851" spans="1:19" ht="30" customHeight="1">
      <c r="A851" s="76"/>
      <c r="B851" s="75"/>
      <c r="C851" s="49" t="s">
        <v>20</v>
      </c>
      <c r="D851" s="51"/>
      <c r="E851" s="30">
        <f t="shared" si="262"/>
        <v>0</v>
      </c>
      <c r="F851" s="30">
        <f t="shared" si="262"/>
        <v>0</v>
      </c>
      <c r="G851" s="30">
        <f t="shared" si="262"/>
        <v>0</v>
      </c>
      <c r="H851" s="30">
        <f t="shared" si="262"/>
        <v>0</v>
      </c>
      <c r="I851" s="30">
        <f t="shared" si="262"/>
        <v>0</v>
      </c>
      <c r="J851" s="30">
        <f t="shared" si="262"/>
        <v>0</v>
      </c>
      <c r="K851" s="30">
        <f t="shared" si="262"/>
        <v>0</v>
      </c>
      <c r="L851" s="33">
        <f t="shared" si="262"/>
        <v>0</v>
      </c>
      <c r="M851" s="30">
        <f t="shared" si="262"/>
        <v>0</v>
      </c>
      <c r="N851" s="30">
        <f t="shared" si="262"/>
        <v>0</v>
      </c>
      <c r="O851" s="30">
        <f t="shared" si="262"/>
        <v>0</v>
      </c>
      <c r="P851" s="30">
        <f t="shared" si="262"/>
        <v>0</v>
      </c>
      <c r="Q851" s="30">
        <f t="shared" si="262"/>
        <v>0</v>
      </c>
      <c r="R851" s="53"/>
      <c r="S851" s="53"/>
    </row>
    <row r="852" spans="1:21" ht="15" customHeight="1">
      <c r="A852" s="78" t="s">
        <v>92</v>
      </c>
      <c r="B852" s="75" t="s">
        <v>156</v>
      </c>
      <c r="C852" s="49" t="s">
        <v>7</v>
      </c>
      <c r="D852" s="50"/>
      <c r="E852" s="30">
        <f aca="true" t="shared" si="263" ref="E852:L852">E853+E854+E855+E856+E857+E859</f>
        <v>1214935.11073</v>
      </c>
      <c r="F852" s="30">
        <f t="shared" si="263"/>
        <v>276357.9723</v>
      </c>
      <c r="G852" s="30">
        <f t="shared" si="263"/>
        <v>291456.0414</v>
      </c>
      <c r="H852" s="30">
        <f t="shared" si="263"/>
        <v>125905.83501</v>
      </c>
      <c r="I852" s="30">
        <f>I853+I854+I855+I856+I857+I859</f>
        <v>66850.43605</v>
      </c>
      <c r="J852" s="30">
        <f t="shared" si="263"/>
        <v>3736</v>
      </c>
      <c r="K852" s="30">
        <f t="shared" si="263"/>
        <v>162273.16087</v>
      </c>
      <c r="L852" s="33">
        <f t="shared" si="263"/>
        <v>2653.9601</v>
      </c>
      <c r="M852" s="30">
        <f>M853+M854+M855+M856+M857+M859</f>
        <v>285701.705</v>
      </c>
      <c r="N852" s="30">
        <f>N853+N854+N855+N856+N857+N859</f>
        <v>0</v>
      </c>
      <c r="O852" s="30">
        <f>O853+O854+O855+O856+O857+O859</f>
        <v>0</v>
      </c>
      <c r="P852" s="30">
        <f>P853+P854+P855+P856+P857+P859</f>
        <v>0</v>
      </c>
      <c r="Q852" s="30">
        <f>Q853+Q854+Q855+Q856+Q857+Q859</f>
        <v>0</v>
      </c>
      <c r="R852" s="53"/>
      <c r="S852" s="54"/>
      <c r="T852" s="28"/>
      <c r="U852" s="28"/>
    </row>
    <row r="853" spans="1:19" ht="15" customHeight="1">
      <c r="A853" s="76"/>
      <c r="B853" s="75"/>
      <c r="C853" s="49" t="s">
        <v>4</v>
      </c>
      <c r="D853" s="50"/>
      <c r="E853" s="30">
        <f aca="true" t="shared" si="264" ref="E853:E859">F853+G853+H853+I853+J853+K853+L853+M853+N853+O853+P853+Q853</f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3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53"/>
      <c r="S853" s="53"/>
    </row>
    <row r="854" spans="1:19" ht="15" customHeight="1">
      <c r="A854" s="76"/>
      <c r="B854" s="75"/>
      <c r="C854" s="49" t="s">
        <v>8</v>
      </c>
      <c r="D854" s="51" t="s">
        <v>13</v>
      </c>
      <c r="E854" s="30">
        <f t="shared" si="264"/>
        <v>1214935.11073</v>
      </c>
      <c r="F854" s="30">
        <v>276357.9723</v>
      </c>
      <c r="G854" s="30">
        <v>291456.0414</v>
      </c>
      <c r="H854" s="30">
        <v>125905.83501</v>
      </c>
      <c r="I854" s="33">
        <v>66850.43605</v>
      </c>
      <c r="J854" s="30">
        <v>3736</v>
      </c>
      <c r="K854" s="30">
        <v>162273.16087</v>
      </c>
      <c r="L854" s="33">
        <v>2653.9601</v>
      </c>
      <c r="M854" s="30">
        <v>285701.705</v>
      </c>
      <c r="N854" s="30">
        <v>0</v>
      </c>
      <c r="O854" s="30">
        <v>0</v>
      </c>
      <c r="P854" s="30">
        <v>0</v>
      </c>
      <c r="Q854" s="30">
        <v>0</v>
      </c>
      <c r="R854" s="53"/>
      <c r="S854" s="54"/>
    </row>
    <row r="855" spans="1:19" ht="15" customHeight="1">
      <c r="A855" s="76"/>
      <c r="B855" s="75"/>
      <c r="C855" s="49" t="s">
        <v>5</v>
      </c>
      <c r="D855" s="51"/>
      <c r="E855" s="30">
        <f t="shared" si="264"/>
        <v>0</v>
      </c>
      <c r="F855" s="30">
        <v>0</v>
      </c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33">
        <v>0</v>
      </c>
      <c r="M855" s="30">
        <v>0</v>
      </c>
      <c r="N855" s="30">
        <v>0</v>
      </c>
      <c r="O855" s="30">
        <v>0</v>
      </c>
      <c r="P855" s="30">
        <v>0</v>
      </c>
      <c r="Q855" s="30">
        <v>0</v>
      </c>
      <c r="R855" s="53"/>
      <c r="S855" s="54"/>
    </row>
    <row r="856" spans="1:19" ht="30" customHeight="1">
      <c r="A856" s="76"/>
      <c r="B856" s="75"/>
      <c r="C856" s="49" t="s">
        <v>109</v>
      </c>
      <c r="D856" s="51"/>
      <c r="E856" s="30">
        <f t="shared" si="264"/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3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53"/>
      <c r="S856" s="54"/>
    </row>
    <row r="857" spans="1:19" ht="15" customHeight="1">
      <c r="A857" s="76"/>
      <c r="B857" s="75"/>
      <c r="C857" s="49" t="s">
        <v>6</v>
      </c>
      <c r="D857" s="51"/>
      <c r="E857" s="30">
        <f t="shared" si="264"/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3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53"/>
      <c r="S857" s="54"/>
    </row>
    <row r="858" spans="1:19" ht="30" customHeight="1">
      <c r="A858" s="76"/>
      <c r="B858" s="75"/>
      <c r="C858" s="49" t="s">
        <v>110</v>
      </c>
      <c r="D858" s="51"/>
      <c r="E858" s="30">
        <f t="shared" si="264"/>
        <v>0</v>
      </c>
      <c r="F858" s="30">
        <v>0</v>
      </c>
      <c r="G858" s="30">
        <v>0</v>
      </c>
      <c r="H858" s="30">
        <v>0</v>
      </c>
      <c r="I858" s="30">
        <v>0</v>
      </c>
      <c r="J858" s="30">
        <v>0</v>
      </c>
      <c r="K858" s="30">
        <v>0</v>
      </c>
      <c r="L858" s="33">
        <v>0</v>
      </c>
      <c r="M858" s="30">
        <v>0</v>
      </c>
      <c r="N858" s="30">
        <v>0</v>
      </c>
      <c r="O858" s="30">
        <v>0</v>
      </c>
      <c r="P858" s="30">
        <v>0</v>
      </c>
      <c r="Q858" s="30">
        <v>0</v>
      </c>
      <c r="R858" s="53"/>
      <c r="S858" s="54"/>
    </row>
    <row r="859" spans="1:19" ht="30" customHeight="1">
      <c r="A859" s="76"/>
      <c r="B859" s="75"/>
      <c r="C859" s="49" t="s">
        <v>20</v>
      </c>
      <c r="D859" s="51"/>
      <c r="E859" s="30">
        <f t="shared" si="264"/>
        <v>0</v>
      </c>
      <c r="F859" s="30">
        <v>0</v>
      </c>
      <c r="G859" s="30">
        <v>0</v>
      </c>
      <c r="H859" s="30">
        <v>0</v>
      </c>
      <c r="I859" s="30">
        <v>0</v>
      </c>
      <c r="J859" s="30">
        <v>0</v>
      </c>
      <c r="K859" s="30">
        <v>0</v>
      </c>
      <c r="L859" s="33">
        <v>0</v>
      </c>
      <c r="M859" s="30">
        <v>0</v>
      </c>
      <c r="N859" s="30">
        <v>0</v>
      </c>
      <c r="O859" s="30">
        <v>0</v>
      </c>
      <c r="P859" s="30">
        <v>0</v>
      </c>
      <c r="Q859" s="30">
        <v>0</v>
      </c>
      <c r="R859" s="53"/>
      <c r="S859" s="54"/>
    </row>
    <row r="860" spans="1:21" ht="15" customHeight="1">
      <c r="A860" s="78" t="s">
        <v>93</v>
      </c>
      <c r="B860" s="75" t="s">
        <v>157</v>
      </c>
      <c r="C860" s="49" t="s">
        <v>7</v>
      </c>
      <c r="D860" s="50"/>
      <c r="E860" s="30">
        <f aca="true" t="shared" si="265" ref="E860:L860">E861+E862+E863+E864+E865+E867</f>
        <v>10259965.914630001</v>
      </c>
      <c r="F860" s="30">
        <f t="shared" si="265"/>
        <v>26805</v>
      </c>
      <c r="G860" s="30">
        <f t="shared" si="265"/>
        <v>412175.38614</v>
      </c>
      <c r="H860" s="30">
        <f t="shared" si="265"/>
        <v>255590.34649</v>
      </c>
      <c r="I860" s="30">
        <f t="shared" si="265"/>
        <v>79606.453</v>
      </c>
      <c r="J860" s="30">
        <f t="shared" si="265"/>
        <v>404754.46499999997</v>
      </c>
      <c r="K860" s="30">
        <f t="shared" si="265"/>
        <v>1547400</v>
      </c>
      <c r="L860" s="33">
        <f t="shared" si="265"/>
        <v>8634.264</v>
      </c>
      <c r="M860" s="30">
        <f>M861+M862+M863+M864+M865+M867</f>
        <v>2500000</v>
      </c>
      <c r="N860" s="30">
        <f>N861+N862+N863+N864+N865+N867</f>
        <v>875000</v>
      </c>
      <c r="O860" s="30">
        <f>O861+O862+O863+O864+O865+O867</f>
        <v>4150000</v>
      </c>
      <c r="P860" s="30">
        <f>P861+P862+P863+P864+P865+P867</f>
        <v>0</v>
      </c>
      <c r="Q860" s="30">
        <f>Q861+Q862+Q863+Q864+Q865+Q867</f>
        <v>0</v>
      </c>
      <c r="R860" s="53"/>
      <c r="S860" s="63"/>
      <c r="T860" s="13"/>
      <c r="U860" s="13"/>
    </row>
    <row r="861" spans="1:21" ht="15" customHeight="1">
      <c r="A861" s="76"/>
      <c r="B861" s="75"/>
      <c r="C861" s="49" t="s">
        <v>4</v>
      </c>
      <c r="D861" s="50"/>
      <c r="E861" s="30">
        <f aca="true" t="shared" si="266" ref="E861:E867">F861+G861+H861+I861+J861+K861+L861+M861+N861+O861+P861+Q861</f>
        <v>8631862.370000001</v>
      </c>
      <c r="F861" s="30">
        <v>0</v>
      </c>
      <c r="G861" s="30">
        <v>0</v>
      </c>
      <c r="H861" s="30">
        <v>0</v>
      </c>
      <c r="I861" s="30">
        <v>0</v>
      </c>
      <c r="J861" s="30">
        <v>261862.37</v>
      </c>
      <c r="K861" s="30">
        <v>1470000</v>
      </c>
      <c r="L861" s="33">
        <v>0</v>
      </c>
      <c r="M861" s="30">
        <v>2500000</v>
      </c>
      <c r="N861" s="30">
        <v>500000</v>
      </c>
      <c r="O861" s="30">
        <v>3900000</v>
      </c>
      <c r="P861" s="30">
        <v>0</v>
      </c>
      <c r="Q861" s="30">
        <v>0</v>
      </c>
      <c r="R861" s="53"/>
      <c r="S861" s="63"/>
      <c r="T861" s="39"/>
      <c r="U861" s="39"/>
    </row>
    <row r="862" spans="1:21" ht="15" customHeight="1">
      <c r="A862" s="76"/>
      <c r="B862" s="75"/>
      <c r="C862" s="49" t="s">
        <v>8</v>
      </c>
      <c r="D862" s="51" t="s">
        <v>9</v>
      </c>
      <c r="E862" s="30">
        <f t="shared" si="266"/>
        <v>1628103.54463</v>
      </c>
      <c r="F862" s="30">
        <v>26805</v>
      </c>
      <c r="G862" s="30">
        <v>412175.38614</v>
      </c>
      <c r="H862" s="30">
        <v>255590.34649</v>
      </c>
      <c r="I862" s="30">
        <v>79606.453</v>
      </c>
      <c r="J862" s="59">
        <v>142892.095</v>
      </c>
      <c r="K862" s="30">
        <v>77400</v>
      </c>
      <c r="L862" s="47">
        <v>8634.264</v>
      </c>
      <c r="M862" s="30">
        <v>0</v>
      </c>
      <c r="N862" s="30">
        <v>375000</v>
      </c>
      <c r="O862" s="30">
        <v>250000</v>
      </c>
      <c r="P862" s="30">
        <v>0</v>
      </c>
      <c r="Q862" s="30">
        <v>0</v>
      </c>
      <c r="R862" s="53"/>
      <c r="S862" s="63"/>
      <c r="T862" s="39"/>
      <c r="U862" s="39"/>
    </row>
    <row r="863" spans="1:21" ht="15" customHeight="1">
      <c r="A863" s="76"/>
      <c r="B863" s="75"/>
      <c r="C863" s="49" t="s">
        <v>5</v>
      </c>
      <c r="D863" s="51"/>
      <c r="E863" s="30">
        <f t="shared" si="266"/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3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53"/>
      <c r="S863" s="64"/>
      <c r="T863" s="13"/>
      <c r="U863" s="13"/>
    </row>
    <row r="864" spans="1:19" ht="30" customHeight="1">
      <c r="A864" s="76"/>
      <c r="B864" s="75"/>
      <c r="C864" s="49" t="s">
        <v>109</v>
      </c>
      <c r="D864" s="51"/>
      <c r="E864" s="30">
        <f t="shared" si="266"/>
        <v>0</v>
      </c>
      <c r="F864" s="30">
        <v>0</v>
      </c>
      <c r="G864" s="30">
        <v>0</v>
      </c>
      <c r="H864" s="30">
        <v>0</v>
      </c>
      <c r="I864" s="30">
        <v>0</v>
      </c>
      <c r="J864" s="30">
        <v>0</v>
      </c>
      <c r="K864" s="30">
        <v>0</v>
      </c>
      <c r="L864" s="33">
        <v>0</v>
      </c>
      <c r="M864" s="30">
        <v>0</v>
      </c>
      <c r="N864" s="30">
        <v>0</v>
      </c>
      <c r="O864" s="30">
        <v>0</v>
      </c>
      <c r="P864" s="30">
        <v>0</v>
      </c>
      <c r="Q864" s="30">
        <v>0</v>
      </c>
      <c r="R864" s="53"/>
      <c r="S864" s="53"/>
    </row>
    <row r="865" spans="1:19" ht="15" customHeight="1">
      <c r="A865" s="76"/>
      <c r="B865" s="75"/>
      <c r="C865" s="49" t="s">
        <v>6</v>
      </c>
      <c r="D865" s="51"/>
      <c r="E865" s="30">
        <f t="shared" si="266"/>
        <v>0</v>
      </c>
      <c r="F865" s="30">
        <v>0</v>
      </c>
      <c r="G865" s="30">
        <v>0</v>
      </c>
      <c r="H865" s="30">
        <v>0</v>
      </c>
      <c r="I865" s="30">
        <v>0</v>
      </c>
      <c r="J865" s="30">
        <v>0</v>
      </c>
      <c r="K865" s="30">
        <v>0</v>
      </c>
      <c r="L865" s="33">
        <v>0</v>
      </c>
      <c r="M865" s="30">
        <v>0</v>
      </c>
      <c r="N865" s="30">
        <v>0</v>
      </c>
      <c r="O865" s="30">
        <v>0</v>
      </c>
      <c r="P865" s="30">
        <v>0</v>
      </c>
      <c r="Q865" s="30">
        <v>0</v>
      </c>
      <c r="R865" s="53"/>
      <c r="S865" s="53"/>
    </row>
    <row r="866" spans="1:19" ht="30" customHeight="1">
      <c r="A866" s="76"/>
      <c r="B866" s="75"/>
      <c r="C866" s="49" t="s">
        <v>110</v>
      </c>
      <c r="D866" s="51"/>
      <c r="E866" s="30">
        <f t="shared" si="266"/>
        <v>0</v>
      </c>
      <c r="F866" s="30">
        <v>0</v>
      </c>
      <c r="G866" s="30">
        <v>0</v>
      </c>
      <c r="H866" s="30">
        <v>0</v>
      </c>
      <c r="I866" s="30">
        <v>0</v>
      </c>
      <c r="J866" s="30">
        <v>0</v>
      </c>
      <c r="K866" s="30">
        <v>0</v>
      </c>
      <c r="L866" s="33">
        <v>0</v>
      </c>
      <c r="M866" s="30">
        <v>0</v>
      </c>
      <c r="N866" s="30">
        <v>0</v>
      </c>
      <c r="O866" s="30">
        <v>0</v>
      </c>
      <c r="P866" s="30">
        <v>0</v>
      </c>
      <c r="Q866" s="30">
        <v>0</v>
      </c>
      <c r="R866" s="53"/>
      <c r="S866" s="53"/>
    </row>
    <row r="867" spans="1:19" ht="30" customHeight="1">
      <c r="A867" s="76"/>
      <c r="B867" s="75"/>
      <c r="C867" s="49" t="s">
        <v>20</v>
      </c>
      <c r="D867" s="51"/>
      <c r="E867" s="30">
        <f t="shared" si="266"/>
        <v>0</v>
      </c>
      <c r="F867" s="30">
        <v>0</v>
      </c>
      <c r="G867" s="30">
        <v>0</v>
      </c>
      <c r="H867" s="30">
        <v>0</v>
      </c>
      <c r="I867" s="30">
        <v>0</v>
      </c>
      <c r="J867" s="30">
        <v>0</v>
      </c>
      <c r="K867" s="30">
        <v>0</v>
      </c>
      <c r="L867" s="33">
        <v>0</v>
      </c>
      <c r="M867" s="30">
        <v>0</v>
      </c>
      <c r="N867" s="30">
        <v>0</v>
      </c>
      <c r="O867" s="30">
        <v>0</v>
      </c>
      <c r="P867" s="30">
        <v>0</v>
      </c>
      <c r="Q867" s="30">
        <v>0</v>
      </c>
      <c r="R867" s="53"/>
      <c r="S867" s="53"/>
    </row>
    <row r="868" spans="1:19" ht="15" customHeight="1">
      <c r="A868" s="76" t="s">
        <v>94</v>
      </c>
      <c r="B868" s="79" t="s">
        <v>158</v>
      </c>
      <c r="C868" s="49" t="s">
        <v>7</v>
      </c>
      <c r="D868" s="50"/>
      <c r="E868" s="30">
        <f aca="true" t="shared" si="267" ref="E868:L868">E869+E870+E871+E872+E873+E875</f>
        <v>24420.26</v>
      </c>
      <c r="F868" s="30">
        <f t="shared" si="267"/>
        <v>4295.64</v>
      </c>
      <c r="G868" s="30">
        <f t="shared" si="267"/>
        <v>20124.62</v>
      </c>
      <c r="H868" s="30">
        <f t="shared" si="267"/>
        <v>0</v>
      </c>
      <c r="I868" s="30">
        <f t="shared" si="267"/>
        <v>0</v>
      </c>
      <c r="J868" s="30">
        <f t="shared" si="267"/>
        <v>0</v>
      </c>
      <c r="K868" s="30">
        <f t="shared" si="267"/>
        <v>0</v>
      </c>
      <c r="L868" s="33">
        <f t="shared" si="267"/>
        <v>0</v>
      </c>
      <c r="M868" s="30">
        <f>M869+M870+M871+M872+M873+M875</f>
        <v>0</v>
      </c>
      <c r="N868" s="30">
        <f>N869+N870+N871+N872+N873+N875</f>
        <v>0</v>
      </c>
      <c r="O868" s="30">
        <f>O869+O870+O871+O872+O873+O875</f>
        <v>0</v>
      </c>
      <c r="P868" s="30">
        <f>P869+P870+P871+P872+P873+P875</f>
        <v>0</v>
      </c>
      <c r="Q868" s="30">
        <f>Q869+Q870+Q871+Q872+Q873+Q875</f>
        <v>0</v>
      </c>
      <c r="R868" s="53"/>
      <c r="S868" s="53"/>
    </row>
    <row r="869" spans="1:19" ht="15" customHeight="1">
      <c r="A869" s="76"/>
      <c r="B869" s="79"/>
      <c r="C869" s="49" t="s">
        <v>4</v>
      </c>
      <c r="D869" s="50"/>
      <c r="E869" s="30">
        <f aca="true" t="shared" si="268" ref="E869:E875">L869+K869+J869+I869+H869+G869+F869</f>
        <v>0</v>
      </c>
      <c r="F869" s="30">
        <f>F877</f>
        <v>0</v>
      </c>
      <c r="G869" s="30">
        <f aca="true" t="shared" si="269" ref="G869:Q875">G877</f>
        <v>0</v>
      </c>
      <c r="H869" s="30">
        <f t="shared" si="269"/>
        <v>0</v>
      </c>
      <c r="I869" s="30">
        <f t="shared" si="269"/>
        <v>0</v>
      </c>
      <c r="J869" s="30">
        <f t="shared" si="269"/>
        <v>0</v>
      </c>
      <c r="K869" s="30">
        <f t="shared" si="269"/>
        <v>0</v>
      </c>
      <c r="L869" s="33">
        <f t="shared" si="269"/>
        <v>0</v>
      </c>
      <c r="M869" s="30">
        <f t="shared" si="269"/>
        <v>0</v>
      </c>
      <c r="N869" s="30">
        <f t="shared" si="269"/>
        <v>0</v>
      </c>
      <c r="O869" s="30">
        <f t="shared" si="269"/>
        <v>0</v>
      </c>
      <c r="P869" s="30">
        <f t="shared" si="269"/>
        <v>0</v>
      </c>
      <c r="Q869" s="30">
        <f t="shared" si="269"/>
        <v>0</v>
      </c>
      <c r="R869" s="53"/>
      <c r="S869" s="53"/>
    </row>
    <row r="870" spans="1:19" ht="15" customHeight="1">
      <c r="A870" s="76"/>
      <c r="B870" s="79"/>
      <c r="C870" s="49" t="s">
        <v>8</v>
      </c>
      <c r="D870" s="51"/>
      <c r="E870" s="30">
        <f t="shared" si="268"/>
        <v>0</v>
      </c>
      <c r="F870" s="30">
        <f aca="true" t="shared" si="270" ref="F870:L875">F878</f>
        <v>0</v>
      </c>
      <c r="G870" s="30">
        <f t="shared" si="270"/>
        <v>0</v>
      </c>
      <c r="H870" s="30">
        <f t="shared" si="270"/>
        <v>0</v>
      </c>
      <c r="I870" s="30">
        <f t="shared" si="270"/>
        <v>0</v>
      </c>
      <c r="J870" s="30">
        <f t="shared" si="270"/>
        <v>0</v>
      </c>
      <c r="K870" s="30">
        <f t="shared" si="270"/>
        <v>0</v>
      </c>
      <c r="L870" s="33">
        <f t="shared" si="270"/>
        <v>0</v>
      </c>
      <c r="M870" s="30">
        <f t="shared" si="269"/>
        <v>0</v>
      </c>
      <c r="N870" s="30">
        <f t="shared" si="269"/>
        <v>0</v>
      </c>
      <c r="O870" s="30">
        <f t="shared" si="269"/>
        <v>0</v>
      </c>
      <c r="P870" s="30">
        <f t="shared" si="269"/>
        <v>0</v>
      </c>
      <c r="Q870" s="30">
        <f t="shared" si="269"/>
        <v>0</v>
      </c>
      <c r="R870" s="53"/>
      <c r="S870" s="53"/>
    </row>
    <row r="871" spans="1:19" ht="15" customHeight="1">
      <c r="A871" s="76"/>
      <c r="B871" s="79"/>
      <c r="C871" s="49" t="s">
        <v>5</v>
      </c>
      <c r="D871" s="51"/>
      <c r="E871" s="30">
        <f t="shared" si="268"/>
        <v>0</v>
      </c>
      <c r="F871" s="30">
        <f t="shared" si="270"/>
        <v>0</v>
      </c>
      <c r="G871" s="30">
        <f t="shared" si="270"/>
        <v>0</v>
      </c>
      <c r="H871" s="30">
        <f t="shared" si="270"/>
        <v>0</v>
      </c>
      <c r="I871" s="30">
        <f t="shared" si="270"/>
        <v>0</v>
      </c>
      <c r="J871" s="30">
        <f t="shared" si="270"/>
        <v>0</v>
      </c>
      <c r="K871" s="30">
        <f t="shared" si="270"/>
        <v>0</v>
      </c>
      <c r="L871" s="33">
        <f t="shared" si="270"/>
        <v>0</v>
      </c>
      <c r="M871" s="30">
        <f t="shared" si="269"/>
        <v>0</v>
      </c>
      <c r="N871" s="30">
        <f t="shared" si="269"/>
        <v>0</v>
      </c>
      <c r="O871" s="30">
        <f t="shared" si="269"/>
        <v>0</v>
      </c>
      <c r="P871" s="30">
        <f t="shared" si="269"/>
        <v>0</v>
      </c>
      <c r="Q871" s="30">
        <f t="shared" si="269"/>
        <v>0</v>
      </c>
      <c r="R871" s="53"/>
      <c r="S871" s="53"/>
    </row>
    <row r="872" spans="1:19" ht="30" customHeight="1">
      <c r="A872" s="76"/>
      <c r="B872" s="79"/>
      <c r="C872" s="49" t="s">
        <v>109</v>
      </c>
      <c r="D872" s="51"/>
      <c r="E872" s="30">
        <f t="shared" si="268"/>
        <v>24420.26</v>
      </c>
      <c r="F872" s="30">
        <f t="shared" si="270"/>
        <v>4295.64</v>
      </c>
      <c r="G872" s="30">
        <f t="shared" si="270"/>
        <v>20124.62</v>
      </c>
      <c r="H872" s="30">
        <f t="shared" si="270"/>
        <v>0</v>
      </c>
      <c r="I872" s="30">
        <f t="shared" si="270"/>
        <v>0</v>
      </c>
      <c r="J872" s="30">
        <f t="shared" si="270"/>
        <v>0</v>
      </c>
      <c r="K872" s="30">
        <f t="shared" si="270"/>
        <v>0</v>
      </c>
      <c r="L872" s="33">
        <f t="shared" si="270"/>
        <v>0</v>
      </c>
      <c r="M872" s="30">
        <f t="shared" si="269"/>
        <v>0</v>
      </c>
      <c r="N872" s="30">
        <f t="shared" si="269"/>
        <v>0</v>
      </c>
      <c r="O872" s="30">
        <f t="shared" si="269"/>
        <v>0</v>
      </c>
      <c r="P872" s="30">
        <f t="shared" si="269"/>
        <v>0</v>
      </c>
      <c r="Q872" s="30">
        <f t="shared" si="269"/>
        <v>0</v>
      </c>
      <c r="R872" s="53"/>
      <c r="S872" s="53"/>
    </row>
    <row r="873" spans="1:19" ht="62.25" customHeight="1">
      <c r="A873" s="76"/>
      <c r="B873" s="79"/>
      <c r="C873" s="49" t="s">
        <v>6</v>
      </c>
      <c r="D873" s="51"/>
      <c r="E873" s="30">
        <f t="shared" si="268"/>
        <v>0</v>
      </c>
      <c r="F873" s="30">
        <f t="shared" si="270"/>
        <v>0</v>
      </c>
      <c r="G873" s="30">
        <f t="shared" si="270"/>
        <v>0</v>
      </c>
      <c r="H873" s="30">
        <f t="shared" si="270"/>
        <v>0</v>
      </c>
      <c r="I873" s="30">
        <f t="shared" si="270"/>
        <v>0</v>
      </c>
      <c r="J873" s="30">
        <f t="shared" si="270"/>
        <v>0</v>
      </c>
      <c r="K873" s="30">
        <f t="shared" si="270"/>
        <v>0</v>
      </c>
      <c r="L873" s="33">
        <f t="shared" si="270"/>
        <v>0</v>
      </c>
      <c r="M873" s="30">
        <f t="shared" si="269"/>
        <v>0</v>
      </c>
      <c r="N873" s="30">
        <f t="shared" si="269"/>
        <v>0</v>
      </c>
      <c r="O873" s="30">
        <f t="shared" si="269"/>
        <v>0</v>
      </c>
      <c r="P873" s="30">
        <f t="shared" si="269"/>
        <v>0</v>
      </c>
      <c r="Q873" s="30">
        <f t="shared" si="269"/>
        <v>0</v>
      </c>
      <c r="R873" s="53"/>
      <c r="S873" s="53"/>
    </row>
    <row r="874" spans="1:19" ht="30" customHeight="1">
      <c r="A874" s="76"/>
      <c r="B874" s="79"/>
      <c r="C874" s="49" t="s">
        <v>110</v>
      </c>
      <c r="D874" s="51"/>
      <c r="E874" s="30">
        <f t="shared" si="268"/>
        <v>0</v>
      </c>
      <c r="F874" s="30">
        <f t="shared" si="270"/>
        <v>0</v>
      </c>
      <c r="G874" s="30">
        <f t="shared" si="270"/>
        <v>0</v>
      </c>
      <c r="H874" s="30">
        <f t="shared" si="270"/>
        <v>0</v>
      </c>
      <c r="I874" s="30">
        <f t="shared" si="270"/>
        <v>0</v>
      </c>
      <c r="J874" s="30">
        <f t="shared" si="270"/>
        <v>0</v>
      </c>
      <c r="K874" s="30">
        <f t="shared" si="270"/>
        <v>0</v>
      </c>
      <c r="L874" s="33">
        <f t="shared" si="270"/>
        <v>0</v>
      </c>
      <c r="M874" s="30">
        <f t="shared" si="269"/>
        <v>0</v>
      </c>
      <c r="N874" s="30">
        <f t="shared" si="269"/>
        <v>0</v>
      </c>
      <c r="O874" s="30">
        <f t="shared" si="269"/>
        <v>0</v>
      </c>
      <c r="P874" s="30">
        <f t="shared" si="269"/>
        <v>0</v>
      </c>
      <c r="Q874" s="30">
        <f t="shared" si="269"/>
        <v>0</v>
      </c>
      <c r="R874" s="53"/>
      <c r="S874" s="53"/>
    </row>
    <row r="875" spans="1:19" ht="30" customHeight="1">
      <c r="A875" s="76"/>
      <c r="B875" s="79"/>
      <c r="C875" s="49" t="s">
        <v>20</v>
      </c>
      <c r="D875" s="51"/>
      <c r="E875" s="30">
        <f t="shared" si="268"/>
        <v>0</v>
      </c>
      <c r="F875" s="30">
        <f t="shared" si="270"/>
        <v>0</v>
      </c>
      <c r="G875" s="30">
        <f t="shared" si="270"/>
        <v>0</v>
      </c>
      <c r="H875" s="30">
        <f t="shared" si="270"/>
        <v>0</v>
      </c>
      <c r="I875" s="30">
        <f t="shared" si="270"/>
        <v>0</v>
      </c>
      <c r="J875" s="30">
        <f t="shared" si="270"/>
        <v>0</v>
      </c>
      <c r="K875" s="30">
        <f t="shared" si="270"/>
        <v>0</v>
      </c>
      <c r="L875" s="33">
        <f t="shared" si="270"/>
        <v>0</v>
      </c>
      <c r="M875" s="30">
        <f t="shared" si="269"/>
        <v>0</v>
      </c>
      <c r="N875" s="30">
        <f t="shared" si="269"/>
        <v>0</v>
      </c>
      <c r="O875" s="30">
        <f t="shared" si="269"/>
        <v>0</v>
      </c>
      <c r="P875" s="30">
        <f t="shared" si="269"/>
        <v>0</v>
      </c>
      <c r="Q875" s="30">
        <f t="shared" si="269"/>
        <v>0</v>
      </c>
      <c r="R875" s="53"/>
      <c r="S875" s="53"/>
    </row>
    <row r="876" spans="1:19" ht="15" customHeight="1">
      <c r="A876" s="76" t="s">
        <v>95</v>
      </c>
      <c r="B876" s="75" t="s">
        <v>159</v>
      </c>
      <c r="C876" s="49" t="s">
        <v>7</v>
      </c>
      <c r="D876" s="50"/>
      <c r="E876" s="30">
        <f aca="true" t="shared" si="271" ref="E876:L876">E877+E878+E879+E880+E881+E883</f>
        <v>24420.26</v>
      </c>
      <c r="F876" s="30">
        <f t="shared" si="271"/>
        <v>4295.64</v>
      </c>
      <c r="G876" s="30">
        <f t="shared" si="271"/>
        <v>20124.62</v>
      </c>
      <c r="H876" s="30">
        <f t="shared" si="271"/>
        <v>0</v>
      </c>
      <c r="I876" s="30">
        <f t="shared" si="271"/>
        <v>0</v>
      </c>
      <c r="J876" s="30">
        <f t="shared" si="271"/>
        <v>0</v>
      </c>
      <c r="K876" s="30">
        <f t="shared" si="271"/>
        <v>0</v>
      </c>
      <c r="L876" s="33">
        <f t="shared" si="271"/>
        <v>0</v>
      </c>
      <c r="M876" s="30">
        <f>M877+M878+M879+M880+M881+M883</f>
        <v>0</v>
      </c>
      <c r="N876" s="30">
        <f>N877+N878+N879+N880+N881+N883</f>
        <v>0</v>
      </c>
      <c r="O876" s="30">
        <f>O877+O878+O879+O880+O881+O883</f>
        <v>0</v>
      </c>
      <c r="P876" s="30">
        <f>P877+P878+P879+P880+P881+P883</f>
        <v>0</v>
      </c>
      <c r="Q876" s="30">
        <f>Q877+Q878+Q879+Q880+Q881+Q883</f>
        <v>0</v>
      </c>
      <c r="R876" s="53"/>
      <c r="S876" s="53"/>
    </row>
    <row r="877" spans="1:19" ht="15" customHeight="1">
      <c r="A877" s="76"/>
      <c r="B877" s="75"/>
      <c r="C877" s="49" t="s">
        <v>4</v>
      </c>
      <c r="D877" s="50"/>
      <c r="E877" s="30">
        <f aca="true" t="shared" si="272" ref="E877:E883">F877+G877+H877+I877+J877+K877+L877+M877+N877+O877+P877+Q877</f>
        <v>0</v>
      </c>
      <c r="F877" s="30">
        <v>0</v>
      </c>
      <c r="G877" s="30">
        <v>0</v>
      </c>
      <c r="H877" s="30">
        <v>0</v>
      </c>
      <c r="I877" s="30">
        <v>0</v>
      </c>
      <c r="J877" s="30">
        <v>0</v>
      </c>
      <c r="K877" s="30">
        <v>0</v>
      </c>
      <c r="L877" s="33">
        <v>0</v>
      </c>
      <c r="M877" s="30">
        <v>0</v>
      </c>
      <c r="N877" s="30">
        <v>0</v>
      </c>
      <c r="O877" s="30">
        <v>0</v>
      </c>
      <c r="P877" s="30">
        <v>0</v>
      </c>
      <c r="Q877" s="30">
        <v>0</v>
      </c>
      <c r="R877" s="53"/>
      <c r="S877" s="53"/>
    </row>
    <row r="878" spans="1:19" ht="15" customHeight="1">
      <c r="A878" s="76"/>
      <c r="B878" s="75"/>
      <c r="C878" s="49" t="s">
        <v>8</v>
      </c>
      <c r="D878" s="51"/>
      <c r="E878" s="30">
        <f t="shared" si="272"/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3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53"/>
      <c r="S878" s="53"/>
    </row>
    <row r="879" spans="1:19" ht="15" customHeight="1">
      <c r="A879" s="76"/>
      <c r="B879" s="75"/>
      <c r="C879" s="49" t="s">
        <v>5</v>
      </c>
      <c r="D879" s="51"/>
      <c r="E879" s="30">
        <f t="shared" si="272"/>
        <v>0</v>
      </c>
      <c r="F879" s="30">
        <v>0</v>
      </c>
      <c r="G879" s="30">
        <v>0</v>
      </c>
      <c r="H879" s="30">
        <v>0</v>
      </c>
      <c r="I879" s="30">
        <v>0</v>
      </c>
      <c r="J879" s="30">
        <v>0</v>
      </c>
      <c r="K879" s="30">
        <v>0</v>
      </c>
      <c r="L879" s="33">
        <v>0</v>
      </c>
      <c r="M879" s="30">
        <v>0</v>
      </c>
      <c r="N879" s="30">
        <v>0</v>
      </c>
      <c r="O879" s="30">
        <v>0</v>
      </c>
      <c r="P879" s="30">
        <v>0</v>
      </c>
      <c r="Q879" s="30">
        <v>0</v>
      </c>
      <c r="R879" s="53"/>
      <c r="S879" s="53"/>
    </row>
    <row r="880" spans="1:19" ht="30" customHeight="1">
      <c r="A880" s="76"/>
      <c r="B880" s="75"/>
      <c r="C880" s="49" t="s">
        <v>109</v>
      </c>
      <c r="D880" s="51"/>
      <c r="E880" s="30">
        <f t="shared" si="272"/>
        <v>24420.26</v>
      </c>
      <c r="F880" s="30">
        <v>4295.64</v>
      </c>
      <c r="G880" s="30">
        <v>20124.62</v>
      </c>
      <c r="H880" s="30">
        <v>0</v>
      </c>
      <c r="I880" s="30">
        <v>0</v>
      </c>
      <c r="J880" s="30">
        <v>0</v>
      </c>
      <c r="K880" s="30">
        <v>0</v>
      </c>
      <c r="L880" s="33">
        <v>0</v>
      </c>
      <c r="M880" s="30">
        <v>0</v>
      </c>
      <c r="N880" s="30">
        <v>0</v>
      </c>
      <c r="O880" s="30">
        <v>0</v>
      </c>
      <c r="P880" s="30">
        <v>0</v>
      </c>
      <c r="Q880" s="30">
        <v>0</v>
      </c>
      <c r="R880" s="53"/>
      <c r="S880" s="53"/>
    </row>
    <row r="881" spans="1:19" ht="15" customHeight="1">
      <c r="A881" s="76"/>
      <c r="B881" s="75"/>
      <c r="C881" s="49" t="s">
        <v>6</v>
      </c>
      <c r="D881" s="51"/>
      <c r="E881" s="30">
        <f t="shared" si="272"/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3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53"/>
      <c r="S881" s="53"/>
    </row>
    <row r="882" spans="1:19" ht="63.75" customHeight="1">
      <c r="A882" s="76"/>
      <c r="B882" s="75"/>
      <c r="C882" s="49" t="s">
        <v>110</v>
      </c>
      <c r="D882" s="51"/>
      <c r="E882" s="30">
        <f t="shared" si="272"/>
        <v>0</v>
      </c>
      <c r="F882" s="30">
        <v>0</v>
      </c>
      <c r="G882" s="30">
        <v>0</v>
      </c>
      <c r="H882" s="30">
        <v>0</v>
      </c>
      <c r="I882" s="30">
        <v>0</v>
      </c>
      <c r="J882" s="30">
        <v>0</v>
      </c>
      <c r="K882" s="30">
        <v>0</v>
      </c>
      <c r="L882" s="33">
        <v>0</v>
      </c>
      <c r="M882" s="30">
        <v>0</v>
      </c>
      <c r="N882" s="30">
        <v>0</v>
      </c>
      <c r="O882" s="30">
        <v>0</v>
      </c>
      <c r="P882" s="30">
        <v>0</v>
      </c>
      <c r="Q882" s="30">
        <v>0</v>
      </c>
      <c r="R882" s="53"/>
      <c r="S882" s="53"/>
    </row>
    <row r="883" spans="1:19" ht="30" customHeight="1">
      <c r="A883" s="76"/>
      <c r="B883" s="75"/>
      <c r="C883" s="49" t="s">
        <v>20</v>
      </c>
      <c r="D883" s="51"/>
      <c r="E883" s="30">
        <f t="shared" si="272"/>
        <v>0</v>
      </c>
      <c r="F883" s="30">
        <v>0</v>
      </c>
      <c r="G883" s="30">
        <v>0</v>
      </c>
      <c r="H883" s="30">
        <v>0</v>
      </c>
      <c r="I883" s="30">
        <v>0</v>
      </c>
      <c r="J883" s="30">
        <v>0</v>
      </c>
      <c r="K883" s="30">
        <v>0</v>
      </c>
      <c r="L883" s="33">
        <v>0</v>
      </c>
      <c r="M883" s="30">
        <v>0</v>
      </c>
      <c r="N883" s="30">
        <v>0</v>
      </c>
      <c r="O883" s="30">
        <v>0</v>
      </c>
      <c r="P883" s="30">
        <v>0</v>
      </c>
      <c r="Q883" s="30">
        <v>0</v>
      </c>
      <c r="R883" s="53"/>
      <c r="S883" s="53"/>
    </row>
    <row r="884" spans="1:17" ht="15" customHeight="1">
      <c r="A884" s="74" t="s">
        <v>96</v>
      </c>
      <c r="B884" s="75" t="s">
        <v>174</v>
      </c>
      <c r="C884" s="49" t="s">
        <v>7</v>
      </c>
      <c r="D884" s="50"/>
      <c r="E884" s="30">
        <f>E893</f>
        <v>112096481.13572</v>
      </c>
      <c r="F884" s="30">
        <f aca="true" t="shared" si="273" ref="F884:Q884">F885+F886+F887+F888+F890+F892</f>
        <v>0</v>
      </c>
      <c r="G884" s="30">
        <f t="shared" si="273"/>
        <v>0</v>
      </c>
      <c r="H884" s="30">
        <f t="shared" si="273"/>
        <v>7538658.62</v>
      </c>
      <c r="I884" s="30">
        <f t="shared" si="273"/>
        <v>7534868.619999999</v>
      </c>
      <c r="J884" s="30">
        <f t="shared" si="273"/>
        <v>8757477.24</v>
      </c>
      <c r="K884" s="30">
        <f t="shared" si="273"/>
        <v>10783354.77771</v>
      </c>
      <c r="L884" s="33">
        <f t="shared" si="273"/>
        <v>11837728.35801</v>
      </c>
      <c r="M884" s="30">
        <f t="shared" si="273"/>
        <v>11955532.8</v>
      </c>
      <c r="N884" s="30">
        <f t="shared" si="273"/>
        <v>12521253.77</v>
      </c>
      <c r="O884" s="30">
        <f t="shared" si="273"/>
        <v>13232205.5</v>
      </c>
      <c r="P884" s="30">
        <f t="shared" si="273"/>
        <v>13693824.24</v>
      </c>
      <c r="Q884" s="30">
        <f t="shared" si="273"/>
        <v>14241577.21</v>
      </c>
    </row>
    <row r="885" spans="1:17" ht="15" customHeight="1">
      <c r="A885" s="74"/>
      <c r="B885" s="75"/>
      <c r="C885" s="49" t="s">
        <v>4</v>
      </c>
      <c r="D885" s="50"/>
      <c r="E885" s="30">
        <f>E894</f>
        <v>0</v>
      </c>
      <c r="F885" s="30">
        <f>F894</f>
        <v>0</v>
      </c>
      <c r="G885" s="30">
        <f aca="true" t="shared" si="274" ref="G885:L888">G894</f>
        <v>0</v>
      </c>
      <c r="H885" s="30">
        <f t="shared" si="274"/>
        <v>0</v>
      </c>
      <c r="I885" s="30">
        <f t="shared" si="274"/>
        <v>0</v>
      </c>
      <c r="J885" s="30">
        <f t="shared" si="274"/>
        <v>0</v>
      </c>
      <c r="K885" s="30">
        <f t="shared" si="274"/>
        <v>0</v>
      </c>
      <c r="L885" s="33">
        <f t="shared" si="274"/>
        <v>0</v>
      </c>
      <c r="M885" s="30">
        <f>M894</f>
        <v>0</v>
      </c>
      <c r="N885" s="30">
        <v>0</v>
      </c>
      <c r="O885" s="30">
        <v>0</v>
      </c>
      <c r="P885" s="30">
        <v>0</v>
      </c>
      <c r="Q885" s="30">
        <v>0</v>
      </c>
    </row>
    <row r="886" spans="1:17" ht="15" customHeight="1">
      <c r="A886" s="74"/>
      <c r="B886" s="75"/>
      <c r="C886" s="49" t="s">
        <v>8</v>
      </c>
      <c r="D886" s="62"/>
      <c r="E886" s="30">
        <f>E895</f>
        <v>0</v>
      </c>
      <c r="F886" s="30">
        <f>F895</f>
        <v>0</v>
      </c>
      <c r="G886" s="30">
        <f t="shared" si="274"/>
        <v>0</v>
      </c>
      <c r="H886" s="30">
        <f t="shared" si="274"/>
        <v>0</v>
      </c>
      <c r="I886" s="30">
        <f t="shared" si="274"/>
        <v>0</v>
      </c>
      <c r="J886" s="30">
        <f t="shared" si="274"/>
        <v>0</v>
      </c>
      <c r="K886" s="30">
        <f t="shared" si="274"/>
        <v>0</v>
      </c>
      <c r="L886" s="33">
        <f t="shared" si="274"/>
        <v>0</v>
      </c>
      <c r="M886" s="30">
        <f>M895</f>
        <v>0</v>
      </c>
      <c r="N886" s="30">
        <v>0</v>
      </c>
      <c r="O886" s="30">
        <v>0</v>
      </c>
      <c r="P886" s="30">
        <v>0</v>
      </c>
      <c r="Q886" s="30">
        <v>0</v>
      </c>
    </row>
    <row r="887" spans="1:17" ht="15" customHeight="1">
      <c r="A887" s="74"/>
      <c r="B887" s="75"/>
      <c r="C887" s="49" t="s">
        <v>5</v>
      </c>
      <c r="D887" s="51"/>
      <c r="E887" s="30">
        <f>E896</f>
        <v>0</v>
      </c>
      <c r="F887" s="30">
        <f>F896</f>
        <v>0</v>
      </c>
      <c r="G887" s="30">
        <f t="shared" si="274"/>
        <v>0</v>
      </c>
      <c r="H887" s="30">
        <f t="shared" si="274"/>
        <v>0</v>
      </c>
      <c r="I887" s="30">
        <f t="shared" si="274"/>
        <v>0</v>
      </c>
      <c r="J887" s="30">
        <f t="shared" si="274"/>
        <v>0</v>
      </c>
      <c r="K887" s="30">
        <f t="shared" si="274"/>
        <v>0</v>
      </c>
      <c r="L887" s="33">
        <f t="shared" si="274"/>
        <v>0</v>
      </c>
      <c r="M887" s="30">
        <f>M896</f>
        <v>0</v>
      </c>
      <c r="N887" s="30">
        <v>0</v>
      </c>
      <c r="O887" s="30">
        <v>0</v>
      </c>
      <c r="P887" s="30">
        <v>0</v>
      </c>
      <c r="Q887" s="30">
        <v>0</v>
      </c>
    </row>
    <row r="888" spans="1:17" ht="45" customHeight="1">
      <c r="A888" s="74"/>
      <c r="B888" s="75"/>
      <c r="C888" s="49" t="s">
        <v>111</v>
      </c>
      <c r="D888" s="51" t="s">
        <v>15</v>
      </c>
      <c r="E888" s="30">
        <f>E897</f>
        <v>112096481.13572</v>
      </c>
      <c r="F888" s="30">
        <f>F897</f>
        <v>0</v>
      </c>
      <c r="G888" s="30">
        <f t="shared" si="274"/>
        <v>0</v>
      </c>
      <c r="H888" s="30">
        <f t="shared" si="274"/>
        <v>7538658.62</v>
      </c>
      <c r="I888" s="30">
        <f>I897</f>
        <v>7534868.619999999</v>
      </c>
      <c r="J888" s="30">
        <f t="shared" si="274"/>
        <v>8757477.24</v>
      </c>
      <c r="K888" s="30">
        <f t="shared" si="274"/>
        <v>10783354.77771</v>
      </c>
      <c r="L888" s="33">
        <f t="shared" si="274"/>
        <v>11837728.35801</v>
      </c>
      <c r="M888" s="30">
        <f>M897</f>
        <v>11955532.8</v>
      </c>
      <c r="N888" s="30">
        <f>N897</f>
        <v>12521253.77</v>
      </c>
      <c r="O888" s="30">
        <f>O897</f>
        <v>13232205.5</v>
      </c>
      <c r="P888" s="30">
        <f>P897</f>
        <v>13693824.24</v>
      </c>
      <c r="Q888" s="30">
        <f>Q897</f>
        <v>14241577.21</v>
      </c>
    </row>
    <row r="889" spans="1:17" ht="49.5" customHeight="1">
      <c r="A889" s="74"/>
      <c r="B889" s="75"/>
      <c r="C889" s="55" t="s">
        <v>108</v>
      </c>
      <c r="D889" s="51"/>
      <c r="E889" s="30">
        <f>F889+G889+H889+I889+J889+K889+L889</f>
        <v>13688530.093</v>
      </c>
      <c r="F889" s="32">
        <v>0</v>
      </c>
      <c r="G889" s="32">
        <v>0</v>
      </c>
      <c r="H889" s="32">
        <v>2945768.8</v>
      </c>
      <c r="I889" s="32">
        <v>2755517</v>
      </c>
      <c r="J889" s="32">
        <v>2819732.7</v>
      </c>
      <c r="K889" s="32">
        <v>2535049.761</v>
      </c>
      <c r="L889" s="46">
        <v>2632461.832</v>
      </c>
      <c r="M889" s="32">
        <v>2736680.527</v>
      </c>
      <c r="N889" s="30">
        <v>2846147.74808</v>
      </c>
      <c r="O889" s="30">
        <v>2846147.74808</v>
      </c>
      <c r="P889" s="30">
        <v>2846147.74808</v>
      </c>
      <c r="Q889" s="30">
        <v>2846147.74808</v>
      </c>
    </row>
    <row r="890" spans="1:17" ht="15" customHeight="1">
      <c r="A890" s="74"/>
      <c r="B890" s="75"/>
      <c r="C890" s="49" t="s">
        <v>6</v>
      </c>
      <c r="D890" s="51"/>
      <c r="E890" s="30">
        <f aca="true" t="shared" si="275" ref="E890:L892">E899</f>
        <v>0</v>
      </c>
      <c r="F890" s="30">
        <f t="shared" si="275"/>
        <v>0</v>
      </c>
      <c r="G890" s="30">
        <f t="shared" si="275"/>
        <v>0</v>
      </c>
      <c r="H890" s="30">
        <f t="shared" si="275"/>
        <v>0</v>
      </c>
      <c r="I890" s="30">
        <f t="shared" si="275"/>
        <v>0</v>
      </c>
      <c r="J890" s="30">
        <f t="shared" si="275"/>
        <v>0</v>
      </c>
      <c r="K890" s="30">
        <f t="shared" si="275"/>
        <v>0</v>
      </c>
      <c r="L890" s="33">
        <f t="shared" si="275"/>
        <v>0</v>
      </c>
      <c r="M890" s="30">
        <f>M899</f>
        <v>0</v>
      </c>
      <c r="N890" s="30">
        <v>0</v>
      </c>
      <c r="O890" s="30">
        <v>0</v>
      </c>
      <c r="P890" s="30">
        <v>0</v>
      </c>
      <c r="Q890" s="30">
        <v>0</v>
      </c>
    </row>
    <row r="891" spans="1:17" ht="30" customHeight="1">
      <c r="A891" s="74"/>
      <c r="B891" s="75"/>
      <c r="C891" s="49" t="s">
        <v>110</v>
      </c>
      <c r="D891" s="51"/>
      <c r="E891" s="30">
        <f t="shared" si="275"/>
        <v>0</v>
      </c>
      <c r="F891" s="30">
        <v>0</v>
      </c>
      <c r="G891" s="30">
        <v>0</v>
      </c>
      <c r="H891" s="30">
        <v>0</v>
      </c>
      <c r="I891" s="30">
        <v>0</v>
      </c>
      <c r="J891" s="30">
        <v>0</v>
      </c>
      <c r="K891" s="30">
        <v>0</v>
      </c>
      <c r="L891" s="33">
        <v>0</v>
      </c>
      <c r="M891" s="30">
        <v>0</v>
      </c>
      <c r="N891" s="30">
        <v>0</v>
      </c>
      <c r="O891" s="30">
        <v>0</v>
      </c>
      <c r="P891" s="30">
        <v>0</v>
      </c>
      <c r="Q891" s="30">
        <v>0</v>
      </c>
    </row>
    <row r="892" spans="1:17" ht="30" customHeight="1">
      <c r="A892" s="74"/>
      <c r="B892" s="75"/>
      <c r="C892" s="49" t="s">
        <v>20</v>
      </c>
      <c r="D892" s="51"/>
      <c r="E892" s="30">
        <f t="shared" si="275"/>
        <v>0</v>
      </c>
      <c r="F892" s="30">
        <f t="shared" si="275"/>
        <v>0</v>
      </c>
      <c r="G892" s="30">
        <f t="shared" si="275"/>
        <v>0</v>
      </c>
      <c r="H892" s="30">
        <f t="shared" si="275"/>
        <v>0</v>
      </c>
      <c r="I892" s="30">
        <f t="shared" si="275"/>
        <v>0</v>
      </c>
      <c r="J892" s="30">
        <f t="shared" si="275"/>
        <v>0</v>
      </c>
      <c r="K892" s="30">
        <f t="shared" si="275"/>
        <v>0</v>
      </c>
      <c r="L892" s="33">
        <f t="shared" si="275"/>
        <v>0</v>
      </c>
      <c r="M892" s="30">
        <f>M901</f>
        <v>0</v>
      </c>
      <c r="N892" s="30">
        <f>N901</f>
        <v>0</v>
      </c>
      <c r="O892" s="30">
        <f>O901</f>
        <v>0</v>
      </c>
      <c r="P892" s="30">
        <f>P901</f>
        <v>0</v>
      </c>
      <c r="Q892" s="30">
        <f>Q901</f>
        <v>0</v>
      </c>
    </row>
    <row r="893" spans="1:17" ht="15" customHeight="1">
      <c r="A893" s="76" t="s">
        <v>102</v>
      </c>
      <c r="B893" s="75" t="s">
        <v>235</v>
      </c>
      <c r="C893" s="49" t="s">
        <v>7</v>
      </c>
      <c r="D893" s="50"/>
      <c r="E893" s="30">
        <f>E894+E895+E896+E897+E899+E901+E900</f>
        <v>112096481.13572</v>
      </c>
      <c r="F893" s="30">
        <f aca="true" t="shared" si="276" ref="F893:L893">F894+F895+F896+F897+F899+F901+F900</f>
        <v>0</v>
      </c>
      <c r="G893" s="30">
        <f t="shared" si="276"/>
        <v>0</v>
      </c>
      <c r="H893" s="30">
        <f t="shared" si="276"/>
        <v>7538658.62</v>
      </c>
      <c r="I893" s="30">
        <f t="shared" si="276"/>
        <v>7534868.619999999</v>
      </c>
      <c r="J893" s="30">
        <f t="shared" si="276"/>
        <v>8757477.24</v>
      </c>
      <c r="K893" s="30">
        <f t="shared" si="276"/>
        <v>10783354.77771</v>
      </c>
      <c r="L893" s="33">
        <f t="shared" si="276"/>
        <v>11837728.35801</v>
      </c>
      <c r="M893" s="30">
        <f>M894+M895+M896+M897+M899+M901+M900</f>
        <v>11955532.8</v>
      </c>
      <c r="N893" s="30">
        <f>N894+N895+N896+N897+N898+N900</f>
        <v>12521253.77</v>
      </c>
      <c r="O893" s="30">
        <f>O894+O895+O896+O897+O898+O900</f>
        <v>13232205.5</v>
      </c>
      <c r="P893" s="30">
        <f>P894+P895+P896+P897+P898+P900</f>
        <v>13693824.24</v>
      </c>
      <c r="Q893" s="30">
        <f>Q894+Q895+Q896+Q897+Q898+Q900</f>
        <v>14241577.21</v>
      </c>
    </row>
    <row r="894" spans="1:17" ht="15" customHeight="1">
      <c r="A894" s="76"/>
      <c r="B894" s="75"/>
      <c r="C894" s="49" t="s">
        <v>4</v>
      </c>
      <c r="D894" s="50"/>
      <c r="E894" s="30">
        <f aca="true" t="shared" si="277" ref="E894:L897">E903+E911+E919</f>
        <v>0</v>
      </c>
      <c r="F894" s="30">
        <f t="shared" si="277"/>
        <v>0</v>
      </c>
      <c r="G894" s="30">
        <f t="shared" si="277"/>
        <v>0</v>
      </c>
      <c r="H894" s="30">
        <f t="shared" si="277"/>
        <v>0</v>
      </c>
      <c r="I894" s="30">
        <f t="shared" si="277"/>
        <v>0</v>
      </c>
      <c r="J894" s="30">
        <f t="shared" si="277"/>
        <v>0</v>
      </c>
      <c r="K894" s="30">
        <f t="shared" si="277"/>
        <v>0</v>
      </c>
      <c r="L894" s="33">
        <f t="shared" si="277"/>
        <v>0</v>
      </c>
      <c r="M894" s="30">
        <f>M903+M911+M919</f>
        <v>0</v>
      </c>
      <c r="N894" s="30">
        <v>0</v>
      </c>
      <c r="O894" s="30">
        <v>0</v>
      </c>
      <c r="P894" s="30">
        <v>0</v>
      </c>
      <c r="Q894" s="30">
        <v>0</v>
      </c>
    </row>
    <row r="895" spans="1:17" ht="15" customHeight="1">
      <c r="A895" s="76"/>
      <c r="B895" s="75"/>
      <c r="C895" s="49" t="s">
        <v>8</v>
      </c>
      <c r="D895" s="51"/>
      <c r="E895" s="30">
        <f t="shared" si="277"/>
        <v>0</v>
      </c>
      <c r="F895" s="30">
        <f t="shared" si="277"/>
        <v>0</v>
      </c>
      <c r="G895" s="30">
        <f t="shared" si="277"/>
        <v>0</v>
      </c>
      <c r="H895" s="30">
        <f t="shared" si="277"/>
        <v>0</v>
      </c>
      <c r="I895" s="30">
        <f t="shared" si="277"/>
        <v>0</v>
      </c>
      <c r="J895" s="30">
        <f t="shared" si="277"/>
        <v>0</v>
      </c>
      <c r="K895" s="30">
        <f t="shared" si="277"/>
        <v>0</v>
      </c>
      <c r="L895" s="33">
        <f t="shared" si="277"/>
        <v>0</v>
      </c>
      <c r="M895" s="30">
        <f>M904+M912+M920</f>
        <v>0</v>
      </c>
      <c r="N895" s="30">
        <v>0</v>
      </c>
      <c r="O895" s="30">
        <v>0</v>
      </c>
      <c r="P895" s="30">
        <v>0</v>
      </c>
      <c r="Q895" s="30">
        <v>0</v>
      </c>
    </row>
    <row r="896" spans="1:17" ht="15" customHeight="1">
      <c r="A896" s="76"/>
      <c r="B896" s="75"/>
      <c r="C896" s="49" t="s">
        <v>5</v>
      </c>
      <c r="D896" s="51"/>
      <c r="E896" s="30">
        <f t="shared" si="277"/>
        <v>0</v>
      </c>
      <c r="F896" s="30">
        <f t="shared" si="277"/>
        <v>0</v>
      </c>
      <c r="G896" s="30">
        <f t="shared" si="277"/>
        <v>0</v>
      </c>
      <c r="H896" s="30">
        <f t="shared" si="277"/>
        <v>0</v>
      </c>
      <c r="I896" s="30">
        <f t="shared" si="277"/>
        <v>0</v>
      </c>
      <c r="J896" s="30">
        <f t="shared" si="277"/>
        <v>0</v>
      </c>
      <c r="K896" s="30">
        <f t="shared" si="277"/>
        <v>0</v>
      </c>
      <c r="L896" s="33">
        <f t="shared" si="277"/>
        <v>0</v>
      </c>
      <c r="M896" s="30">
        <f>M905+M913+M921</f>
        <v>0</v>
      </c>
      <c r="N896" s="30">
        <v>0</v>
      </c>
      <c r="O896" s="30">
        <v>0</v>
      </c>
      <c r="P896" s="30">
        <v>0</v>
      </c>
      <c r="Q896" s="30">
        <v>0</v>
      </c>
    </row>
    <row r="897" spans="1:17" ht="45" customHeight="1">
      <c r="A897" s="76"/>
      <c r="B897" s="75"/>
      <c r="C897" s="49" t="s">
        <v>111</v>
      </c>
      <c r="D897" s="51" t="s">
        <v>15</v>
      </c>
      <c r="E897" s="30">
        <f>E906+E914+E922</f>
        <v>112096481.13572</v>
      </c>
      <c r="F897" s="30">
        <f t="shared" si="277"/>
        <v>0</v>
      </c>
      <c r="G897" s="30">
        <f t="shared" si="277"/>
        <v>0</v>
      </c>
      <c r="H897" s="30">
        <f t="shared" si="277"/>
        <v>7538658.62</v>
      </c>
      <c r="I897" s="30">
        <f t="shared" si="277"/>
        <v>7534868.619999999</v>
      </c>
      <c r="J897" s="30">
        <f t="shared" si="277"/>
        <v>8757477.24</v>
      </c>
      <c r="K897" s="30">
        <f t="shared" si="277"/>
        <v>10783354.77771</v>
      </c>
      <c r="L897" s="33">
        <f t="shared" si="277"/>
        <v>11837728.35801</v>
      </c>
      <c r="M897" s="30">
        <f>M906+M914+M922</f>
        <v>11955532.8</v>
      </c>
      <c r="N897" s="30">
        <f>N906+N914+N922</f>
        <v>12521253.77</v>
      </c>
      <c r="O897" s="30">
        <f>O906+O914+O922</f>
        <v>13232205.5</v>
      </c>
      <c r="P897" s="30">
        <f>P906+P914+P922</f>
        <v>13693824.24</v>
      </c>
      <c r="Q897" s="30">
        <f>Q906+Q914+Q922</f>
        <v>14241577.21</v>
      </c>
    </row>
    <row r="898" spans="1:17" ht="60" customHeight="1">
      <c r="A898" s="76"/>
      <c r="B898" s="75"/>
      <c r="C898" s="55" t="s">
        <v>108</v>
      </c>
      <c r="D898" s="51"/>
      <c r="E898" s="30">
        <f>F898+G898+H898+I898+J898+K898+L898</f>
        <v>14504732.3</v>
      </c>
      <c r="F898" s="32">
        <v>0</v>
      </c>
      <c r="G898" s="32">
        <v>0</v>
      </c>
      <c r="H898" s="32">
        <v>2945768.8</v>
      </c>
      <c r="I898" s="32">
        <v>2755517</v>
      </c>
      <c r="J898" s="32">
        <v>2819732.7</v>
      </c>
      <c r="K898" s="46">
        <v>2932727.1</v>
      </c>
      <c r="L898" s="46">
        <v>3050986.7</v>
      </c>
      <c r="M898" s="32">
        <v>3050986.7</v>
      </c>
      <c r="N898" s="30">
        <v>0</v>
      </c>
      <c r="O898" s="30">
        <v>0</v>
      </c>
      <c r="P898" s="30">
        <v>0</v>
      </c>
      <c r="Q898" s="30">
        <v>0</v>
      </c>
    </row>
    <row r="899" spans="1:17" ht="15" customHeight="1">
      <c r="A899" s="76"/>
      <c r="B899" s="75"/>
      <c r="C899" s="49" t="s">
        <v>6</v>
      </c>
      <c r="D899" s="51"/>
      <c r="E899" s="30">
        <f aca="true" t="shared" si="278" ref="E899:L901">E907+E915+E923</f>
        <v>0</v>
      </c>
      <c r="F899" s="30">
        <f t="shared" si="278"/>
        <v>0</v>
      </c>
      <c r="G899" s="30">
        <f t="shared" si="278"/>
        <v>0</v>
      </c>
      <c r="H899" s="30">
        <f t="shared" si="278"/>
        <v>0</v>
      </c>
      <c r="I899" s="30">
        <f t="shared" si="278"/>
        <v>0</v>
      </c>
      <c r="J899" s="30">
        <f t="shared" si="278"/>
        <v>0</v>
      </c>
      <c r="K899" s="30">
        <f t="shared" si="278"/>
        <v>0</v>
      </c>
      <c r="L899" s="33">
        <f t="shared" si="278"/>
        <v>0</v>
      </c>
      <c r="M899" s="30">
        <f>M907+M915+M923</f>
        <v>0</v>
      </c>
      <c r="N899" s="30">
        <v>0</v>
      </c>
      <c r="O899" s="30">
        <v>0</v>
      </c>
      <c r="P899" s="30">
        <v>0</v>
      </c>
      <c r="Q899" s="30">
        <v>0</v>
      </c>
    </row>
    <row r="900" spans="1:17" ht="30" customHeight="1">
      <c r="A900" s="76"/>
      <c r="B900" s="75"/>
      <c r="C900" s="49" t="s">
        <v>110</v>
      </c>
      <c r="D900" s="51"/>
      <c r="E900" s="30">
        <f t="shared" si="278"/>
        <v>0</v>
      </c>
      <c r="F900" s="30">
        <f t="shared" si="278"/>
        <v>0</v>
      </c>
      <c r="G900" s="30">
        <f t="shared" si="278"/>
        <v>0</v>
      </c>
      <c r="H900" s="30">
        <f t="shared" si="278"/>
        <v>0</v>
      </c>
      <c r="I900" s="30">
        <f t="shared" si="278"/>
        <v>0</v>
      </c>
      <c r="J900" s="30">
        <f t="shared" si="278"/>
        <v>0</v>
      </c>
      <c r="K900" s="30">
        <f t="shared" si="278"/>
        <v>0</v>
      </c>
      <c r="L900" s="33">
        <f t="shared" si="278"/>
        <v>0</v>
      </c>
      <c r="M900" s="30">
        <f>M908+M916+M924</f>
        <v>0</v>
      </c>
      <c r="N900" s="30">
        <v>0</v>
      </c>
      <c r="O900" s="30">
        <v>0</v>
      </c>
      <c r="P900" s="30">
        <v>0</v>
      </c>
      <c r="Q900" s="30">
        <v>0</v>
      </c>
    </row>
    <row r="901" spans="1:17" ht="30" customHeight="1">
      <c r="A901" s="76"/>
      <c r="B901" s="75"/>
      <c r="C901" s="49" t="s">
        <v>20</v>
      </c>
      <c r="D901" s="51"/>
      <c r="E901" s="30">
        <f>E909+E917+E925</f>
        <v>0</v>
      </c>
      <c r="F901" s="30">
        <f t="shared" si="278"/>
        <v>0</v>
      </c>
      <c r="G901" s="30">
        <f t="shared" si="278"/>
        <v>0</v>
      </c>
      <c r="H901" s="30">
        <f t="shared" si="278"/>
        <v>0</v>
      </c>
      <c r="I901" s="30">
        <f t="shared" si="278"/>
        <v>0</v>
      </c>
      <c r="J901" s="30">
        <f t="shared" si="278"/>
        <v>0</v>
      </c>
      <c r="K901" s="30">
        <f t="shared" si="278"/>
        <v>0</v>
      </c>
      <c r="L901" s="33">
        <f t="shared" si="278"/>
        <v>0</v>
      </c>
      <c r="M901" s="30">
        <f>M909+M917+M925</f>
        <v>0</v>
      </c>
      <c r="N901" s="30">
        <f>N909+N917+N925</f>
        <v>0</v>
      </c>
      <c r="O901" s="30">
        <f>O909+O917+O925</f>
        <v>0</v>
      </c>
      <c r="P901" s="30">
        <f>P909+P917+P925</f>
        <v>0</v>
      </c>
      <c r="Q901" s="30">
        <f>Q909+Q917+Q925</f>
        <v>0</v>
      </c>
    </row>
    <row r="902" spans="1:17" ht="15" customHeight="1">
      <c r="A902" s="78" t="s">
        <v>97</v>
      </c>
      <c r="B902" s="75" t="s">
        <v>172</v>
      </c>
      <c r="C902" s="49" t="s">
        <v>7</v>
      </c>
      <c r="D902" s="50"/>
      <c r="E902" s="30">
        <f>E903+E904+E905+E906+E907+E909+E908</f>
        <v>111208939.30436</v>
      </c>
      <c r="F902" s="30">
        <f aca="true" t="shared" si="279" ref="F902:L902">F903+F904+F905+F906+F907+F909+F908</f>
        <v>0</v>
      </c>
      <c r="G902" s="30">
        <f t="shared" si="279"/>
        <v>0</v>
      </c>
      <c r="H902" s="30">
        <f t="shared" si="279"/>
        <v>7124804.4</v>
      </c>
      <c r="I902" s="30">
        <f t="shared" si="279"/>
        <v>7290080.21</v>
      </c>
      <c r="J902" s="30">
        <f t="shared" si="279"/>
        <v>8755777.24</v>
      </c>
      <c r="K902" s="30">
        <f t="shared" si="279"/>
        <v>10778141.57635</v>
      </c>
      <c r="L902" s="33">
        <f t="shared" si="279"/>
        <v>11618492.35801</v>
      </c>
      <c r="M902" s="30">
        <f>M903+M904+M905+M906+M907+M909+M908</f>
        <v>11952782.8</v>
      </c>
      <c r="N902" s="30">
        <f>N903+N904+N905+N906+N907+N909</f>
        <v>12521253.77</v>
      </c>
      <c r="O902" s="30">
        <f>O903+O904+O905+O906+O907+O909</f>
        <v>13232205.5</v>
      </c>
      <c r="P902" s="30">
        <f>P903+P904+P905+P906+P907+P909</f>
        <v>13693824.24</v>
      </c>
      <c r="Q902" s="30">
        <f>Q903+Q904+Q905+Q906+Q907+Q909</f>
        <v>14241577.21</v>
      </c>
    </row>
    <row r="903" spans="1:17" ht="15" customHeight="1">
      <c r="A903" s="78"/>
      <c r="B903" s="75"/>
      <c r="C903" s="49" t="s">
        <v>4</v>
      </c>
      <c r="D903" s="50"/>
      <c r="E903" s="30">
        <f>F903+G903+H903+I903+J903+K903+L903+M903+N903+O903+P903+Q903</f>
        <v>0</v>
      </c>
      <c r="F903" s="30">
        <v>0</v>
      </c>
      <c r="G903" s="30">
        <v>0</v>
      </c>
      <c r="H903" s="30">
        <v>0</v>
      </c>
      <c r="I903" s="30">
        <v>0</v>
      </c>
      <c r="J903" s="30">
        <v>0</v>
      </c>
      <c r="K903" s="30">
        <v>0</v>
      </c>
      <c r="L903" s="33">
        <v>0</v>
      </c>
      <c r="M903" s="30">
        <v>0</v>
      </c>
      <c r="N903" s="30">
        <v>0</v>
      </c>
      <c r="O903" s="30">
        <v>0</v>
      </c>
      <c r="P903" s="30">
        <v>0</v>
      </c>
      <c r="Q903" s="30">
        <v>0</v>
      </c>
    </row>
    <row r="904" spans="1:17" ht="15" customHeight="1">
      <c r="A904" s="78"/>
      <c r="B904" s="75"/>
      <c r="C904" s="49" t="s">
        <v>8</v>
      </c>
      <c r="D904" s="51"/>
      <c r="E904" s="30">
        <f aca="true" t="shared" si="280" ref="E904:E909">F904+G904+H904+I904+J904+K904+L904+M904+N904+O904+P904+Q904</f>
        <v>0</v>
      </c>
      <c r="F904" s="30">
        <v>0</v>
      </c>
      <c r="G904" s="30">
        <v>0</v>
      </c>
      <c r="H904" s="30">
        <v>0</v>
      </c>
      <c r="I904" s="30">
        <v>0</v>
      </c>
      <c r="J904" s="30">
        <v>0</v>
      </c>
      <c r="K904" s="30">
        <v>0</v>
      </c>
      <c r="L904" s="33">
        <v>0</v>
      </c>
      <c r="M904" s="30">
        <v>0</v>
      </c>
      <c r="N904" s="30">
        <v>0</v>
      </c>
      <c r="O904" s="30">
        <v>0</v>
      </c>
      <c r="P904" s="30">
        <v>0</v>
      </c>
      <c r="Q904" s="30">
        <v>0</v>
      </c>
    </row>
    <row r="905" spans="1:17" ht="15" customHeight="1">
      <c r="A905" s="78"/>
      <c r="B905" s="75"/>
      <c r="C905" s="49" t="s">
        <v>5</v>
      </c>
      <c r="D905" s="51"/>
      <c r="E905" s="30">
        <f t="shared" si="280"/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3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</row>
    <row r="906" spans="1:17" ht="30" customHeight="1">
      <c r="A906" s="78"/>
      <c r="B906" s="75"/>
      <c r="C906" s="49" t="s">
        <v>109</v>
      </c>
      <c r="D906" s="60" t="s">
        <v>15</v>
      </c>
      <c r="E906" s="33">
        <f t="shared" si="280"/>
        <v>111208939.30436</v>
      </c>
      <c r="F906" s="33">
        <v>0</v>
      </c>
      <c r="G906" s="33">
        <v>0</v>
      </c>
      <c r="H906" s="33">
        <v>7124804.4</v>
      </c>
      <c r="I906" s="33">
        <v>7290080.21</v>
      </c>
      <c r="J906" s="33">
        <v>8755777.24</v>
      </c>
      <c r="K906" s="33">
        <v>10778141.57635</v>
      </c>
      <c r="L906" s="33">
        <v>11618492.35801</v>
      </c>
      <c r="M906" s="33">
        <v>11952782.8</v>
      </c>
      <c r="N906" s="33">
        <v>12521253.77</v>
      </c>
      <c r="O906" s="33">
        <v>13232205.5</v>
      </c>
      <c r="P906" s="33">
        <v>13693824.24</v>
      </c>
      <c r="Q906" s="33">
        <v>14241577.21</v>
      </c>
    </row>
    <row r="907" spans="1:17" ht="15" customHeight="1">
      <c r="A907" s="78"/>
      <c r="B907" s="75"/>
      <c r="C907" s="49" t="s">
        <v>6</v>
      </c>
      <c r="D907" s="51"/>
      <c r="E907" s="33">
        <f t="shared" si="280"/>
        <v>0</v>
      </c>
      <c r="F907" s="30">
        <v>0</v>
      </c>
      <c r="G907" s="30">
        <v>0</v>
      </c>
      <c r="H907" s="30">
        <v>0</v>
      </c>
      <c r="I907" s="30">
        <v>0</v>
      </c>
      <c r="J907" s="30">
        <v>0</v>
      </c>
      <c r="K907" s="30">
        <v>0</v>
      </c>
      <c r="L907" s="33">
        <v>0</v>
      </c>
      <c r="M907" s="30">
        <v>0</v>
      </c>
      <c r="N907" s="30">
        <v>0</v>
      </c>
      <c r="O907" s="30">
        <v>0</v>
      </c>
      <c r="P907" s="30">
        <v>0</v>
      </c>
      <c r="Q907" s="30">
        <v>0</v>
      </c>
    </row>
    <row r="908" spans="1:17" ht="30" customHeight="1">
      <c r="A908" s="78"/>
      <c r="B908" s="75"/>
      <c r="C908" s="49" t="s">
        <v>110</v>
      </c>
      <c r="D908" s="51"/>
      <c r="E908" s="33">
        <f t="shared" si="280"/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3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</row>
    <row r="909" spans="1:17" ht="30" customHeight="1">
      <c r="A909" s="78"/>
      <c r="B909" s="75"/>
      <c r="C909" s="49" t="s">
        <v>20</v>
      </c>
      <c r="D909" s="51"/>
      <c r="E909" s="33">
        <f t="shared" si="280"/>
        <v>0</v>
      </c>
      <c r="F909" s="30">
        <v>0</v>
      </c>
      <c r="G909" s="30">
        <v>0</v>
      </c>
      <c r="H909" s="30">
        <v>0</v>
      </c>
      <c r="I909" s="30">
        <v>0</v>
      </c>
      <c r="J909" s="30">
        <v>0</v>
      </c>
      <c r="K909" s="30">
        <v>0</v>
      </c>
      <c r="L909" s="33">
        <v>0</v>
      </c>
      <c r="M909" s="30">
        <v>0</v>
      </c>
      <c r="N909" s="30">
        <v>0</v>
      </c>
      <c r="O909" s="30">
        <v>0</v>
      </c>
      <c r="P909" s="30">
        <v>0</v>
      </c>
      <c r="Q909" s="30">
        <v>0</v>
      </c>
    </row>
    <row r="910" spans="1:17" ht="15" customHeight="1">
      <c r="A910" s="76" t="s">
        <v>98</v>
      </c>
      <c r="B910" s="75" t="s">
        <v>173</v>
      </c>
      <c r="C910" s="49" t="s">
        <v>7</v>
      </c>
      <c r="D910" s="50"/>
      <c r="E910" s="33">
        <f>E911+E912+E913+E914+E915+E917+E916</f>
        <v>622912.6313599999</v>
      </c>
      <c r="F910" s="30">
        <f aca="true" t="shared" si="281" ref="F910:L910">F911+F912+F913+F914+F915+F917+F916</f>
        <v>0</v>
      </c>
      <c r="G910" s="30">
        <f t="shared" si="281"/>
        <v>0</v>
      </c>
      <c r="H910" s="30">
        <f t="shared" si="281"/>
        <v>377534.12</v>
      </c>
      <c r="I910" s="30">
        <f t="shared" si="281"/>
        <v>234715.31</v>
      </c>
      <c r="J910" s="30">
        <f t="shared" si="281"/>
        <v>1700</v>
      </c>
      <c r="K910" s="30">
        <f t="shared" si="281"/>
        <v>5213.20136</v>
      </c>
      <c r="L910" s="33">
        <f t="shared" si="281"/>
        <v>1000</v>
      </c>
      <c r="M910" s="30">
        <f>M911+M912+M913+M914+M915+M917+M916</f>
        <v>2750</v>
      </c>
      <c r="N910" s="30">
        <f>N911+N912+N913+N914+N915+N917</f>
        <v>0</v>
      </c>
      <c r="O910" s="30">
        <f>O911+O912+O913+O914+O915+O917</f>
        <v>0</v>
      </c>
      <c r="P910" s="30">
        <f>P911+P912+P913+P914+P915+P917</f>
        <v>0</v>
      </c>
      <c r="Q910" s="30">
        <f>Q911+Q912+Q913+Q914+Q915+Q917</f>
        <v>0</v>
      </c>
    </row>
    <row r="911" spans="1:17" ht="15" customHeight="1">
      <c r="A911" s="76"/>
      <c r="B911" s="75"/>
      <c r="C911" s="49" t="s">
        <v>4</v>
      </c>
      <c r="D911" s="50"/>
      <c r="E911" s="33">
        <f>F911+G911+H911+I911+J911+K911+L911+M911+N911+O911+P911+Q911</f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3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</row>
    <row r="912" spans="1:17" ht="15" customHeight="1">
      <c r="A912" s="76"/>
      <c r="B912" s="75"/>
      <c r="C912" s="49" t="s">
        <v>8</v>
      </c>
      <c r="D912" s="51"/>
      <c r="E912" s="33">
        <f aca="true" t="shared" si="282" ref="E912:E925">F912+G912+H912+I912+J912+K912+L912+M912+N912+O912+P912+Q912</f>
        <v>0</v>
      </c>
      <c r="F912" s="30">
        <v>0</v>
      </c>
      <c r="G912" s="30">
        <v>0</v>
      </c>
      <c r="H912" s="30">
        <v>0</v>
      </c>
      <c r="I912" s="30">
        <v>0</v>
      </c>
      <c r="J912" s="30">
        <v>0</v>
      </c>
      <c r="K912" s="30">
        <v>0</v>
      </c>
      <c r="L912" s="33">
        <v>0</v>
      </c>
      <c r="M912" s="30">
        <v>0</v>
      </c>
      <c r="N912" s="30">
        <v>0</v>
      </c>
      <c r="O912" s="30">
        <v>0</v>
      </c>
      <c r="P912" s="30">
        <v>0</v>
      </c>
      <c r="Q912" s="30">
        <v>0</v>
      </c>
    </row>
    <row r="913" spans="1:17" ht="15" customHeight="1">
      <c r="A913" s="76"/>
      <c r="B913" s="75"/>
      <c r="C913" s="49" t="s">
        <v>5</v>
      </c>
      <c r="D913" s="51"/>
      <c r="E913" s="33">
        <f t="shared" si="282"/>
        <v>0</v>
      </c>
      <c r="F913" s="30">
        <v>0</v>
      </c>
      <c r="G913" s="30">
        <v>0</v>
      </c>
      <c r="H913" s="30">
        <v>0</v>
      </c>
      <c r="I913" s="30">
        <v>0</v>
      </c>
      <c r="J913" s="30">
        <v>0</v>
      </c>
      <c r="K913" s="30">
        <v>0</v>
      </c>
      <c r="L913" s="33">
        <v>0</v>
      </c>
      <c r="M913" s="30">
        <v>0</v>
      </c>
      <c r="N913" s="30">
        <v>0</v>
      </c>
      <c r="O913" s="30">
        <v>0</v>
      </c>
      <c r="P913" s="30">
        <v>0</v>
      </c>
      <c r="Q913" s="30">
        <v>0</v>
      </c>
    </row>
    <row r="914" spans="1:17" ht="30" customHeight="1">
      <c r="A914" s="76"/>
      <c r="B914" s="75"/>
      <c r="C914" s="49" t="s">
        <v>109</v>
      </c>
      <c r="D914" s="60" t="s">
        <v>15</v>
      </c>
      <c r="E914" s="33">
        <f t="shared" si="282"/>
        <v>622912.6313599999</v>
      </c>
      <c r="F914" s="33">
        <v>0</v>
      </c>
      <c r="G914" s="33">
        <v>0</v>
      </c>
      <c r="H914" s="33">
        <v>377534.12</v>
      </c>
      <c r="I914" s="33">
        <v>234715.31</v>
      </c>
      <c r="J914" s="33">
        <v>1700</v>
      </c>
      <c r="K914" s="33">
        <v>5213.20136</v>
      </c>
      <c r="L914" s="33">
        <v>1000</v>
      </c>
      <c r="M914" s="33">
        <v>2750</v>
      </c>
      <c r="N914" s="30">
        <v>0</v>
      </c>
      <c r="O914" s="30">
        <v>0</v>
      </c>
      <c r="P914" s="30">
        <v>0</v>
      </c>
      <c r="Q914" s="30">
        <v>0</v>
      </c>
    </row>
    <row r="915" spans="1:17" ht="15" customHeight="1">
      <c r="A915" s="76"/>
      <c r="B915" s="75"/>
      <c r="C915" s="49" t="s">
        <v>6</v>
      </c>
      <c r="D915" s="51"/>
      <c r="E915" s="33">
        <f t="shared" si="282"/>
        <v>0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0">
        <v>0</v>
      </c>
      <c r="L915" s="33">
        <v>0</v>
      </c>
      <c r="M915" s="30">
        <v>0</v>
      </c>
      <c r="N915" s="30">
        <v>0</v>
      </c>
      <c r="O915" s="30">
        <v>0</v>
      </c>
      <c r="P915" s="30">
        <v>0</v>
      </c>
      <c r="Q915" s="30">
        <v>0</v>
      </c>
    </row>
    <row r="916" spans="1:17" ht="30" customHeight="1">
      <c r="A916" s="76"/>
      <c r="B916" s="75"/>
      <c r="C916" s="49" t="s">
        <v>110</v>
      </c>
      <c r="D916" s="51"/>
      <c r="E916" s="33">
        <f t="shared" si="282"/>
        <v>0</v>
      </c>
      <c r="F916" s="30">
        <v>0</v>
      </c>
      <c r="G916" s="30">
        <v>0</v>
      </c>
      <c r="H916" s="30">
        <v>0</v>
      </c>
      <c r="I916" s="30">
        <v>0</v>
      </c>
      <c r="J916" s="30">
        <v>0</v>
      </c>
      <c r="K916" s="30">
        <v>0</v>
      </c>
      <c r="L916" s="33">
        <v>0</v>
      </c>
      <c r="M916" s="30">
        <v>0</v>
      </c>
      <c r="N916" s="30">
        <v>0</v>
      </c>
      <c r="O916" s="30">
        <v>0</v>
      </c>
      <c r="P916" s="30">
        <v>0</v>
      </c>
      <c r="Q916" s="30">
        <v>0</v>
      </c>
    </row>
    <row r="917" spans="1:17" ht="30" customHeight="1">
      <c r="A917" s="76"/>
      <c r="B917" s="75"/>
      <c r="C917" s="49" t="s">
        <v>20</v>
      </c>
      <c r="D917" s="51"/>
      <c r="E917" s="33">
        <f t="shared" si="282"/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3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</row>
    <row r="918" spans="1:17" ht="15" customHeight="1">
      <c r="A918" s="76" t="s">
        <v>264</v>
      </c>
      <c r="B918" s="75" t="s">
        <v>265</v>
      </c>
      <c r="C918" s="49" t="s">
        <v>7</v>
      </c>
      <c r="D918" s="50"/>
      <c r="E918" s="33">
        <f>E919+E920+E921+E922+E923+E925+E924</f>
        <v>264629.2</v>
      </c>
      <c r="F918" s="30">
        <f aca="true" t="shared" si="283" ref="F918:L918">F919+F920+F921+F922+F923+F925+F924</f>
        <v>0</v>
      </c>
      <c r="G918" s="30">
        <f t="shared" si="283"/>
        <v>0</v>
      </c>
      <c r="H918" s="30">
        <f t="shared" si="283"/>
        <v>36320.1</v>
      </c>
      <c r="I918" s="30">
        <f t="shared" si="283"/>
        <v>10073.1</v>
      </c>
      <c r="J918" s="30">
        <f t="shared" si="283"/>
        <v>0</v>
      </c>
      <c r="K918" s="30">
        <f t="shared" si="283"/>
        <v>0</v>
      </c>
      <c r="L918" s="33">
        <f t="shared" si="283"/>
        <v>218236</v>
      </c>
      <c r="M918" s="30">
        <f>M919+M920+M921+M922+M923+M925+M924</f>
        <v>0</v>
      </c>
      <c r="N918" s="30">
        <f>N919+N920+N921+N922+N923+N925</f>
        <v>0</v>
      </c>
      <c r="O918" s="30">
        <f>O919+O920+O921+O922+O923+O925</f>
        <v>0</v>
      </c>
      <c r="P918" s="30">
        <f>P919+P920+P921+P922+P923+P925</f>
        <v>0</v>
      </c>
      <c r="Q918" s="30">
        <f>Q919+Q920+Q921+Q922+Q923+Q925</f>
        <v>0</v>
      </c>
    </row>
    <row r="919" spans="1:17" ht="15" customHeight="1">
      <c r="A919" s="76"/>
      <c r="B919" s="75"/>
      <c r="C919" s="49" t="s">
        <v>4</v>
      </c>
      <c r="D919" s="50"/>
      <c r="E919" s="33">
        <f t="shared" si="282"/>
        <v>0</v>
      </c>
      <c r="F919" s="30">
        <v>0</v>
      </c>
      <c r="G919" s="30">
        <v>0</v>
      </c>
      <c r="H919" s="30">
        <v>0</v>
      </c>
      <c r="I919" s="30">
        <v>0</v>
      </c>
      <c r="J919" s="30">
        <v>0</v>
      </c>
      <c r="K919" s="30">
        <v>0</v>
      </c>
      <c r="L919" s="33">
        <v>0</v>
      </c>
      <c r="M919" s="30">
        <v>0</v>
      </c>
      <c r="N919" s="30">
        <v>0</v>
      </c>
      <c r="O919" s="30">
        <v>0</v>
      </c>
      <c r="P919" s="30">
        <v>0</v>
      </c>
      <c r="Q919" s="30">
        <v>0</v>
      </c>
    </row>
    <row r="920" spans="1:17" ht="15" customHeight="1">
      <c r="A920" s="76"/>
      <c r="B920" s="75"/>
      <c r="C920" s="49" t="s">
        <v>8</v>
      </c>
      <c r="D920" s="51"/>
      <c r="E920" s="33">
        <f t="shared" si="282"/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3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</row>
    <row r="921" spans="1:17" ht="15" customHeight="1">
      <c r="A921" s="76"/>
      <c r="B921" s="75"/>
      <c r="C921" s="49" t="s">
        <v>5</v>
      </c>
      <c r="D921" s="51"/>
      <c r="E921" s="33">
        <f t="shared" si="282"/>
        <v>0</v>
      </c>
      <c r="F921" s="30">
        <v>0</v>
      </c>
      <c r="G921" s="30">
        <v>0</v>
      </c>
      <c r="H921" s="30">
        <v>0</v>
      </c>
      <c r="I921" s="30">
        <v>0</v>
      </c>
      <c r="J921" s="30">
        <v>0</v>
      </c>
      <c r="K921" s="30">
        <v>0</v>
      </c>
      <c r="L921" s="33">
        <v>0</v>
      </c>
      <c r="M921" s="30">
        <v>0</v>
      </c>
      <c r="N921" s="30">
        <v>0</v>
      </c>
      <c r="O921" s="30">
        <v>0</v>
      </c>
      <c r="P921" s="30">
        <v>0</v>
      </c>
      <c r="Q921" s="30">
        <v>0</v>
      </c>
    </row>
    <row r="922" spans="1:17" ht="30" customHeight="1">
      <c r="A922" s="76"/>
      <c r="B922" s="75"/>
      <c r="C922" s="49" t="s">
        <v>109</v>
      </c>
      <c r="D922" s="51" t="s">
        <v>15</v>
      </c>
      <c r="E922" s="33">
        <f t="shared" si="282"/>
        <v>264629.2</v>
      </c>
      <c r="F922" s="30">
        <v>0</v>
      </c>
      <c r="G922" s="30">
        <v>0</v>
      </c>
      <c r="H922" s="30">
        <v>36320.1</v>
      </c>
      <c r="I922" s="30">
        <v>10073.1</v>
      </c>
      <c r="J922" s="30">
        <v>0</v>
      </c>
      <c r="K922" s="30">
        <v>0</v>
      </c>
      <c r="L922" s="33">
        <v>218236</v>
      </c>
      <c r="M922" s="30">
        <v>0</v>
      </c>
      <c r="N922" s="30">
        <v>0</v>
      </c>
      <c r="O922" s="30">
        <v>0</v>
      </c>
      <c r="P922" s="30">
        <v>0</v>
      </c>
      <c r="Q922" s="30">
        <v>0</v>
      </c>
    </row>
    <row r="923" spans="1:17" ht="15" customHeight="1">
      <c r="A923" s="76"/>
      <c r="B923" s="75"/>
      <c r="C923" s="49" t="s">
        <v>6</v>
      </c>
      <c r="D923" s="51"/>
      <c r="E923" s="30">
        <f t="shared" si="282"/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3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</row>
    <row r="924" spans="1:17" ht="30" customHeight="1">
      <c r="A924" s="76"/>
      <c r="B924" s="75"/>
      <c r="C924" s="49" t="s">
        <v>110</v>
      </c>
      <c r="D924" s="51"/>
      <c r="E924" s="30">
        <f t="shared" si="282"/>
        <v>0</v>
      </c>
      <c r="F924" s="30">
        <v>0</v>
      </c>
      <c r="G924" s="30">
        <v>0</v>
      </c>
      <c r="H924" s="30">
        <v>0</v>
      </c>
      <c r="I924" s="30">
        <v>0</v>
      </c>
      <c r="J924" s="30">
        <v>0</v>
      </c>
      <c r="K924" s="30">
        <v>0</v>
      </c>
      <c r="L924" s="33">
        <v>0</v>
      </c>
      <c r="M924" s="30">
        <v>0</v>
      </c>
      <c r="N924" s="30">
        <v>0</v>
      </c>
      <c r="O924" s="30">
        <v>0</v>
      </c>
      <c r="P924" s="30">
        <v>0</v>
      </c>
      <c r="Q924" s="30">
        <v>0</v>
      </c>
    </row>
    <row r="925" spans="1:17" ht="30" customHeight="1">
      <c r="A925" s="76"/>
      <c r="B925" s="75"/>
      <c r="C925" s="49" t="s">
        <v>20</v>
      </c>
      <c r="D925" s="51"/>
      <c r="E925" s="30">
        <f t="shared" si="282"/>
        <v>0</v>
      </c>
      <c r="F925" s="30">
        <v>0</v>
      </c>
      <c r="G925" s="30">
        <v>0</v>
      </c>
      <c r="H925" s="30">
        <v>0</v>
      </c>
      <c r="I925" s="30">
        <v>0</v>
      </c>
      <c r="J925" s="30">
        <v>0</v>
      </c>
      <c r="K925" s="30">
        <v>0</v>
      </c>
      <c r="L925" s="33">
        <v>0</v>
      </c>
      <c r="M925" s="30">
        <v>0</v>
      </c>
      <c r="N925" s="30">
        <v>0</v>
      </c>
      <c r="O925" s="30">
        <v>0</v>
      </c>
      <c r="P925" s="30">
        <v>0</v>
      </c>
      <c r="Q925" s="30">
        <v>0</v>
      </c>
    </row>
    <row r="926" spans="1:17" ht="13.5">
      <c r="A926" s="74" t="s">
        <v>160</v>
      </c>
      <c r="B926" s="79" t="s">
        <v>179</v>
      </c>
      <c r="C926" s="49" t="s">
        <v>7</v>
      </c>
      <c r="D926" s="50"/>
      <c r="E926" s="30">
        <f aca="true" t="shared" si="284" ref="E926:L926">E927+E928+E929+E930+E931+E933</f>
        <v>1218292.7249000003</v>
      </c>
      <c r="F926" s="30">
        <f t="shared" si="284"/>
        <v>0</v>
      </c>
      <c r="G926" s="30">
        <f t="shared" si="284"/>
        <v>0</v>
      </c>
      <c r="H926" s="30">
        <f t="shared" si="284"/>
        <v>0</v>
      </c>
      <c r="I926" s="30">
        <f t="shared" si="284"/>
        <v>304099.38445</v>
      </c>
      <c r="J926" s="30">
        <f t="shared" si="284"/>
        <v>418952.63769999996</v>
      </c>
      <c r="K926" s="30">
        <f>K927+K928+K929+K930+K931+K933</f>
        <v>67634.4</v>
      </c>
      <c r="L926" s="33">
        <f t="shared" si="284"/>
        <v>77990.44175</v>
      </c>
      <c r="M926" s="30">
        <f>M927+M928+M929+M930+M931+M933</f>
        <v>71147.127</v>
      </c>
      <c r="N926" s="30">
        <f>N927+N928+N929+N930+N931+N933</f>
        <v>71889.687</v>
      </c>
      <c r="O926" s="30">
        <f>O927+O928+O929+O930+O931+O933</f>
        <v>71889.687</v>
      </c>
      <c r="P926" s="30">
        <f>P927+P928+P929+P930+P931+P933</f>
        <v>67344.68000000001</v>
      </c>
      <c r="Q926" s="30">
        <f>Q927+Q928+Q929+Q930+Q931+Q933</f>
        <v>67344.68000000001</v>
      </c>
    </row>
    <row r="927" spans="1:17" ht="13.5">
      <c r="A927" s="74"/>
      <c r="B927" s="79"/>
      <c r="C927" s="49" t="s">
        <v>4</v>
      </c>
      <c r="D927" s="50">
        <v>814</v>
      </c>
      <c r="E927" s="30">
        <f aca="true" t="shared" si="285" ref="E927:Q933">E935+E951+E967</f>
        <v>286628.66902000003</v>
      </c>
      <c r="F927" s="30">
        <f t="shared" si="285"/>
        <v>0</v>
      </c>
      <c r="G927" s="30">
        <f t="shared" si="285"/>
        <v>0</v>
      </c>
      <c r="H927" s="30">
        <f t="shared" si="285"/>
        <v>0</v>
      </c>
      <c r="I927" s="30">
        <f t="shared" si="285"/>
        <v>146320.401</v>
      </c>
      <c r="J927" s="30">
        <f t="shared" si="285"/>
        <v>130985.1</v>
      </c>
      <c r="K927" s="30">
        <f t="shared" si="285"/>
        <v>0</v>
      </c>
      <c r="L927" s="33">
        <f t="shared" si="285"/>
        <v>9323.16802</v>
      </c>
      <c r="M927" s="30">
        <f t="shared" si="285"/>
        <v>0</v>
      </c>
      <c r="N927" s="30">
        <f t="shared" si="285"/>
        <v>0</v>
      </c>
      <c r="O927" s="30">
        <f t="shared" si="285"/>
        <v>0</v>
      </c>
      <c r="P927" s="30">
        <f t="shared" si="285"/>
        <v>0</v>
      </c>
      <c r="Q927" s="30">
        <f t="shared" si="285"/>
        <v>0</v>
      </c>
    </row>
    <row r="928" spans="1:17" ht="13.5">
      <c r="A928" s="74"/>
      <c r="B928" s="79"/>
      <c r="C928" s="55" t="s">
        <v>161</v>
      </c>
      <c r="D928" s="51" t="s">
        <v>9</v>
      </c>
      <c r="E928" s="30">
        <f t="shared" si="285"/>
        <v>931664.0558800001</v>
      </c>
      <c r="F928" s="30">
        <f t="shared" si="285"/>
        <v>0</v>
      </c>
      <c r="G928" s="30">
        <f t="shared" si="285"/>
        <v>0</v>
      </c>
      <c r="H928" s="30">
        <f t="shared" si="285"/>
        <v>0</v>
      </c>
      <c r="I928" s="30">
        <f t="shared" si="285"/>
        <v>157778.98345</v>
      </c>
      <c r="J928" s="30">
        <f t="shared" si="285"/>
        <v>287967.5377</v>
      </c>
      <c r="K928" s="30">
        <f t="shared" si="285"/>
        <v>67634.4</v>
      </c>
      <c r="L928" s="33">
        <f t="shared" si="285"/>
        <v>68667.27373</v>
      </c>
      <c r="M928" s="30">
        <f t="shared" si="285"/>
        <v>71147.127</v>
      </c>
      <c r="N928" s="30">
        <f t="shared" si="285"/>
        <v>71889.687</v>
      </c>
      <c r="O928" s="30">
        <f t="shared" si="285"/>
        <v>71889.687</v>
      </c>
      <c r="P928" s="30">
        <f t="shared" si="285"/>
        <v>67344.68000000001</v>
      </c>
      <c r="Q928" s="30">
        <f t="shared" si="285"/>
        <v>67344.68000000001</v>
      </c>
    </row>
    <row r="929" spans="1:17" ht="13.5">
      <c r="A929" s="74"/>
      <c r="B929" s="79"/>
      <c r="C929" s="49" t="s">
        <v>5</v>
      </c>
      <c r="D929" s="51"/>
      <c r="E929" s="30">
        <f t="shared" si="285"/>
        <v>0</v>
      </c>
      <c r="F929" s="30">
        <f t="shared" si="285"/>
        <v>0</v>
      </c>
      <c r="G929" s="30">
        <f t="shared" si="285"/>
        <v>0</v>
      </c>
      <c r="H929" s="30">
        <f t="shared" si="285"/>
        <v>0</v>
      </c>
      <c r="I929" s="30">
        <f t="shared" si="285"/>
        <v>0</v>
      </c>
      <c r="J929" s="30">
        <f t="shared" si="285"/>
        <v>0</v>
      </c>
      <c r="K929" s="30">
        <f t="shared" si="285"/>
        <v>0</v>
      </c>
      <c r="L929" s="33">
        <f t="shared" si="285"/>
        <v>0</v>
      </c>
      <c r="M929" s="30">
        <f t="shared" si="285"/>
        <v>0</v>
      </c>
      <c r="N929" s="30">
        <f t="shared" si="285"/>
        <v>0</v>
      </c>
      <c r="O929" s="30">
        <f t="shared" si="285"/>
        <v>0</v>
      </c>
      <c r="P929" s="30">
        <f t="shared" si="285"/>
        <v>0</v>
      </c>
      <c r="Q929" s="30">
        <f t="shared" si="285"/>
        <v>0</v>
      </c>
    </row>
    <row r="930" spans="1:17" ht="27.75">
      <c r="A930" s="74"/>
      <c r="B930" s="79"/>
      <c r="C930" s="49" t="s">
        <v>109</v>
      </c>
      <c r="D930" s="51"/>
      <c r="E930" s="30">
        <f t="shared" si="285"/>
        <v>0</v>
      </c>
      <c r="F930" s="30">
        <f t="shared" si="285"/>
        <v>0</v>
      </c>
      <c r="G930" s="30">
        <f t="shared" si="285"/>
        <v>0</v>
      </c>
      <c r="H930" s="30">
        <f t="shared" si="285"/>
        <v>0</v>
      </c>
      <c r="I930" s="30">
        <f t="shared" si="285"/>
        <v>0</v>
      </c>
      <c r="J930" s="30">
        <f t="shared" si="285"/>
        <v>0</v>
      </c>
      <c r="K930" s="30">
        <f t="shared" si="285"/>
        <v>0</v>
      </c>
      <c r="L930" s="33">
        <f t="shared" si="285"/>
        <v>0</v>
      </c>
      <c r="M930" s="30">
        <f t="shared" si="285"/>
        <v>0</v>
      </c>
      <c r="N930" s="30">
        <f t="shared" si="285"/>
        <v>0</v>
      </c>
      <c r="O930" s="30">
        <f t="shared" si="285"/>
        <v>0</v>
      </c>
      <c r="P930" s="30">
        <f t="shared" si="285"/>
        <v>0</v>
      </c>
      <c r="Q930" s="30">
        <f t="shared" si="285"/>
        <v>0</v>
      </c>
    </row>
    <row r="931" spans="1:17" ht="13.5">
      <c r="A931" s="74"/>
      <c r="B931" s="79"/>
      <c r="C931" s="49" t="s">
        <v>6</v>
      </c>
      <c r="D931" s="51"/>
      <c r="E931" s="30">
        <f t="shared" si="285"/>
        <v>0</v>
      </c>
      <c r="F931" s="30">
        <f t="shared" si="285"/>
        <v>0</v>
      </c>
      <c r="G931" s="30">
        <f t="shared" si="285"/>
        <v>0</v>
      </c>
      <c r="H931" s="30">
        <f t="shared" si="285"/>
        <v>0</v>
      </c>
      <c r="I931" s="30">
        <f t="shared" si="285"/>
        <v>0</v>
      </c>
      <c r="J931" s="30">
        <f t="shared" si="285"/>
        <v>0</v>
      </c>
      <c r="K931" s="30">
        <f t="shared" si="285"/>
        <v>0</v>
      </c>
      <c r="L931" s="33">
        <f t="shared" si="285"/>
        <v>0</v>
      </c>
      <c r="M931" s="30">
        <f t="shared" si="285"/>
        <v>0</v>
      </c>
      <c r="N931" s="30">
        <f t="shared" si="285"/>
        <v>0</v>
      </c>
      <c r="O931" s="30">
        <f t="shared" si="285"/>
        <v>0</v>
      </c>
      <c r="P931" s="30">
        <f t="shared" si="285"/>
        <v>0</v>
      </c>
      <c r="Q931" s="30">
        <f t="shared" si="285"/>
        <v>0</v>
      </c>
    </row>
    <row r="932" spans="1:17" ht="27.75">
      <c r="A932" s="74"/>
      <c r="B932" s="79"/>
      <c r="C932" s="49" t="s">
        <v>110</v>
      </c>
      <c r="D932" s="51"/>
      <c r="E932" s="30">
        <f t="shared" si="285"/>
        <v>0</v>
      </c>
      <c r="F932" s="30">
        <f t="shared" si="285"/>
        <v>0</v>
      </c>
      <c r="G932" s="30">
        <f t="shared" si="285"/>
        <v>0</v>
      </c>
      <c r="H932" s="30">
        <f t="shared" si="285"/>
        <v>0</v>
      </c>
      <c r="I932" s="30">
        <f t="shared" si="285"/>
        <v>0</v>
      </c>
      <c r="J932" s="30">
        <f t="shared" si="285"/>
        <v>0</v>
      </c>
      <c r="K932" s="30">
        <f t="shared" si="285"/>
        <v>0</v>
      </c>
      <c r="L932" s="33">
        <f t="shared" si="285"/>
        <v>0</v>
      </c>
      <c r="M932" s="30">
        <f t="shared" si="285"/>
        <v>0</v>
      </c>
      <c r="N932" s="30">
        <f t="shared" si="285"/>
        <v>0</v>
      </c>
      <c r="O932" s="30">
        <f t="shared" si="285"/>
        <v>0</v>
      </c>
      <c r="P932" s="30">
        <f t="shared" si="285"/>
        <v>0</v>
      </c>
      <c r="Q932" s="30">
        <f t="shared" si="285"/>
        <v>0</v>
      </c>
    </row>
    <row r="933" spans="1:17" ht="27.75">
      <c r="A933" s="74"/>
      <c r="B933" s="79"/>
      <c r="C933" s="49" t="s">
        <v>20</v>
      </c>
      <c r="D933" s="51"/>
      <c r="E933" s="30">
        <f t="shared" si="285"/>
        <v>0</v>
      </c>
      <c r="F933" s="30">
        <f t="shared" si="285"/>
        <v>0</v>
      </c>
      <c r="G933" s="30">
        <f t="shared" si="285"/>
        <v>0</v>
      </c>
      <c r="H933" s="30">
        <f t="shared" si="285"/>
        <v>0</v>
      </c>
      <c r="I933" s="30">
        <f t="shared" si="285"/>
        <v>0</v>
      </c>
      <c r="J933" s="30">
        <f t="shared" si="285"/>
        <v>0</v>
      </c>
      <c r="K933" s="30">
        <f t="shared" si="285"/>
        <v>0</v>
      </c>
      <c r="L933" s="33">
        <f t="shared" si="285"/>
        <v>0</v>
      </c>
      <c r="M933" s="30">
        <f t="shared" si="285"/>
        <v>0</v>
      </c>
      <c r="N933" s="30">
        <f t="shared" si="285"/>
        <v>0</v>
      </c>
      <c r="O933" s="30">
        <f t="shared" si="285"/>
        <v>0</v>
      </c>
      <c r="P933" s="30">
        <f t="shared" si="285"/>
        <v>0</v>
      </c>
      <c r="Q933" s="30">
        <f t="shared" si="285"/>
        <v>0</v>
      </c>
    </row>
    <row r="934" spans="1:17" ht="13.5">
      <c r="A934" s="76" t="s">
        <v>162</v>
      </c>
      <c r="B934" s="75" t="s">
        <v>180</v>
      </c>
      <c r="C934" s="49" t="s">
        <v>7</v>
      </c>
      <c r="D934" s="50"/>
      <c r="E934" s="30">
        <f>E935+E936</f>
        <v>622699.5962900001</v>
      </c>
      <c r="F934" s="30">
        <f>F935+F936</f>
        <v>0</v>
      </c>
      <c r="G934" s="30">
        <f>G935+G936</f>
        <v>0</v>
      </c>
      <c r="H934" s="30">
        <f>H935+H936</f>
        <v>0</v>
      </c>
      <c r="I934" s="30">
        <f aca="true" t="shared" si="286" ref="I934:Q934">I935+I936+I937+I938+I939+I941</f>
        <v>64393.41354</v>
      </c>
      <c r="J934" s="30">
        <f t="shared" si="286"/>
        <v>63065.48</v>
      </c>
      <c r="K934" s="30">
        <f t="shared" si="286"/>
        <v>67634.4</v>
      </c>
      <c r="L934" s="33">
        <f t="shared" si="286"/>
        <v>77990.44175</v>
      </c>
      <c r="M934" s="30">
        <f t="shared" si="286"/>
        <v>71147.127</v>
      </c>
      <c r="N934" s="30">
        <f t="shared" si="286"/>
        <v>71889.687</v>
      </c>
      <c r="O934" s="30">
        <f t="shared" si="286"/>
        <v>71889.687</v>
      </c>
      <c r="P934" s="30">
        <f t="shared" si="286"/>
        <v>67344.68000000001</v>
      </c>
      <c r="Q934" s="30">
        <f t="shared" si="286"/>
        <v>67344.68000000001</v>
      </c>
    </row>
    <row r="935" spans="1:17" ht="13.5">
      <c r="A935" s="76"/>
      <c r="B935" s="75"/>
      <c r="C935" s="49" t="s">
        <v>4</v>
      </c>
      <c r="D935" s="50"/>
      <c r="E935" s="30">
        <f>E943</f>
        <v>9323.16802</v>
      </c>
      <c r="F935" s="30">
        <f aca="true" t="shared" si="287" ref="F935:Q941">F943</f>
        <v>0</v>
      </c>
      <c r="G935" s="30">
        <f t="shared" si="287"/>
        <v>0</v>
      </c>
      <c r="H935" s="30">
        <f t="shared" si="287"/>
        <v>0</v>
      </c>
      <c r="I935" s="30">
        <f t="shared" si="287"/>
        <v>0</v>
      </c>
      <c r="J935" s="30">
        <f t="shared" si="287"/>
        <v>0</v>
      </c>
      <c r="K935" s="30">
        <f t="shared" si="287"/>
        <v>0</v>
      </c>
      <c r="L935" s="33">
        <f t="shared" si="287"/>
        <v>9323.16802</v>
      </c>
      <c r="M935" s="30">
        <f t="shared" si="287"/>
        <v>0</v>
      </c>
      <c r="N935" s="30">
        <f t="shared" si="287"/>
        <v>0</v>
      </c>
      <c r="O935" s="30">
        <f t="shared" si="287"/>
        <v>0</v>
      </c>
      <c r="P935" s="30">
        <f t="shared" si="287"/>
        <v>0</v>
      </c>
      <c r="Q935" s="30">
        <f t="shared" si="287"/>
        <v>0</v>
      </c>
    </row>
    <row r="936" spans="1:17" ht="13.5">
      <c r="A936" s="76"/>
      <c r="B936" s="75"/>
      <c r="C936" s="49" t="s">
        <v>8</v>
      </c>
      <c r="D936" s="51" t="s">
        <v>9</v>
      </c>
      <c r="E936" s="30">
        <f aca="true" t="shared" si="288" ref="E936:L941">E944</f>
        <v>613376.4282700001</v>
      </c>
      <c r="F936" s="30">
        <f t="shared" si="288"/>
        <v>0</v>
      </c>
      <c r="G936" s="30">
        <f t="shared" si="288"/>
        <v>0</v>
      </c>
      <c r="H936" s="30">
        <f t="shared" si="288"/>
        <v>0</v>
      </c>
      <c r="I936" s="30">
        <f t="shared" si="288"/>
        <v>64393.41354</v>
      </c>
      <c r="J936" s="30">
        <f t="shared" si="288"/>
        <v>63065.48</v>
      </c>
      <c r="K936" s="30">
        <f>K944</f>
        <v>67634.4</v>
      </c>
      <c r="L936" s="33">
        <f t="shared" si="288"/>
        <v>68667.27373</v>
      </c>
      <c r="M936" s="30">
        <f t="shared" si="287"/>
        <v>71147.127</v>
      </c>
      <c r="N936" s="30">
        <f t="shared" si="287"/>
        <v>71889.687</v>
      </c>
      <c r="O936" s="30">
        <f t="shared" si="287"/>
        <v>71889.687</v>
      </c>
      <c r="P936" s="30">
        <f t="shared" si="287"/>
        <v>67344.68000000001</v>
      </c>
      <c r="Q936" s="30">
        <f t="shared" si="287"/>
        <v>67344.68000000001</v>
      </c>
    </row>
    <row r="937" spans="1:17" ht="13.5">
      <c r="A937" s="76"/>
      <c r="B937" s="75"/>
      <c r="C937" s="49" t="s">
        <v>5</v>
      </c>
      <c r="D937" s="51"/>
      <c r="E937" s="30">
        <f t="shared" si="288"/>
        <v>0</v>
      </c>
      <c r="F937" s="30">
        <f t="shared" si="288"/>
        <v>0</v>
      </c>
      <c r="G937" s="30">
        <f t="shared" si="288"/>
        <v>0</v>
      </c>
      <c r="H937" s="30">
        <f t="shared" si="288"/>
        <v>0</v>
      </c>
      <c r="I937" s="30">
        <f t="shared" si="288"/>
        <v>0</v>
      </c>
      <c r="J937" s="30">
        <f t="shared" si="288"/>
        <v>0</v>
      </c>
      <c r="K937" s="30">
        <f t="shared" si="288"/>
        <v>0</v>
      </c>
      <c r="L937" s="33">
        <f t="shared" si="288"/>
        <v>0</v>
      </c>
      <c r="M937" s="30">
        <f t="shared" si="287"/>
        <v>0</v>
      </c>
      <c r="N937" s="30">
        <f t="shared" si="287"/>
        <v>0</v>
      </c>
      <c r="O937" s="30">
        <f t="shared" si="287"/>
        <v>0</v>
      </c>
      <c r="P937" s="30">
        <f t="shared" si="287"/>
        <v>0</v>
      </c>
      <c r="Q937" s="30">
        <f t="shared" si="287"/>
        <v>0</v>
      </c>
    </row>
    <row r="938" spans="1:17" ht="27.75">
      <c r="A938" s="76"/>
      <c r="B938" s="75"/>
      <c r="C938" s="49" t="s">
        <v>109</v>
      </c>
      <c r="D938" s="51"/>
      <c r="E938" s="30">
        <f t="shared" si="288"/>
        <v>0</v>
      </c>
      <c r="F938" s="30">
        <f t="shared" si="288"/>
        <v>0</v>
      </c>
      <c r="G938" s="30">
        <f t="shared" si="288"/>
        <v>0</v>
      </c>
      <c r="H938" s="30">
        <f t="shared" si="288"/>
        <v>0</v>
      </c>
      <c r="I938" s="30">
        <f t="shared" si="288"/>
        <v>0</v>
      </c>
      <c r="J938" s="30">
        <f t="shared" si="288"/>
        <v>0</v>
      </c>
      <c r="K938" s="30">
        <f t="shared" si="288"/>
        <v>0</v>
      </c>
      <c r="L938" s="33">
        <f t="shared" si="288"/>
        <v>0</v>
      </c>
      <c r="M938" s="30">
        <f t="shared" si="287"/>
        <v>0</v>
      </c>
      <c r="N938" s="30">
        <f t="shared" si="287"/>
        <v>0</v>
      </c>
      <c r="O938" s="30">
        <f t="shared" si="287"/>
        <v>0</v>
      </c>
      <c r="P938" s="30">
        <f t="shared" si="287"/>
        <v>0</v>
      </c>
      <c r="Q938" s="30">
        <f t="shared" si="287"/>
        <v>0</v>
      </c>
    </row>
    <row r="939" spans="1:17" ht="25.5" customHeight="1">
      <c r="A939" s="76"/>
      <c r="B939" s="75"/>
      <c r="C939" s="49" t="s">
        <v>6</v>
      </c>
      <c r="D939" s="51"/>
      <c r="E939" s="30">
        <f t="shared" si="288"/>
        <v>0</v>
      </c>
      <c r="F939" s="30">
        <f t="shared" si="288"/>
        <v>0</v>
      </c>
      <c r="G939" s="30">
        <f t="shared" si="288"/>
        <v>0</v>
      </c>
      <c r="H939" s="30">
        <f t="shared" si="288"/>
        <v>0</v>
      </c>
      <c r="I939" s="30">
        <f t="shared" si="288"/>
        <v>0</v>
      </c>
      <c r="J939" s="30">
        <f t="shared" si="288"/>
        <v>0</v>
      </c>
      <c r="K939" s="30">
        <f t="shared" si="288"/>
        <v>0</v>
      </c>
      <c r="L939" s="33">
        <f t="shared" si="288"/>
        <v>0</v>
      </c>
      <c r="M939" s="30">
        <f t="shared" si="287"/>
        <v>0</v>
      </c>
      <c r="N939" s="30">
        <f t="shared" si="287"/>
        <v>0</v>
      </c>
      <c r="O939" s="30">
        <f t="shared" si="287"/>
        <v>0</v>
      </c>
      <c r="P939" s="30">
        <f t="shared" si="287"/>
        <v>0</v>
      </c>
      <c r="Q939" s="30">
        <f t="shared" si="287"/>
        <v>0</v>
      </c>
    </row>
    <row r="940" spans="1:17" ht="27.75">
      <c r="A940" s="76"/>
      <c r="B940" s="75"/>
      <c r="C940" s="49" t="s">
        <v>110</v>
      </c>
      <c r="D940" s="51"/>
      <c r="E940" s="30">
        <f t="shared" si="288"/>
        <v>0</v>
      </c>
      <c r="F940" s="30">
        <f t="shared" si="288"/>
        <v>0</v>
      </c>
      <c r="G940" s="30">
        <f t="shared" si="288"/>
        <v>0</v>
      </c>
      <c r="H940" s="30">
        <f t="shared" si="288"/>
        <v>0</v>
      </c>
      <c r="I940" s="30">
        <f t="shared" si="288"/>
        <v>0</v>
      </c>
      <c r="J940" s="30">
        <f t="shared" si="288"/>
        <v>0</v>
      </c>
      <c r="K940" s="30">
        <f t="shared" si="288"/>
        <v>0</v>
      </c>
      <c r="L940" s="33">
        <f t="shared" si="288"/>
        <v>0</v>
      </c>
      <c r="M940" s="30">
        <f t="shared" si="287"/>
        <v>0</v>
      </c>
      <c r="N940" s="30">
        <f t="shared" si="287"/>
        <v>0</v>
      </c>
      <c r="O940" s="30">
        <f t="shared" si="287"/>
        <v>0</v>
      </c>
      <c r="P940" s="30">
        <f t="shared" si="287"/>
        <v>0</v>
      </c>
      <c r="Q940" s="30">
        <f t="shared" si="287"/>
        <v>0</v>
      </c>
    </row>
    <row r="941" spans="1:17" ht="27.75">
      <c r="A941" s="76"/>
      <c r="B941" s="75"/>
      <c r="C941" s="49" t="s">
        <v>10</v>
      </c>
      <c r="D941" s="51"/>
      <c r="E941" s="30">
        <f t="shared" si="288"/>
        <v>0</v>
      </c>
      <c r="F941" s="30">
        <f t="shared" si="288"/>
        <v>0</v>
      </c>
      <c r="G941" s="30">
        <f t="shared" si="288"/>
        <v>0</v>
      </c>
      <c r="H941" s="30">
        <f t="shared" si="288"/>
        <v>0</v>
      </c>
      <c r="I941" s="30">
        <f t="shared" si="288"/>
        <v>0</v>
      </c>
      <c r="J941" s="30">
        <f t="shared" si="288"/>
        <v>0</v>
      </c>
      <c r="K941" s="30">
        <f t="shared" si="288"/>
        <v>0</v>
      </c>
      <c r="L941" s="33">
        <f t="shared" si="288"/>
        <v>0</v>
      </c>
      <c r="M941" s="30">
        <f t="shared" si="287"/>
        <v>0</v>
      </c>
      <c r="N941" s="30">
        <f t="shared" si="287"/>
        <v>0</v>
      </c>
      <c r="O941" s="30">
        <f t="shared" si="287"/>
        <v>0</v>
      </c>
      <c r="P941" s="30">
        <f t="shared" si="287"/>
        <v>0</v>
      </c>
      <c r="Q941" s="30">
        <f t="shared" si="287"/>
        <v>0</v>
      </c>
    </row>
    <row r="942" spans="1:17" ht="13.5">
      <c r="A942" s="76" t="s">
        <v>163</v>
      </c>
      <c r="B942" s="79" t="s">
        <v>175</v>
      </c>
      <c r="C942" s="49" t="s">
        <v>7</v>
      </c>
      <c r="D942" s="50"/>
      <c r="E942" s="30">
        <f aca="true" t="shared" si="289" ref="E942:L942">E943+E944+E945+E946+E947+E949</f>
        <v>622699.5962900001</v>
      </c>
      <c r="F942" s="30">
        <f t="shared" si="289"/>
        <v>0</v>
      </c>
      <c r="G942" s="30">
        <f t="shared" si="289"/>
        <v>0</v>
      </c>
      <c r="H942" s="30">
        <f t="shared" si="289"/>
        <v>0</v>
      </c>
      <c r="I942" s="30">
        <f t="shared" si="289"/>
        <v>64393.41354</v>
      </c>
      <c r="J942" s="30">
        <f t="shared" si="289"/>
        <v>63065.48</v>
      </c>
      <c r="K942" s="30">
        <f t="shared" si="289"/>
        <v>67634.4</v>
      </c>
      <c r="L942" s="33">
        <f t="shared" si="289"/>
        <v>77990.44175</v>
      </c>
      <c r="M942" s="30">
        <f>M943+M944+M945+M946+M947+M949</f>
        <v>71147.127</v>
      </c>
      <c r="N942" s="30">
        <f>N943+N944+N945+N946+N947+N949</f>
        <v>71889.687</v>
      </c>
      <c r="O942" s="30">
        <f>O943+O944+O945+O946+O947+O949</f>
        <v>71889.687</v>
      </c>
      <c r="P942" s="30">
        <f>P943+P944+P945+P946+P947+P949</f>
        <v>67344.68000000001</v>
      </c>
      <c r="Q942" s="30">
        <f>Q943+Q944+Q945+Q946+Q947+Q949</f>
        <v>67344.68000000001</v>
      </c>
    </row>
    <row r="943" spans="1:17" ht="13.5">
      <c r="A943" s="76"/>
      <c r="B943" s="79"/>
      <c r="C943" s="49" t="s">
        <v>4</v>
      </c>
      <c r="D943" s="50"/>
      <c r="E943" s="30">
        <f aca="true" t="shared" si="290" ref="E943:E949">F943+G943+H943+I943+J943+K943+L943+M943+N943+O943+P943+Q943</f>
        <v>9323.16802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0">
        <v>0</v>
      </c>
      <c r="L943" s="33">
        <v>9323.16802</v>
      </c>
      <c r="M943" s="30">
        <v>0</v>
      </c>
      <c r="N943" s="30">
        <v>0</v>
      </c>
      <c r="O943" s="30">
        <v>0</v>
      </c>
      <c r="P943" s="30">
        <v>0</v>
      </c>
      <c r="Q943" s="30">
        <v>0</v>
      </c>
    </row>
    <row r="944" spans="1:17" ht="13.5">
      <c r="A944" s="76"/>
      <c r="B944" s="79"/>
      <c r="C944" s="49" t="s">
        <v>8</v>
      </c>
      <c r="D944" s="51" t="s">
        <v>9</v>
      </c>
      <c r="E944" s="30">
        <f t="shared" si="290"/>
        <v>613376.4282700001</v>
      </c>
      <c r="F944" s="30">
        <v>0</v>
      </c>
      <c r="G944" s="30">
        <v>0</v>
      </c>
      <c r="H944" s="30">
        <v>0</v>
      </c>
      <c r="I944" s="33">
        <v>64393.41354</v>
      </c>
      <c r="J944" s="30">
        <v>63065.48</v>
      </c>
      <c r="K944" s="30">
        <v>67634.4</v>
      </c>
      <c r="L944" s="33">
        <v>68667.27373</v>
      </c>
      <c r="M944" s="30">
        <v>71147.127</v>
      </c>
      <c r="N944" s="30">
        <v>71889.687</v>
      </c>
      <c r="O944" s="30">
        <v>71889.687</v>
      </c>
      <c r="P944" s="30">
        <v>67344.68000000001</v>
      </c>
      <c r="Q944" s="30">
        <v>67344.68000000001</v>
      </c>
    </row>
    <row r="945" spans="1:17" ht="13.5">
      <c r="A945" s="76"/>
      <c r="B945" s="79"/>
      <c r="C945" s="49" t="s">
        <v>5</v>
      </c>
      <c r="D945" s="51"/>
      <c r="E945" s="30">
        <f t="shared" si="290"/>
        <v>0</v>
      </c>
      <c r="F945" s="30">
        <v>0</v>
      </c>
      <c r="G945" s="30">
        <v>0</v>
      </c>
      <c r="H945" s="30">
        <v>0</v>
      </c>
      <c r="I945" s="30">
        <v>0</v>
      </c>
      <c r="J945" s="30">
        <v>0</v>
      </c>
      <c r="K945" s="30">
        <v>0</v>
      </c>
      <c r="L945" s="33">
        <v>0</v>
      </c>
      <c r="M945" s="30">
        <v>0</v>
      </c>
      <c r="N945" s="30">
        <v>0</v>
      </c>
      <c r="O945" s="30">
        <v>0</v>
      </c>
      <c r="P945" s="30">
        <v>0</v>
      </c>
      <c r="Q945" s="30">
        <v>0</v>
      </c>
    </row>
    <row r="946" spans="1:17" ht="27.75">
      <c r="A946" s="76"/>
      <c r="B946" s="79"/>
      <c r="C946" s="49" t="s">
        <v>109</v>
      </c>
      <c r="D946" s="51"/>
      <c r="E946" s="30">
        <f t="shared" si="290"/>
        <v>0</v>
      </c>
      <c r="F946" s="30">
        <v>0</v>
      </c>
      <c r="G946" s="30">
        <v>0</v>
      </c>
      <c r="H946" s="30">
        <v>0</v>
      </c>
      <c r="I946" s="30">
        <v>0</v>
      </c>
      <c r="J946" s="30">
        <v>0</v>
      </c>
      <c r="K946" s="30">
        <v>0</v>
      </c>
      <c r="L946" s="33">
        <v>0</v>
      </c>
      <c r="M946" s="30">
        <v>0</v>
      </c>
      <c r="N946" s="30">
        <v>0</v>
      </c>
      <c r="O946" s="30">
        <v>0</v>
      </c>
      <c r="P946" s="30">
        <v>0</v>
      </c>
      <c r="Q946" s="30">
        <v>0</v>
      </c>
    </row>
    <row r="947" spans="1:17" ht="13.5">
      <c r="A947" s="76"/>
      <c r="B947" s="79"/>
      <c r="C947" s="49" t="s">
        <v>6</v>
      </c>
      <c r="D947" s="51"/>
      <c r="E947" s="30">
        <f t="shared" si="290"/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3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</row>
    <row r="948" spans="1:17" ht="27.75">
      <c r="A948" s="76"/>
      <c r="B948" s="79"/>
      <c r="C948" s="49" t="s">
        <v>110</v>
      </c>
      <c r="D948" s="51"/>
      <c r="E948" s="30">
        <f t="shared" si="290"/>
        <v>0</v>
      </c>
      <c r="F948" s="30">
        <v>0</v>
      </c>
      <c r="G948" s="30">
        <v>0</v>
      </c>
      <c r="H948" s="30">
        <v>0</v>
      </c>
      <c r="I948" s="30">
        <v>0</v>
      </c>
      <c r="J948" s="30">
        <v>0</v>
      </c>
      <c r="K948" s="30">
        <v>0</v>
      </c>
      <c r="L948" s="33">
        <v>0</v>
      </c>
      <c r="M948" s="30">
        <v>0</v>
      </c>
      <c r="N948" s="30">
        <v>0</v>
      </c>
      <c r="O948" s="30">
        <v>0</v>
      </c>
      <c r="P948" s="30">
        <v>0</v>
      </c>
      <c r="Q948" s="30">
        <v>0</v>
      </c>
    </row>
    <row r="949" spans="1:17" ht="27.75">
      <c r="A949" s="76"/>
      <c r="B949" s="79"/>
      <c r="C949" s="49" t="s">
        <v>20</v>
      </c>
      <c r="D949" s="51"/>
      <c r="E949" s="30">
        <f t="shared" si="290"/>
        <v>0</v>
      </c>
      <c r="F949" s="30">
        <v>0</v>
      </c>
      <c r="G949" s="30">
        <v>0</v>
      </c>
      <c r="H949" s="30">
        <v>0</v>
      </c>
      <c r="I949" s="30">
        <v>0</v>
      </c>
      <c r="J949" s="30">
        <v>0</v>
      </c>
      <c r="K949" s="30">
        <v>0</v>
      </c>
      <c r="L949" s="33">
        <v>0</v>
      </c>
      <c r="M949" s="30">
        <v>0</v>
      </c>
      <c r="N949" s="30">
        <v>0</v>
      </c>
      <c r="O949" s="30">
        <v>0</v>
      </c>
      <c r="P949" s="30">
        <v>0</v>
      </c>
      <c r="Q949" s="30">
        <v>0</v>
      </c>
    </row>
    <row r="950" spans="1:17" ht="13.5">
      <c r="A950" s="76" t="s">
        <v>164</v>
      </c>
      <c r="B950" s="75" t="s">
        <v>177</v>
      </c>
      <c r="C950" s="49" t="s">
        <v>7</v>
      </c>
      <c r="D950" s="50"/>
      <c r="E950" s="30">
        <f>E951+E952+E953+E954+E955+E957</f>
        <v>595593.12861</v>
      </c>
      <c r="F950" s="30">
        <f aca="true" t="shared" si="291" ref="F950:L950">F951+F952+F953+F954+F955+F957</f>
        <v>0</v>
      </c>
      <c r="G950" s="30">
        <f t="shared" si="291"/>
        <v>0</v>
      </c>
      <c r="H950" s="30">
        <f t="shared" si="291"/>
        <v>0</v>
      </c>
      <c r="I950" s="30">
        <f t="shared" si="291"/>
        <v>239705.97091000003</v>
      </c>
      <c r="J950" s="30">
        <f t="shared" si="291"/>
        <v>355887.1577</v>
      </c>
      <c r="K950" s="30">
        <f t="shared" si="291"/>
        <v>0</v>
      </c>
      <c r="L950" s="33">
        <f t="shared" si="291"/>
        <v>0</v>
      </c>
      <c r="M950" s="30">
        <f>M951+M952+M953+M954+M955+M957</f>
        <v>0</v>
      </c>
      <c r="N950" s="30">
        <f>N951+N952+N953+N954+N955+N957</f>
        <v>0</v>
      </c>
      <c r="O950" s="30">
        <f>O951+O952+O953+O954+O955+O957</f>
        <v>0</v>
      </c>
      <c r="P950" s="30">
        <f>P951+P952+P953+P954+P955+P957</f>
        <v>0</v>
      </c>
      <c r="Q950" s="30">
        <f>Q951+Q952+Q953+Q954+Q955+Q957</f>
        <v>0</v>
      </c>
    </row>
    <row r="951" spans="1:17" ht="13.5">
      <c r="A951" s="76"/>
      <c r="B951" s="75"/>
      <c r="C951" s="49" t="s">
        <v>4</v>
      </c>
      <c r="D951" s="50">
        <v>814</v>
      </c>
      <c r="E951" s="30">
        <f>E959</f>
        <v>277305.50100000005</v>
      </c>
      <c r="F951" s="30">
        <f aca="true" t="shared" si="292" ref="F951:Q957">F959</f>
        <v>0</v>
      </c>
      <c r="G951" s="30">
        <f t="shared" si="292"/>
        <v>0</v>
      </c>
      <c r="H951" s="30">
        <f t="shared" si="292"/>
        <v>0</v>
      </c>
      <c r="I951" s="30">
        <f t="shared" si="292"/>
        <v>146320.401</v>
      </c>
      <c r="J951" s="30">
        <f t="shared" si="292"/>
        <v>130985.1</v>
      </c>
      <c r="K951" s="30">
        <f t="shared" si="292"/>
        <v>0</v>
      </c>
      <c r="L951" s="33">
        <f t="shared" si="292"/>
        <v>0</v>
      </c>
      <c r="M951" s="30">
        <f t="shared" si="292"/>
        <v>0</v>
      </c>
      <c r="N951" s="30">
        <f t="shared" si="292"/>
        <v>0</v>
      </c>
      <c r="O951" s="30">
        <f t="shared" si="292"/>
        <v>0</v>
      </c>
      <c r="P951" s="30">
        <f t="shared" si="292"/>
        <v>0</v>
      </c>
      <c r="Q951" s="30">
        <f t="shared" si="292"/>
        <v>0</v>
      </c>
    </row>
    <row r="952" spans="1:17" ht="13.5">
      <c r="A952" s="76"/>
      <c r="B952" s="75"/>
      <c r="C952" s="49" t="s">
        <v>8</v>
      </c>
      <c r="D952" s="51" t="s">
        <v>9</v>
      </c>
      <c r="E952" s="30">
        <f aca="true" t="shared" si="293" ref="E952:L957">E960</f>
        <v>318287.62761</v>
      </c>
      <c r="F952" s="30">
        <f t="shared" si="293"/>
        <v>0</v>
      </c>
      <c r="G952" s="30">
        <f t="shared" si="293"/>
        <v>0</v>
      </c>
      <c r="H952" s="30">
        <f t="shared" si="293"/>
        <v>0</v>
      </c>
      <c r="I952" s="30">
        <f t="shared" si="293"/>
        <v>93385.56991</v>
      </c>
      <c r="J952" s="30">
        <f t="shared" si="293"/>
        <v>224902.0577</v>
      </c>
      <c r="K952" s="30">
        <f t="shared" si="293"/>
        <v>0</v>
      </c>
      <c r="L952" s="33">
        <f t="shared" si="293"/>
        <v>0</v>
      </c>
      <c r="M952" s="30">
        <f t="shared" si="292"/>
        <v>0</v>
      </c>
      <c r="N952" s="30">
        <f t="shared" si="292"/>
        <v>0</v>
      </c>
      <c r="O952" s="30">
        <f t="shared" si="292"/>
        <v>0</v>
      </c>
      <c r="P952" s="30">
        <f t="shared" si="292"/>
        <v>0</v>
      </c>
      <c r="Q952" s="30">
        <f t="shared" si="292"/>
        <v>0</v>
      </c>
    </row>
    <row r="953" spans="1:17" ht="13.5">
      <c r="A953" s="76"/>
      <c r="B953" s="75"/>
      <c r="C953" s="49" t="s">
        <v>5</v>
      </c>
      <c r="D953" s="51"/>
      <c r="E953" s="30">
        <f t="shared" si="293"/>
        <v>0</v>
      </c>
      <c r="F953" s="30">
        <f t="shared" si="293"/>
        <v>0</v>
      </c>
      <c r="G953" s="30">
        <f t="shared" si="293"/>
        <v>0</v>
      </c>
      <c r="H953" s="30">
        <f t="shared" si="293"/>
        <v>0</v>
      </c>
      <c r="I953" s="30">
        <f t="shared" si="293"/>
        <v>0</v>
      </c>
      <c r="J953" s="30">
        <f t="shared" si="293"/>
        <v>0</v>
      </c>
      <c r="K953" s="30">
        <f t="shared" si="293"/>
        <v>0</v>
      </c>
      <c r="L953" s="33">
        <f t="shared" si="293"/>
        <v>0</v>
      </c>
      <c r="M953" s="30">
        <f t="shared" si="292"/>
        <v>0</v>
      </c>
      <c r="N953" s="30">
        <f t="shared" si="292"/>
        <v>0</v>
      </c>
      <c r="O953" s="30">
        <f t="shared" si="292"/>
        <v>0</v>
      </c>
      <c r="P953" s="30">
        <f t="shared" si="292"/>
        <v>0</v>
      </c>
      <c r="Q953" s="30">
        <f t="shared" si="292"/>
        <v>0</v>
      </c>
    </row>
    <row r="954" spans="1:17" ht="27.75">
      <c r="A954" s="76"/>
      <c r="B954" s="75"/>
      <c r="C954" s="49" t="s">
        <v>109</v>
      </c>
      <c r="D954" s="51"/>
      <c r="E954" s="30">
        <f t="shared" si="293"/>
        <v>0</v>
      </c>
      <c r="F954" s="30">
        <f t="shared" si="293"/>
        <v>0</v>
      </c>
      <c r="G954" s="30">
        <f t="shared" si="293"/>
        <v>0</v>
      </c>
      <c r="H954" s="30">
        <f t="shared" si="293"/>
        <v>0</v>
      </c>
      <c r="I954" s="30">
        <f t="shared" si="293"/>
        <v>0</v>
      </c>
      <c r="J954" s="30">
        <f t="shared" si="293"/>
        <v>0</v>
      </c>
      <c r="K954" s="30">
        <f t="shared" si="293"/>
        <v>0</v>
      </c>
      <c r="L954" s="33">
        <f t="shared" si="293"/>
        <v>0</v>
      </c>
      <c r="M954" s="30">
        <f t="shared" si="292"/>
        <v>0</v>
      </c>
      <c r="N954" s="30">
        <f t="shared" si="292"/>
        <v>0</v>
      </c>
      <c r="O954" s="30">
        <f t="shared" si="292"/>
        <v>0</v>
      </c>
      <c r="P954" s="30">
        <f t="shared" si="292"/>
        <v>0</v>
      </c>
      <c r="Q954" s="30">
        <f t="shared" si="292"/>
        <v>0</v>
      </c>
    </row>
    <row r="955" spans="1:17" ht="13.5">
      <c r="A955" s="76"/>
      <c r="B955" s="75"/>
      <c r="C955" s="49" t="s">
        <v>6</v>
      </c>
      <c r="D955" s="51"/>
      <c r="E955" s="30">
        <f t="shared" si="293"/>
        <v>0</v>
      </c>
      <c r="F955" s="30">
        <f t="shared" si="293"/>
        <v>0</v>
      </c>
      <c r="G955" s="30">
        <f t="shared" si="293"/>
        <v>0</v>
      </c>
      <c r="H955" s="30">
        <f t="shared" si="293"/>
        <v>0</v>
      </c>
      <c r="I955" s="30">
        <f t="shared" si="293"/>
        <v>0</v>
      </c>
      <c r="J955" s="30">
        <f t="shared" si="293"/>
        <v>0</v>
      </c>
      <c r="K955" s="30">
        <f t="shared" si="293"/>
        <v>0</v>
      </c>
      <c r="L955" s="33">
        <f t="shared" si="293"/>
        <v>0</v>
      </c>
      <c r="M955" s="30">
        <f t="shared" si="292"/>
        <v>0</v>
      </c>
      <c r="N955" s="30">
        <f t="shared" si="292"/>
        <v>0</v>
      </c>
      <c r="O955" s="30">
        <f t="shared" si="292"/>
        <v>0</v>
      </c>
      <c r="P955" s="30">
        <f t="shared" si="292"/>
        <v>0</v>
      </c>
      <c r="Q955" s="30">
        <f t="shared" si="292"/>
        <v>0</v>
      </c>
    </row>
    <row r="956" spans="1:17" ht="27.75">
      <c r="A956" s="76"/>
      <c r="B956" s="75"/>
      <c r="C956" s="49" t="s">
        <v>110</v>
      </c>
      <c r="D956" s="51"/>
      <c r="E956" s="30">
        <f t="shared" si="293"/>
        <v>0</v>
      </c>
      <c r="F956" s="30">
        <f t="shared" si="293"/>
        <v>0</v>
      </c>
      <c r="G956" s="30">
        <f t="shared" si="293"/>
        <v>0</v>
      </c>
      <c r="H956" s="30">
        <f t="shared" si="293"/>
        <v>0</v>
      </c>
      <c r="I956" s="30">
        <f t="shared" si="293"/>
        <v>0</v>
      </c>
      <c r="J956" s="30">
        <f t="shared" si="293"/>
        <v>0</v>
      </c>
      <c r="K956" s="30">
        <f t="shared" si="293"/>
        <v>0</v>
      </c>
      <c r="L956" s="33">
        <f t="shared" si="293"/>
        <v>0</v>
      </c>
      <c r="M956" s="30">
        <f t="shared" si="292"/>
        <v>0</v>
      </c>
      <c r="N956" s="30">
        <f t="shared" si="292"/>
        <v>0</v>
      </c>
      <c r="O956" s="30">
        <f t="shared" si="292"/>
        <v>0</v>
      </c>
      <c r="P956" s="30">
        <f t="shared" si="292"/>
        <v>0</v>
      </c>
      <c r="Q956" s="30">
        <f t="shared" si="292"/>
        <v>0</v>
      </c>
    </row>
    <row r="957" spans="1:17" ht="27.75">
      <c r="A957" s="76"/>
      <c r="B957" s="75"/>
      <c r="C957" s="49" t="s">
        <v>20</v>
      </c>
      <c r="D957" s="51"/>
      <c r="E957" s="30">
        <f t="shared" si="293"/>
        <v>0</v>
      </c>
      <c r="F957" s="30">
        <f t="shared" si="293"/>
        <v>0</v>
      </c>
      <c r="G957" s="30">
        <f t="shared" si="293"/>
        <v>0</v>
      </c>
      <c r="H957" s="30">
        <f t="shared" si="293"/>
        <v>0</v>
      </c>
      <c r="I957" s="30">
        <f t="shared" si="293"/>
        <v>0</v>
      </c>
      <c r="J957" s="30">
        <f t="shared" si="293"/>
        <v>0</v>
      </c>
      <c r="K957" s="30">
        <f t="shared" si="293"/>
        <v>0</v>
      </c>
      <c r="L957" s="33">
        <f t="shared" si="293"/>
        <v>0</v>
      </c>
      <c r="M957" s="30">
        <f t="shared" si="292"/>
        <v>0</v>
      </c>
      <c r="N957" s="30">
        <f t="shared" si="292"/>
        <v>0</v>
      </c>
      <c r="O957" s="30">
        <f t="shared" si="292"/>
        <v>0</v>
      </c>
      <c r="P957" s="30">
        <f t="shared" si="292"/>
        <v>0</v>
      </c>
      <c r="Q957" s="30">
        <f t="shared" si="292"/>
        <v>0</v>
      </c>
    </row>
    <row r="958" spans="1:17" ht="13.5">
      <c r="A958" s="76" t="s">
        <v>165</v>
      </c>
      <c r="B958" s="75" t="s">
        <v>176</v>
      </c>
      <c r="C958" s="49" t="s">
        <v>7</v>
      </c>
      <c r="D958" s="50"/>
      <c r="E958" s="30">
        <f>E959+E960+E961+E962+E963+E965</f>
        <v>595593.12861</v>
      </c>
      <c r="F958" s="30">
        <f aca="true" t="shared" si="294" ref="F958:L958">F959+F960+F961+F962+F963+F965</f>
        <v>0</v>
      </c>
      <c r="G958" s="30">
        <f t="shared" si="294"/>
        <v>0</v>
      </c>
      <c r="H958" s="30">
        <f t="shared" si="294"/>
        <v>0</v>
      </c>
      <c r="I958" s="30">
        <f t="shared" si="294"/>
        <v>239705.97091000003</v>
      </c>
      <c r="J958" s="30">
        <f t="shared" si="294"/>
        <v>355887.1577</v>
      </c>
      <c r="K958" s="30">
        <f t="shared" si="294"/>
        <v>0</v>
      </c>
      <c r="L958" s="33">
        <f t="shared" si="294"/>
        <v>0</v>
      </c>
      <c r="M958" s="30">
        <f>M959+M960+M961+M962+M963+M965</f>
        <v>0</v>
      </c>
      <c r="N958" s="30">
        <f>N959+N960+N961+N962+N963+N965</f>
        <v>0</v>
      </c>
      <c r="O958" s="30">
        <f>O959+O960+O961+O962+O963+O965</f>
        <v>0</v>
      </c>
      <c r="P958" s="30">
        <f>P959+P960+P961+P962+P963+P965</f>
        <v>0</v>
      </c>
      <c r="Q958" s="30">
        <f>Q959+Q960+Q961+Q962+Q963+Q965</f>
        <v>0</v>
      </c>
    </row>
    <row r="959" spans="1:17" ht="13.5">
      <c r="A959" s="76"/>
      <c r="B959" s="75"/>
      <c r="C959" s="49" t="s">
        <v>4</v>
      </c>
      <c r="D959" s="50">
        <v>814</v>
      </c>
      <c r="E959" s="30">
        <f aca="true" t="shared" si="295" ref="E959:E965">F959+G959+H959+I959+J959+K959+L959+M959+N959+O959+P959+Q959</f>
        <v>277305.50100000005</v>
      </c>
      <c r="F959" s="30">
        <v>0</v>
      </c>
      <c r="G959" s="30">
        <v>0</v>
      </c>
      <c r="H959" s="30">
        <v>0</v>
      </c>
      <c r="I959" s="30">
        <v>146320.401</v>
      </c>
      <c r="J959" s="30">
        <v>130985.1</v>
      </c>
      <c r="K959" s="30">
        <v>0</v>
      </c>
      <c r="L959" s="33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</row>
    <row r="960" spans="1:17" ht="13.5">
      <c r="A960" s="76"/>
      <c r="B960" s="75"/>
      <c r="C960" s="49" t="s">
        <v>8</v>
      </c>
      <c r="D960" s="51" t="s">
        <v>9</v>
      </c>
      <c r="E960" s="30">
        <f t="shared" si="295"/>
        <v>318287.62761</v>
      </c>
      <c r="F960" s="30">
        <v>0</v>
      </c>
      <c r="G960" s="30">
        <v>0</v>
      </c>
      <c r="H960" s="30">
        <v>0</v>
      </c>
      <c r="I960" s="33">
        <v>93385.56991</v>
      </c>
      <c r="J960" s="30">
        <v>224902.0577</v>
      </c>
      <c r="K960" s="33">
        <f>210702.1-210702.1</f>
        <v>0</v>
      </c>
      <c r="L960" s="33">
        <f>210702.1-210702.1</f>
        <v>0</v>
      </c>
      <c r="M960" s="33">
        <f>210702.1-210702.1</f>
        <v>0</v>
      </c>
      <c r="N960" s="30">
        <f>M960*1.04</f>
        <v>0</v>
      </c>
      <c r="O960" s="30">
        <f>M960*1.04</f>
        <v>0</v>
      </c>
      <c r="P960" s="30">
        <f>M960*1.04</f>
        <v>0</v>
      </c>
      <c r="Q960" s="30">
        <f>M960*1.04</f>
        <v>0</v>
      </c>
    </row>
    <row r="961" spans="1:17" ht="13.5">
      <c r="A961" s="76"/>
      <c r="B961" s="75"/>
      <c r="C961" s="49" t="s">
        <v>5</v>
      </c>
      <c r="D961" s="51"/>
      <c r="E961" s="30">
        <f t="shared" si="295"/>
        <v>0</v>
      </c>
      <c r="F961" s="30">
        <v>0</v>
      </c>
      <c r="G961" s="30">
        <v>0</v>
      </c>
      <c r="H961" s="30">
        <v>0</v>
      </c>
      <c r="I961" s="30">
        <v>0</v>
      </c>
      <c r="J961" s="30">
        <v>0</v>
      </c>
      <c r="K961" s="30">
        <v>0</v>
      </c>
      <c r="L961" s="33">
        <v>0</v>
      </c>
      <c r="M961" s="30">
        <v>0</v>
      </c>
      <c r="N961" s="30">
        <v>0</v>
      </c>
      <c r="O961" s="30">
        <v>0</v>
      </c>
      <c r="P961" s="30">
        <v>0</v>
      </c>
      <c r="Q961" s="30">
        <v>0</v>
      </c>
    </row>
    <row r="962" spans="1:17" ht="27.75">
      <c r="A962" s="76"/>
      <c r="B962" s="75"/>
      <c r="C962" s="49" t="s">
        <v>109</v>
      </c>
      <c r="D962" s="51"/>
      <c r="E962" s="30">
        <f t="shared" si="295"/>
        <v>0</v>
      </c>
      <c r="F962" s="30">
        <v>0</v>
      </c>
      <c r="G962" s="30">
        <v>0</v>
      </c>
      <c r="H962" s="30">
        <v>0</v>
      </c>
      <c r="I962" s="30">
        <v>0</v>
      </c>
      <c r="J962" s="30">
        <v>0</v>
      </c>
      <c r="K962" s="30">
        <v>0</v>
      </c>
      <c r="L962" s="33">
        <v>0</v>
      </c>
      <c r="M962" s="30">
        <v>0</v>
      </c>
      <c r="N962" s="30">
        <v>0</v>
      </c>
      <c r="O962" s="30">
        <v>0</v>
      </c>
      <c r="P962" s="30">
        <v>0</v>
      </c>
      <c r="Q962" s="30">
        <v>0</v>
      </c>
    </row>
    <row r="963" spans="1:17" ht="13.5">
      <c r="A963" s="76"/>
      <c r="B963" s="75"/>
      <c r="C963" s="49" t="s">
        <v>6</v>
      </c>
      <c r="D963" s="51"/>
      <c r="E963" s="30">
        <f t="shared" si="295"/>
        <v>0</v>
      </c>
      <c r="F963" s="30">
        <v>0</v>
      </c>
      <c r="G963" s="30">
        <v>0</v>
      </c>
      <c r="H963" s="30">
        <v>0</v>
      </c>
      <c r="I963" s="30">
        <v>0</v>
      </c>
      <c r="J963" s="30">
        <v>0</v>
      </c>
      <c r="K963" s="30">
        <v>0</v>
      </c>
      <c r="L963" s="33">
        <v>0</v>
      </c>
      <c r="M963" s="30">
        <v>0</v>
      </c>
      <c r="N963" s="30">
        <v>0</v>
      </c>
      <c r="O963" s="30">
        <v>0</v>
      </c>
      <c r="P963" s="30">
        <v>0</v>
      </c>
      <c r="Q963" s="30">
        <v>0</v>
      </c>
    </row>
    <row r="964" spans="1:17" ht="27.75">
      <c r="A964" s="76"/>
      <c r="B964" s="75"/>
      <c r="C964" s="49" t="s">
        <v>110</v>
      </c>
      <c r="D964" s="51"/>
      <c r="E964" s="30">
        <f t="shared" si="295"/>
        <v>0</v>
      </c>
      <c r="F964" s="30">
        <v>0</v>
      </c>
      <c r="G964" s="30">
        <v>0</v>
      </c>
      <c r="H964" s="30">
        <v>0</v>
      </c>
      <c r="I964" s="30">
        <v>0</v>
      </c>
      <c r="J964" s="30">
        <v>0</v>
      </c>
      <c r="K964" s="30">
        <v>0</v>
      </c>
      <c r="L964" s="33">
        <v>0</v>
      </c>
      <c r="M964" s="30">
        <v>0</v>
      </c>
      <c r="N964" s="30">
        <v>0</v>
      </c>
      <c r="O964" s="30">
        <v>0</v>
      </c>
      <c r="P964" s="30">
        <v>0</v>
      </c>
      <c r="Q964" s="30">
        <v>0</v>
      </c>
    </row>
    <row r="965" spans="1:17" ht="27.75">
      <c r="A965" s="76"/>
      <c r="B965" s="75"/>
      <c r="C965" s="49" t="s">
        <v>20</v>
      </c>
      <c r="D965" s="51"/>
      <c r="E965" s="30">
        <f t="shared" si="295"/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3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</row>
    <row r="966" spans="1:17" ht="13.5">
      <c r="A966" s="76" t="s">
        <v>166</v>
      </c>
      <c r="B966" s="75" t="s">
        <v>251</v>
      </c>
      <c r="C966" s="49" t="s">
        <v>7</v>
      </c>
      <c r="D966" s="50"/>
      <c r="E966" s="30">
        <f aca="true" t="shared" si="296" ref="E966:L966">E967+E968+E969+E970+E971+E973</f>
        <v>0</v>
      </c>
      <c r="F966" s="30">
        <f t="shared" si="296"/>
        <v>0</v>
      </c>
      <c r="G966" s="30">
        <f t="shared" si="296"/>
        <v>0</v>
      </c>
      <c r="H966" s="30">
        <f t="shared" si="296"/>
        <v>0</v>
      </c>
      <c r="I966" s="30">
        <f t="shared" si="296"/>
        <v>0</v>
      </c>
      <c r="J966" s="30">
        <f t="shared" si="296"/>
        <v>0</v>
      </c>
      <c r="K966" s="30">
        <f t="shared" si="296"/>
        <v>0</v>
      </c>
      <c r="L966" s="33">
        <f t="shared" si="296"/>
        <v>0</v>
      </c>
      <c r="M966" s="30">
        <f>M967+M968+M969+M970+M971+M973</f>
        <v>0</v>
      </c>
      <c r="N966" s="30">
        <f>N967+N968+N969+N970+N971+N973</f>
        <v>0</v>
      </c>
      <c r="O966" s="30">
        <f>O967+O968+O969+O970+O971+O973</f>
        <v>0</v>
      </c>
      <c r="P966" s="30">
        <f>P967+P968+P969+P970+P971+P973</f>
        <v>0</v>
      </c>
      <c r="Q966" s="30">
        <f>Q967+Q968+Q969+Q970+Q971+Q973</f>
        <v>0</v>
      </c>
    </row>
    <row r="967" spans="1:17" ht="13.5">
      <c r="A967" s="76"/>
      <c r="B967" s="75"/>
      <c r="C967" s="49" t="s">
        <v>4</v>
      </c>
      <c r="D967" s="50"/>
      <c r="E967" s="30">
        <f>E975</f>
        <v>0</v>
      </c>
      <c r="F967" s="30">
        <f>F975</f>
        <v>0</v>
      </c>
      <c r="G967" s="30">
        <f aca="true" t="shared" si="297" ref="G967:Q973">G975</f>
        <v>0</v>
      </c>
      <c r="H967" s="30">
        <f t="shared" si="297"/>
        <v>0</v>
      </c>
      <c r="I967" s="30">
        <f t="shared" si="297"/>
        <v>0</v>
      </c>
      <c r="J967" s="30">
        <f t="shared" si="297"/>
        <v>0</v>
      </c>
      <c r="K967" s="30">
        <f t="shared" si="297"/>
        <v>0</v>
      </c>
      <c r="L967" s="33">
        <f t="shared" si="297"/>
        <v>0</v>
      </c>
      <c r="M967" s="30">
        <f t="shared" si="297"/>
        <v>0</v>
      </c>
      <c r="N967" s="30">
        <f t="shared" si="297"/>
        <v>0</v>
      </c>
      <c r="O967" s="30">
        <f t="shared" si="297"/>
        <v>0</v>
      </c>
      <c r="P967" s="30">
        <f t="shared" si="297"/>
        <v>0</v>
      </c>
      <c r="Q967" s="30">
        <f t="shared" si="297"/>
        <v>0</v>
      </c>
    </row>
    <row r="968" spans="1:17" ht="13.5">
      <c r="A968" s="76"/>
      <c r="B968" s="75"/>
      <c r="C968" s="49" t="s">
        <v>8</v>
      </c>
      <c r="D968" s="51" t="s">
        <v>9</v>
      </c>
      <c r="E968" s="30">
        <f aca="true" t="shared" si="298" ref="E968:L973">E976</f>
        <v>0</v>
      </c>
      <c r="F968" s="30">
        <f t="shared" si="298"/>
        <v>0</v>
      </c>
      <c r="G968" s="30">
        <f t="shared" si="298"/>
        <v>0</v>
      </c>
      <c r="H968" s="30">
        <f t="shared" si="298"/>
        <v>0</v>
      </c>
      <c r="I968" s="30">
        <f t="shared" si="298"/>
        <v>0</v>
      </c>
      <c r="J968" s="30">
        <f t="shared" si="298"/>
        <v>0</v>
      </c>
      <c r="K968" s="30">
        <f t="shared" si="298"/>
        <v>0</v>
      </c>
      <c r="L968" s="33">
        <f t="shared" si="298"/>
        <v>0</v>
      </c>
      <c r="M968" s="30">
        <f t="shared" si="297"/>
        <v>0</v>
      </c>
      <c r="N968" s="30">
        <f t="shared" si="297"/>
        <v>0</v>
      </c>
      <c r="O968" s="30">
        <f t="shared" si="297"/>
        <v>0</v>
      </c>
      <c r="P968" s="30">
        <f t="shared" si="297"/>
        <v>0</v>
      </c>
      <c r="Q968" s="30">
        <f t="shared" si="297"/>
        <v>0</v>
      </c>
    </row>
    <row r="969" spans="1:17" ht="13.5">
      <c r="A969" s="76"/>
      <c r="B969" s="75"/>
      <c r="C969" s="49" t="s">
        <v>5</v>
      </c>
      <c r="D969" s="51"/>
      <c r="E969" s="30">
        <f t="shared" si="298"/>
        <v>0</v>
      </c>
      <c r="F969" s="30">
        <f t="shared" si="298"/>
        <v>0</v>
      </c>
      <c r="G969" s="30">
        <f t="shared" si="298"/>
        <v>0</v>
      </c>
      <c r="H969" s="30">
        <f t="shared" si="298"/>
        <v>0</v>
      </c>
      <c r="I969" s="30">
        <f t="shared" si="298"/>
        <v>0</v>
      </c>
      <c r="J969" s="30">
        <f t="shared" si="298"/>
        <v>0</v>
      </c>
      <c r="K969" s="30">
        <f t="shared" si="298"/>
        <v>0</v>
      </c>
      <c r="L969" s="33">
        <f t="shared" si="298"/>
        <v>0</v>
      </c>
      <c r="M969" s="30">
        <f t="shared" si="297"/>
        <v>0</v>
      </c>
      <c r="N969" s="30">
        <f t="shared" si="297"/>
        <v>0</v>
      </c>
      <c r="O969" s="30">
        <f t="shared" si="297"/>
        <v>0</v>
      </c>
      <c r="P969" s="30">
        <f t="shared" si="297"/>
        <v>0</v>
      </c>
      <c r="Q969" s="30">
        <f t="shared" si="297"/>
        <v>0</v>
      </c>
    </row>
    <row r="970" spans="1:17" ht="27.75">
      <c r="A970" s="76"/>
      <c r="B970" s="75"/>
      <c r="C970" s="49" t="s">
        <v>109</v>
      </c>
      <c r="D970" s="51"/>
      <c r="E970" s="30">
        <f t="shared" si="298"/>
        <v>0</v>
      </c>
      <c r="F970" s="30">
        <f t="shared" si="298"/>
        <v>0</v>
      </c>
      <c r="G970" s="30">
        <f t="shared" si="298"/>
        <v>0</v>
      </c>
      <c r="H970" s="30">
        <f t="shared" si="298"/>
        <v>0</v>
      </c>
      <c r="I970" s="30">
        <f t="shared" si="298"/>
        <v>0</v>
      </c>
      <c r="J970" s="30">
        <f t="shared" si="298"/>
        <v>0</v>
      </c>
      <c r="K970" s="30">
        <f t="shared" si="298"/>
        <v>0</v>
      </c>
      <c r="L970" s="33">
        <f t="shared" si="298"/>
        <v>0</v>
      </c>
      <c r="M970" s="30">
        <f t="shared" si="297"/>
        <v>0</v>
      </c>
      <c r="N970" s="30">
        <f t="shared" si="297"/>
        <v>0</v>
      </c>
      <c r="O970" s="30">
        <f t="shared" si="297"/>
        <v>0</v>
      </c>
      <c r="P970" s="30">
        <f t="shared" si="297"/>
        <v>0</v>
      </c>
      <c r="Q970" s="30">
        <f t="shared" si="297"/>
        <v>0</v>
      </c>
    </row>
    <row r="971" spans="1:17" ht="13.5">
      <c r="A971" s="76"/>
      <c r="B971" s="75"/>
      <c r="C971" s="49" t="s">
        <v>6</v>
      </c>
      <c r="D971" s="51"/>
      <c r="E971" s="30">
        <f t="shared" si="298"/>
        <v>0</v>
      </c>
      <c r="F971" s="30">
        <f t="shared" si="298"/>
        <v>0</v>
      </c>
      <c r="G971" s="30">
        <f t="shared" si="298"/>
        <v>0</v>
      </c>
      <c r="H971" s="30">
        <f t="shared" si="298"/>
        <v>0</v>
      </c>
      <c r="I971" s="30">
        <f t="shared" si="298"/>
        <v>0</v>
      </c>
      <c r="J971" s="30">
        <f t="shared" si="298"/>
        <v>0</v>
      </c>
      <c r="K971" s="30">
        <f t="shared" si="298"/>
        <v>0</v>
      </c>
      <c r="L971" s="33">
        <f t="shared" si="298"/>
        <v>0</v>
      </c>
      <c r="M971" s="30">
        <f t="shared" si="297"/>
        <v>0</v>
      </c>
      <c r="N971" s="30">
        <f t="shared" si="297"/>
        <v>0</v>
      </c>
      <c r="O971" s="30">
        <f t="shared" si="297"/>
        <v>0</v>
      </c>
      <c r="P971" s="30">
        <f t="shared" si="297"/>
        <v>0</v>
      </c>
      <c r="Q971" s="30">
        <f t="shared" si="297"/>
        <v>0</v>
      </c>
    </row>
    <row r="972" spans="1:17" ht="27.75">
      <c r="A972" s="76"/>
      <c r="B972" s="75"/>
      <c r="C972" s="49" t="s">
        <v>110</v>
      </c>
      <c r="D972" s="51"/>
      <c r="E972" s="30">
        <f t="shared" si="298"/>
        <v>0</v>
      </c>
      <c r="F972" s="30">
        <f t="shared" si="298"/>
        <v>0</v>
      </c>
      <c r="G972" s="30">
        <f t="shared" si="298"/>
        <v>0</v>
      </c>
      <c r="H972" s="30">
        <f t="shared" si="298"/>
        <v>0</v>
      </c>
      <c r="I972" s="30">
        <f t="shared" si="298"/>
        <v>0</v>
      </c>
      <c r="J972" s="30">
        <f t="shared" si="298"/>
        <v>0</v>
      </c>
      <c r="K972" s="30">
        <f t="shared" si="298"/>
        <v>0</v>
      </c>
      <c r="L972" s="33">
        <f t="shared" si="298"/>
        <v>0</v>
      </c>
      <c r="M972" s="30">
        <f t="shared" si="297"/>
        <v>0</v>
      </c>
      <c r="N972" s="30">
        <f t="shared" si="297"/>
        <v>0</v>
      </c>
      <c r="O972" s="30">
        <f t="shared" si="297"/>
        <v>0</v>
      </c>
      <c r="P972" s="30">
        <f t="shared" si="297"/>
        <v>0</v>
      </c>
      <c r="Q972" s="30">
        <f t="shared" si="297"/>
        <v>0</v>
      </c>
    </row>
    <row r="973" spans="1:17" ht="27.75">
      <c r="A973" s="76"/>
      <c r="B973" s="75"/>
      <c r="C973" s="49" t="s">
        <v>20</v>
      </c>
      <c r="D973" s="51"/>
      <c r="E973" s="30">
        <f t="shared" si="298"/>
        <v>0</v>
      </c>
      <c r="F973" s="30">
        <f t="shared" si="298"/>
        <v>0</v>
      </c>
      <c r="G973" s="30">
        <f t="shared" si="298"/>
        <v>0</v>
      </c>
      <c r="H973" s="30">
        <f t="shared" si="298"/>
        <v>0</v>
      </c>
      <c r="I973" s="30">
        <f t="shared" si="298"/>
        <v>0</v>
      </c>
      <c r="J973" s="30">
        <f t="shared" si="298"/>
        <v>0</v>
      </c>
      <c r="K973" s="30">
        <f t="shared" si="298"/>
        <v>0</v>
      </c>
      <c r="L973" s="33">
        <f t="shared" si="298"/>
        <v>0</v>
      </c>
      <c r="M973" s="30">
        <f t="shared" si="297"/>
        <v>0</v>
      </c>
      <c r="N973" s="30">
        <f t="shared" si="297"/>
        <v>0</v>
      </c>
      <c r="O973" s="30">
        <f t="shared" si="297"/>
        <v>0</v>
      </c>
      <c r="P973" s="30">
        <f t="shared" si="297"/>
        <v>0</v>
      </c>
      <c r="Q973" s="30">
        <f t="shared" si="297"/>
        <v>0</v>
      </c>
    </row>
    <row r="974" spans="1:17" ht="13.5">
      <c r="A974" s="76" t="s">
        <v>167</v>
      </c>
      <c r="B974" s="75" t="s">
        <v>191</v>
      </c>
      <c r="C974" s="49" t="s">
        <v>7</v>
      </c>
      <c r="D974" s="50"/>
      <c r="E974" s="30">
        <f aca="true" t="shared" si="299" ref="E974:L974">E975+E976+E977+E978+E979+E981</f>
        <v>0</v>
      </c>
      <c r="F974" s="30">
        <f t="shared" si="299"/>
        <v>0</v>
      </c>
      <c r="G974" s="30">
        <f t="shared" si="299"/>
        <v>0</v>
      </c>
      <c r="H974" s="30">
        <f t="shared" si="299"/>
        <v>0</v>
      </c>
      <c r="I974" s="30">
        <f t="shared" si="299"/>
        <v>0</v>
      </c>
      <c r="J974" s="30">
        <f t="shared" si="299"/>
        <v>0</v>
      </c>
      <c r="K974" s="30">
        <f t="shared" si="299"/>
        <v>0</v>
      </c>
      <c r="L974" s="33">
        <f t="shared" si="299"/>
        <v>0</v>
      </c>
      <c r="M974" s="30">
        <f>M975+M976+M977+M978+M979+M981</f>
        <v>0</v>
      </c>
      <c r="N974" s="30">
        <f>N975+N976+N977+N978+N979+N981</f>
        <v>0</v>
      </c>
      <c r="O974" s="30">
        <f>O975+O976+O977+O978+O979+O981</f>
        <v>0</v>
      </c>
      <c r="P974" s="30">
        <f>P975+P976+P977+P978+P979+P981</f>
        <v>0</v>
      </c>
      <c r="Q974" s="30">
        <f>Q975+Q976+Q977+Q978+Q979+Q981</f>
        <v>0</v>
      </c>
    </row>
    <row r="975" spans="1:17" ht="13.5">
      <c r="A975" s="76"/>
      <c r="B975" s="75"/>
      <c r="C975" s="49" t="s">
        <v>4</v>
      </c>
      <c r="D975" s="50"/>
      <c r="E975" s="30">
        <f aca="true" t="shared" si="300" ref="E975:E980">F975+G975+H975+I975+J975+K975+L975+M975+N975+O975+P975+Q975</f>
        <v>0</v>
      </c>
      <c r="F975" s="30">
        <v>0</v>
      </c>
      <c r="G975" s="30">
        <v>0</v>
      </c>
      <c r="H975" s="30">
        <v>0</v>
      </c>
      <c r="I975" s="30">
        <v>0</v>
      </c>
      <c r="J975" s="30">
        <v>0</v>
      </c>
      <c r="K975" s="30">
        <v>0</v>
      </c>
      <c r="L975" s="33">
        <v>0</v>
      </c>
      <c r="M975" s="30">
        <v>0</v>
      </c>
      <c r="N975" s="30">
        <v>0</v>
      </c>
      <c r="O975" s="30">
        <v>0</v>
      </c>
      <c r="P975" s="30">
        <v>0</v>
      </c>
      <c r="Q975" s="30">
        <v>0</v>
      </c>
    </row>
    <row r="976" spans="1:17" ht="13.5">
      <c r="A976" s="76"/>
      <c r="B976" s="75"/>
      <c r="C976" s="49" t="s">
        <v>8</v>
      </c>
      <c r="D976" s="51" t="s">
        <v>9</v>
      </c>
      <c r="E976" s="30">
        <f t="shared" si="300"/>
        <v>0</v>
      </c>
      <c r="F976" s="30">
        <v>0</v>
      </c>
      <c r="G976" s="30">
        <v>0</v>
      </c>
      <c r="H976" s="30">
        <v>0</v>
      </c>
      <c r="I976" s="30">
        <v>0</v>
      </c>
      <c r="J976" s="30">
        <v>0</v>
      </c>
      <c r="K976" s="33">
        <f>1350-1350</f>
        <v>0</v>
      </c>
      <c r="L976" s="33">
        <v>0</v>
      </c>
      <c r="M976" s="30">
        <v>0</v>
      </c>
      <c r="N976" s="30">
        <v>0</v>
      </c>
      <c r="O976" s="30">
        <v>0</v>
      </c>
      <c r="P976" s="30">
        <v>0</v>
      </c>
      <c r="Q976" s="30">
        <v>0</v>
      </c>
    </row>
    <row r="977" spans="1:17" ht="13.5">
      <c r="A977" s="76"/>
      <c r="B977" s="75"/>
      <c r="C977" s="49" t="s">
        <v>5</v>
      </c>
      <c r="D977" s="51"/>
      <c r="E977" s="30">
        <f t="shared" si="300"/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3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</row>
    <row r="978" spans="1:17" ht="27.75">
      <c r="A978" s="76"/>
      <c r="B978" s="75"/>
      <c r="C978" s="49" t="s">
        <v>109</v>
      </c>
      <c r="D978" s="51"/>
      <c r="E978" s="30">
        <f t="shared" si="300"/>
        <v>0</v>
      </c>
      <c r="F978" s="30">
        <v>0</v>
      </c>
      <c r="G978" s="30">
        <v>0</v>
      </c>
      <c r="H978" s="30">
        <v>0</v>
      </c>
      <c r="I978" s="30">
        <v>0</v>
      </c>
      <c r="J978" s="30">
        <v>0</v>
      </c>
      <c r="K978" s="30">
        <v>0</v>
      </c>
      <c r="L978" s="33">
        <v>0</v>
      </c>
      <c r="M978" s="30">
        <v>0</v>
      </c>
      <c r="N978" s="30">
        <v>0</v>
      </c>
      <c r="O978" s="30">
        <v>0</v>
      </c>
      <c r="P978" s="30">
        <v>0</v>
      </c>
      <c r="Q978" s="30">
        <v>0</v>
      </c>
    </row>
    <row r="979" spans="1:17" ht="13.5">
      <c r="A979" s="76"/>
      <c r="B979" s="75"/>
      <c r="C979" s="49" t="s">
        <v>6</v>
      </c>
      <c r="D979" s="51"/>
      <c r="E979" s="30">
        <f t="shared" si="300"/>
        <v>0</v>
      </c>
      <c r="F979" s="30">
        <v>0</v>
      </c>
      <c r="G979" s="30">
        <v>0</v>
      </c>
      <c r="H979" s="30">
        <v>0</v>
      </c>
      <c r="I979" s="30">
        <v>0</v>
      </c>
      <c r="J979" s="30">
        <v>0</v>
      </c>
      <c r="K979" s="30">
        <v>0</v>
      </c>
      <c r="L979" s="33">
        <v>0</v>
      </c>
      <c r="M979" s="30">
        <v>0</v>
      </c>
      <c r="N979" s="30">
        <v>0</v>
      </c>
      <c r="O979" s="30">
        <v>0</v>
      </c>
      <c r="P979" s="30">
        <v>0</v>
      </c>
      <c r="Q979" s="30">
        <v>0</v>
      </c>
    </row>
    <row r="980" spans="1:17" ht="27.75">
      <c r="A980" s="76"/>
      <c r="B980" s="75"/>
      <c r="C980" s="49" t="s">
        <v>110</v>
      </c>
      <c r="D980" s="51"/>
      <c r="E980" s="30">
        <f t="shared" si="300"/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3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</row>
    <row r="981" spans="1:17" ht="27.75">
      <c r="A981" s="76"/>
      <c r="B981" s="75"/>
      <c r="C981" s="49" t="s">
        <v>20</v>
      </c>
      <c r="D981" s="51"/>
      <c r="E981" s="30">
        <f>F981+G981+H981+I981+J981+K981+L981+M981+N981+O981+P981+Q981</f>
        <v>0</v>
      </c>
      <c r="F981" s="30">
        <v>0</v>
      </c>
      <c r="G981" s="30">
        <v>0</v>
      </c>
      <c r="H981" s="30">
        <v>0</v>
      </c>
      <c r="I981" s="30">
        <v>0</v>
      </c>
      <c r="J981" s="30">
        <v>0</v>
      </c>
      <c r="K981" s="30">
        <v>0</v>
      </c>
      <c r="L981" s="33">
        <v>0</v>
      </c>
      <c r="M981" s="30">
        <v>0</v>
      </c>
      <c r="N981" s="30">
        <v>0</v>
      </c>
      <c r="O981" s="30">
        <v>0</v>
      </c>
      <c r="P981" s="30">
        <v>0</v>
      </c>
      <c r="Q981" s="30">
        <v>0</v>
      </c>
    </row>
    <row r="982" spans="1:17" ht="13.5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40"/>
      <c r="L982" s="48"/>
      <c r="M982" s="2"/>
      <c r="N982" s="14"/>
      <c r="O982" s="14"/>
      <c r="P982" s="26"/>
      <c r="Q982" s="26" t="s">
        <v>192</v>
      </c>
    </row>
  </sheetData>
  <sheetProtection/>
  <autoFilter ref="A8:Q982"/>
  <mergeCells count="252">
    <mergeCell ref="A982:J982"/>
    <mergeCell ref="A958:A965"/>
    <mergeCell ref="B958:B965"/>
    <mergeCell ref="A966:A973"/>
    <mergeCell ref="B966:B973"/>
    <mergeCell ref="A974:A981"/>
    <mergeCell ref="B974:B981"/>
    <mergeCell ref="A934:A941"/>
    <mergeCell ref="B934:B941"/>
    <mergeCell ref="A942:A949"/>
    <mergeCell ref="B942:B949"/>
    <mergeCell ref="A950:A957"/>
    <mergeCell ref="B950:B957"/>
    <mergeCell ref="A910:A917"/>
    <mergeCell ref="B910:B917"/>
    <mergeCell ref="A918:A925"/>
    <mergeCell ref="B918:B925"/>
    <mergeCell ref="A926:A933"/>
    <mergeCell ref="B926:B933"/>
    <mergeCell ref="A884:A892"/>
    <mergeCell ref="B884:B892"/>
    <mergeCell ref="A893:A901"/>
    <mergeCell ref="B893:B901"/>
    <mergeCell ref="A902:A909"/>
    <mergeCell ref="B902:B909"/>
    <mergeCell ref="A860:A867"/>
    <mergeCell ref="B860:B867"/>
    <mergeCell ref="A868:A875"/>
    <mergeCell ref="B868:B875"/>
    <mergeCell ref="A876:A883"/>
    <mergeCell ref="B876:B883"/>
    <mergeCell ref="A836:A843"/>
    <mergeCell ref="B836:B843"/>
    <mergeCell ref="A844:A851"/>
    <mergeCell ref="B844:B851"/>
    <mergeCell ref="A852:A859"/>
    <mergeCell ref="B852:B859"/>
    <mergeCell ref="A812:A819"/>
    <mergeCell ref="B812:B819"/>
    <mergeCell ref="A820:A827"/>
    <mergeCell ref="B820:B827"/>
    <mergeCell ref="A828:A835"/>
    <mergeCell ref="B828:B835"/>
    <mergeCell ref="A788:A795"/>
    <mergeCell ref="B788:B795"/>
    <mergeCell ref="A796:A803"/>
    <mergeCell ref="B796:B803"/>
    <mergeCell ref="A804:A811"/>
    <mergeCell ref="B804:B811"/>
    <mergeCell ref="A764:A771"/>
    <mergeCell ref="B764:B771"/>
    <mergeCell ref="A772:A779"/>
    <mergeCell ref="B772:B779"/>
    <mergeCell ref="A780:A787"/>
    <mergeCell ref="B780:B787"/>
    <mergeCell ref="A740:A747"/>
    <mergeCell ref="B740:B747"/>
    <mergeCell ref="A748:A755"/>
    <mergeCell ref="B748:B755"/>
    <mergeCell ref="A756:A763"/>
    <mergeCell ref="B756:B763"/>
    <mergeCell ref="A716:A723"/>
    <mergeCell ref="B716:B723"/>
    <mergeCell ref="A724:A731"/>
    <mergeCell ref="B724:B731"/>
    <mergeCell ref="A732:A739"/>
    <mergeCell ref="B732:B739"/>
    <mergeCell ref="A692:A699"/>
    <mergeCell ref="B692:B699"/>
    <mergeCell ref="A700:A707"/>
    <mergeCell ref="B700:B707"/>
    <mergeCell ref="A708:A715"/>
    <mergeCell ref="B708:B715"/>
    <mergeCell ref="A668:A675"/>
    <mergeCell ref="B668:B675"/>
    <mergeCell ref="A676:A683"/>
    <mergeCell ref="B676:B683"/>
    <mergeCell ref="A684:A691"/>
    <mergeCell ref="B684:B691"/>
    <mergeCell ref="A644:A651"/>
    <mergeCell ref="B644:B651"/>
    <mergeCell ref="A652:A659"/>
    <mergeCell ref="B652:B659"/>
    <mergeCell ref="A660:A667"/>
    <mergeCell ref="B660:B667"/>
    <mergeCell ref="A620:A627"/>
    <mergeCell ref="B620:B627"/>
    <mergeCell ref="A628:A635"/>
    <mergeCell ref="B628:B635"/>
    <mergeCell ref="A636:A643"/>
    <mergeCell ref="B636:B643"/>
    <mergeCell ref="A596:A603"/>
    <mergeCell ref="B596:B603"/>
    <mergeCell ref="A604:A611"/>
    <mergeCell ref="B604:B611"/>
    <mergeCell ref="A612:A619"/>
    <mergeCell ref="B612:B619"/>
    <mergeCell ref="A572:A579"/>
    <mergeCell ref="B572:B579"/>
    <mergeCell ref="A580:A587"/>
    <mergeCell ref="B580:B587"/>
    <mergeCell ref="A588:A595"/>
    <mergeCell ref="B588:B595"/>
    <mergeCell ref="A548:A555"/>
    <mergeCell ref="B548:B555"/>
    <mergeCell ref="A556:A563"/>
    <mergeCell ref="B556:B563"/>
    <mergeCell ref="A564:A571"/>
    <mergeCell ref="B564:B571"/>
    <mergeCell ref="A524:A531"/>
    <mergeCell ref="B524:B531"/>
    <mergeCell ref="A532:A539"/>
    <mergeCell ref="B532:B539"/>
    <mergeCell ref="A540:A547"/>
    <mergeCell ref="B540:B547"/>
    <mergeCell ref="A500:A507"/>
    <mergeCell ref="B500:B507"/>
    <mergeCell ref="A508:A515"/>
    <mergeCell ref="B508:B515"/>
    <mergeCell ref="A516:A523"/>
    <mergeCell ref="B516:B523"/>
    <mergeCell ref="A476:A483"/>
    <mergeCell ref="B476:B483"/>
    <mergeCell ref="A484:A491"/>
    <mergeCell ref="B484:B491"/>
    <mergeCell ref="A492:A499"/>
    <mergeCell ref="B492:B499"/>
    <mergeCell ref="A452:A459"/>
    <mergeCell ref="B452:B459"/>
    <mergeCell ref="A460:A467"/>
    <mergeCell ref="B460:B467"/>
    <mergeCell ref="A468:A475"/>
    <mergeCell ref="B468:B475"/>
    <mergeCell ref="A428:A435"/>
    <mergeCell ref="B428:B435"/>
    <mergeCell ref="A436:A443"/>
    <mergeCell ref="B436:B443"/>
    <mergeCell ref="A444:A451"/>
    <mergeCell ref="B444:B451"/>
    <mergeCell ref="A404:A411"/>
    <mergeCell ref="B404:B411"/>
    <mergeCell ref="A412:A419"/>
    <mergeCell ref="B412:B419"/>
    <mergeCell ref="A420:A427"/>
    <mergeCell ref="B420:B427"/>
    <mergeCell ref="A380:A387"/>
    <mergeCell ref="B380:B387"/>
    <mergeCell ref="A388:A395"/>
    <mergeCell ref="B388:B395"/>
    <mergeCell ref="A396:A403"/>
    <mergeCell ref="B396:B403"/>
    <mergeCell ref="A356:A363"/>
    <mergeCell ref="B356:B363"/>
    <mergeCell ref="A364:A371"/>
    <mergeCell ref="B364:B371"/>
    <mergeCell ref="A372:A379"/>
    <mergeCell ref="B372:B379"/>
    <mergeCell ref="A332:A339"/>
    <mergeCell ref="B332:B339"/>
    <mergeCell ref="A340:A347"/>
    <mergeCell ref="B340:B347"/>
    <mergeCell ref="A348:A355"/>
    <mergeCell ref="B348:B355"/>
    <mergeCell ref="A308:A315"/>
    <mergeCell ref="B308:B315"/>
    <mergeCell ref="A316:A323"/>
    <mergeCell ref="B316:B323"/>
    <mergeCell ref="A324:A331"/>
    <mergeCell ref="B324:B331"/>
    <mergeCell ref="A284:A291"/>
    <mergeCell ref="B284:B291"/>
    <mergeCell ref="A292:A299"/>
    <mergeCell ref="B292:B299"/>
    <mergeCell ref="A300:A307"/>
    <mergeCell ref="B300:B307"/>
    <mergeCell ref="A260:A267"/>
    <mergeCell ref="B260:B267"/>
    <mergeCell ref="A268:A275"/>
    <mergeCell ref="B268:B275"/>
    <mergeCell ref="A276:A283"/>
    <mergeCell ref="B276:B283"/>
    <mergeCell ref="A236:A243"/>
    <mergeCell ref="B236:B243"/>
    <mergeCell ref="A244:A251"/>
    <mergeCell ref="B244:B251"/>
    <mergeCell ref="A252:A259"/>
    <mergeCell ref="B252:B259"/>
    <mergeCell ref="A212:A219"/>
    <mergeCell ref="B212:B219"/>
    <mergeCell ref="A220:A227"/>
    <mergeCell ref="B220:B227"/>
    <mergeCell ref="A228:A235"/>
    <mergeCell ref="B228:B235"/>
    <mergeCell ref="A188:A195"/>
    <mergeCell ref="B188:B195"/>
    <mergeCell ref="A196:A203"/>
    <mergeCell ref="B196:B203"/>
    <mergeCell ref="A204:A211"/>
    <mergeCell ref="B204:B211"/>
    <mergeCell ref="A164:A171"/>
    <mergeCell ref="B164:B171"/>
    <mergeCell ref="A172:A179"/>
    <mergeCell ref="B172:B179"/>
    <mergeCell ref="A180:A187"/>
    <mergeCell ref="B180:B187"/>
    <mergeCell ref="A156:A163"/>
    <mergeCell ref="B156:B163"/>
    <mergeCell ref="A116:A123"/>
    <mergeCell ref="B116:B123"/>
    <mergeCell ref="A124:A131"/>
    <mergeCell ref="B124:B131"/>
    <mergeCell ref="A108:A115"/>
    <mergeCell ref="B108:B115"/>
    <mergeCell ref="A148:A155"/>
    <mergeCell ref="B148:B155"/>
    <mergeCell ref="A132:A139"/>
    <mergeCell ref="B132:B139"/>
    <mergeCell ref="A140:A147"/>
    <mergeCell ref="B140:B147"/>
    <mergeCell ref="A84:A91"/>
    <mergeCell ref="B84:B91"/>
    <mergeCell ref="A92:A99"/>
    <mergeCell ref="B92:B99"/>
    <mergeCell ref="A100:A107"/>
    <mergeCell ref="B100:B107"/>
    <mergeCell ref="A60:A67"/>
    <mergeCell ref="B60:B67"/>
    <mergeCell ref="A68:A75"/>
    <mergeCell ref="B68:B75"/>
    <mergeCell ref="A76:A83"/>
    <mergeCell ref="B76:B83"/>
    <mergeCell ref="A36:A43"/>
    <mergeCell ref="B36:B43"/>
    <mergeCell ref="A44:A51"/>
    <mergeCell ref="B44:B51"/>
    <mergeCell ref="A52:A59"/>
    <mergeCell ref="B52:B59"/>
    <mergeCell ref="A10:A19"/>
    <mergeCell ref="B10:B19"/>
    <mergeCell ref="A20:A27"/>
    <mergeCell ref="B20:B27"/>
    <mergeCell ref="A28:A35"/>
    <mergeCell ref="B28:B35"/>
    <mergeCell ref="P1:Q1"/>
    <mergeCell ref="B2:P2"/>
    <mergeCell ref="B3:K3"/>
    <mergeCell ref="A5:A7"/>
    <mergeCell ref="B5:B7"/>
    <mergeCell ref="C5:C7"/>
    <mergeCell ref="D5:D6"/>
    <mergeCell ref="E5:J6"/>
    <mergeCell ref="K5:Q6"/>
  </mergeCells>
  <printOptions/>
  <pageMargins left="0.31496062992125984" right="0.31496062992125984" top="0.7874015748031497" bottom="0.31496062992125984" header="0" footer="0"/>
  <pageSetup fitToHeight="0" fitToWidth="1" horizontalDpi="600" verticalDpi="600" orientation="landscape" paperSize="9" scale="45" r:id="rId3"/>
  <rowBreaks count="2" manualBreakCount="2">
    <brk id="467" max="16" man="1"/>
    <brk id="623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Шкирьянова Алена Владимировна</cp:lastModifiedBy>
  <cp:lastPrinted>2021-02-09T00:34:33Z</cp:lastPrinted>
  <dcterms:created xsi:type="dcterms:W3CDTF">1996-10-08T23:32:33Z</dcterms:created>
  <dcterms:modified xsi:type="dcterms:W3CDTF">2021-02-16T05:06:52Z</dcterms:modified>
  <cp:category/>
  <cp:version/>
  <cp:contentType/>
  <cp:contentStatus/>
</cp:coreProperties>
</file>