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05" windowWidth="14805" windowHeight="7410" tabRatio="875" activeTab="0"/>
  </bookViews>
  <sheets>
    <sheet name="на 01.01.16" sheetId="1" r:id="rId1"/>
    <sheet name="Лист1" sheetId="2" r:id="rId2"/>
    <sheet name="лист2" sheetId="3" r:id="rId3"/>
  </sheets>
  <definedNames>
    <definedName name="_xlnm.Print_Titles" localSheetId="2">'лист2'!$8:$9</definedName>
    <definedName name="_xlnm.Print_Titles" localSheetId="0">'на 01.01.16'!$7:$8</definedName>
    <definedName name="_xlnm.Print_Area" localSheetId="2">'лист2'!$A$1:$Q$506</definedName>
    <definedName name="_xlnm.Print_Area" localSheetId="0">'на 01.01.16'!$A$1:$Q$249</definedName>
  </definedNames>
  <calcPr fullCalcOnLoad="1"/>
</workbook>
</file>

<file path=xl/comments3.xml><?xml version="1.0" encoding="utf-8"?>
<comments xmlns="http://schemas.openxmlformats.org/spreadsheetml/2006/main">
  <authors>
    <author>Автор</author>
  </authors>
  <commentList>
    <comment ref="C15" authorId="0">
      <text>
        <r>
          <rPr>
            <b/>
            <sz val="9"/>
            <rFont val="Tahoma"/>
            <family val="2"/>
          </rPr>
          <t>плюс 110 126,0</t>
        </r>
      </text>
    </comment>
  </commentList>
</comments>
</file>

<file path=xl/sharedStrings.xml><?xml version="1.0" encoding="utf-8"?>
<sst xmlns="http://schemas.openxmlformats.org/spreadsheetml/2006/main" count="1637" uniqueCount="404">
  <si>
    <t>№ п/п</t>
  </si>
  <si>
    <t>Муниципальный контракт (договор)</t>
  </si>
  <si>
    <t>% технической готовности объекта на отчетную дату</t>
  </si>
  <si>
    <t>1.</t>
  </si>
  <si>
    <t>краевой бюджет</t>
  </si>
  <si>
    <t>местный бюджет</t>
  </si>
  <si>
    <t>1.1.</t>
  </si>
  <si>
    <t>1.2.</t>
  </si>
  <si>
    <t>1.1.1.</t>
  </si>
  <si>
    <t>1.1.2.</t>
  </si>
  <si>
    <t>1.2.1.</t>
  </si>
  <si>
    <t>1.2.2.</t>
  </si>
  <si>
    <t>Соболевский муниципальный район</t>
  </si>
  <si>
    <t>Соболевское сельское поселение</t>
  </si>
  <si>
    <t>Вилючинский городской округ</t>
  </si>
  <si>
    <t>аукцион</t>
  </si>
  <si>
    <t>Карагинский муниципальный район</t>
  </si>
  <si>
    <t>ОАЭФ</t>
  </si>
  <si>
    <t>Мильковский муниципальный район</t>
  </si>
  <si>
    <t>Мильковское сельское поселение</t>
  </si>
  <si>
    <t>Атласовское сельское поселение</t>
  </si>
  <si>
    <t>Елизовский муниципальный район</t>
  </si>
  <si>
    <t>Елизовское городское поселение</t>
  </si>
  <si>
    <t>Пионерское сельское поселение</t>
  </si>
  <si>
    <t>42-73-63</t>
  </si>
  <si>
    <t>Усть-Большерецкое сельское поселение</t>
  </si>
  <si>
    <t>Приложение №1
к приказу Министерства ЖКХ и энергетики Камчатского края
от 05 марта 2014 г. №145</t>
  </si>
  <si>
    <t>Отчет</t>
  </si>
  <si>
    <t xml:space="preserve"> об исполнении расходных обязательств об использовании органами местного самоуправления муниципальных образованийв Камчатском крае субсидий, предоставляемых на реализацию государственной программы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и услугами по благоустройству территорий на 2014-2018 годы»</t>
  </si>
  <si>
    <t>Наименование мероприятий государственной программы*</t>
  </si>
  <si>
    <t>Предусмотрено в текущем финансовом году (тыс.руб.)</t>
  </si>
  <si>
    <t>Профинансировано в текущем финансовом году (тыс.руб.)</t>
  </si>
  <si>
    <t xml:space="preserve">Способ размещения заказа (аукцион, конкурс, запрос котировок, закупка у единственного поставщика) </t>
  </si>
  <si>
    <t>Начальная (максимальная) цена контракта (договора) (тыс.руб.)</t>
  </si>
  <si>
    <t>Выполнено работ (тыс.руб.)</t>
  </si>
  <si>
    <t>Перечислено испонителю за выполненные работы (тыс.руб.)</t>
  </si>
  <si>
    <t>Предполагаемое освоение средств краевого бюджета в текущем финансовом году</t>
  </si>
  <si>
    <t>Предложения к оптимизации бюджетных обязательств</t>
  </si>
  <si>
    <t xml:space="preserve">№НПА об утверждении аналогичной муниципальной программы </t>
  </si>
  <si>
    <t>№ и дата заключения гос.экспертизы о проведении проверки определения достоверности сметной стоимости</t>
  </si>
  <si>
    <t>Примечания**</t>
  </si>
  <si>
    <t>№ документа, дата</t>
  </si>
  <si>
    <t>Сумма</t>
  </si>
  <si>
    <t>Срок выполнения работ</t>
  </si>
  <si>
    <t>Основное мероприятие 3.1. "Капитальный ремонт и ремонт автомобильных дорог общего пользования населенных пунктов Камчатского края (в том числе элементов улично-дорожной сети, включая тротуары и парковки), дворовых территорий многоквартирных домов и проездов к ним"</t>
  </si>
  <si>
    <t>x</t>
  </si>
  <si>
    <t>Петропавловск-Камчатский городской округ</t>
  </si>
  <si>
    <r>
      <t xml:space="preserve">Капитальный ремонт и ремонт автомобильных дорог общего пользования населенных пунктов (в том числе элементов улично-дорожной сети), дворовых территорий многоквартирных домов и проездов к ним всего, </t>
    </r>
    <r>
      <rPr>
        <i/>
        <sz val="8"/>
        <rFont val="Times New Roman"/>
        <family val="1"/>
      </rPr>
      <t>в том числе:</t>
    </r>
  </si>
  <si>
    <t>Капитальный ремонт и ремонт автомобильных дорог общего пользования населенных пунктов</t>
  </si>
  <si>
    <t>в том числе по мероприятиям:</t>
  </si>
  <si>
    <t xml:space="preserve">аукцион в электронной форме </t>
  </si>
  <si>
    <t>1.1.3.</t>
  </si>
  <si>
    <t>1.1.4.</t>
  </si>
  <si>
    <t>Капитальный ремонт и ремонт дворовых территорий многоквартирных домов и проездов к ним</t>
  </si>
  <si>
    <t>1.2.3.</t>
  </si>
  <si>
    <t>1.2.4.</t>
  </si>
  <si>
    <t>1.2.5.</t>
  </si>
  <si>
    <t>1.2.6.</t>
  </si>
  <si>
    <t>1.2.7.</t>
  </si>
  <si>
    <t>1.2.8.</t>
  </si>
  <si>
    <t>Аукцион в электронной форме</t>
  </si>
  <si>
    <t>1.2.9.</t>
  </si>
  <si>
    <t>1.2.10.</t>
  </si>
  <si>
    <t>1.2.11.</t>
  </si>
  <si>
    <t>1.2.12.</t>
  </si>
  <si>
    <t>1.2.13.</t>
  </si>
  <si>
    <t>1.2.14.</t>
  </si>
  <si>
    <t>Электронный аукцион</t>
  </si>
  <si>
    <t>Алеутский муниципальный район</t>
  </si>
  <si>
    <t>Городской округ "поселок Палана"</t>
  </si>
  <si>
    <t>Городское поселение "поселок Оссора"</t>
  </si>
  <si>
    <t>у ед. поставщика</t>
  </si>
  <si>
    <t>Сельское поселение "село Тиличики" (Олюторский район)</t>
  </si>
  <si>
    <t>* Информация предоставляется по каждой Подпрограмме и каждому мероприятию Программы по которому осуществляется финансирование. Наименование мероприятия указывается в соответствии с Государственной программой.</t>
  </si>
  <si>
    <t>** Отчет предоставляется с конъюктурным обзором по каждому объекту, в котором указывается характеристика выполненных на объекте работ, причины низкого освоения бюджетных средств, причины отставания от календарного графика выполнения работ, причины незаключения (позднего заключения) контракта, наличие разработанной проектной документации, наличие положительного заключения экспертизы проекта, срок получения заключения экспертизы проекта и т.д.</t>
  </si>
  <si>
    <t>В.В. Каюмов</t>
  </si>
  <si>
    <t>(подпись)</t>
  </si>
  <si>
    <t>(Ф.И.О)</t>
  </si>
  <si>
    <t>Исполнитель</t>
  </si>
  <si>
    <t>консультант</t>
  </si>
  <si>
    <t>А.Ю. Гемаксон</t>
  </si>
  <si>
    <t>(должность)</t>
  </si>
  <si>
    <t>(номер контактного телефона)</t>
  </si>
  <si>
    <t>(дата составления документа)</t>
  </si>
  <si>
    <t>Вулканное городское поселение</t>
  </si>
  <si>
    <t>ВрИО Министра</t>
  </si>
  <si>
    <t>Ремонт асфальтобетонного покрытия автомобильных дорог общего пользования в городе Елизово</t>
  </si>
  <si>
    <t>№ 0138300003615000029-0196446-01 от 02.06.2015</t>
  </si>
  <si>
    <t>10.07.2015</t>
  </si>
  <si>
    <t>Ремонт   межквартального проезда д.6 по ул.Центральной п.Вулканный</t>
  </si>
  <si>
    <t>Ремонт   межквартального проезда д.13,14,15,17 по ул. Центральной п. Вулканный</t>
  </si>
  <si>
    <t xml:space="preserve">№ от 30.06.2015 </t>
  </si>
  <si>
    <t>01.09.2015</t>
  </si>
  <si>
    <t>Ремонт автомобильных дорог общего пользования населенных пунктов п. Пионерский, ул. В.Бонивура, ул. Зеленая (ГМС)  п. Светлый ул. Луговая</t>
  </si>
  <si>
    <t>Оборудование подходов к пешеходному в районе а\о "кольцо"</t>
  </si>
  <si>
    <t>Ремонт тротуаров по ул. Ленинская, д. 20 до  ул. Ленинской, д. 8</t>
  </si>
  <si>
    <t xml:space="preserve">Восстановление остановочного павильона по ул. Чубарова ТЦ "Империал" </t>
  </si>
  <si>
    <t xml:space="preserve">Восстановление отановочного павильона на автобусной остановке "Сапун-Гора", в том числе проектные работы </t>
  </si>
  <si>
    <t xml:space="preserve">Пректирование межквартальных проездов в п. Завойко </t>
  </si>
  <si>
    <t>ремонт асфальтобетонного проезда от дороги пр. Таранца до жилого дома № 27/1 по ул. Ларина</t>
  </si>
  <si>
    <t>№ 381 от 30.06.2015</t>
  </si>
  <si>
    <t>асфальтирование межквартальных проездов и установка тротуаров по ул. Рябиковская</t>
  </si>
  <si>
    <t>от светофора мимо м-на "Белочка" до жилого дома № 15 по ул. Кручины</t>
  </si>
  <si>
    <t>№ 379 от 30.06.2015</t>
  </si>
  <si>
    <t>30.10.2015</t>
  </si>
  <si>
    <t>от дороги Вольского к музыкальной школе (Фролова, д. 2/3)</t>
  </si>
  <si>
    <t>от дороги Дальневосточная до жилого дома № 18 по уд. Дальневосточная</t>
  </si>
  <si>
    <t>от городской дороги Ларина между Ларина, 33 и 31 мимо жилого дома Дальневосточная, 12 до жилого дома Дальневосточная, 10</t>
  </si>
  <si>
    <t>от дороги Ларина мимо жилого дома Ларина 1,3,7 до жилого дома Ларина, 11</t>
  </si>
  <si>
    <t>от дороги Вольского к Школе № 40</t>
  </si>
  <si>
    <t xml:space="preserve">Размещен аукцион в электонной форме </t>
  </si>
  <si>
    <t>ул. Вольского, 6/1</t>
  </si>
  <si>
    <t>ул. Вольского, 6/2</t>
  </si>
  <si>
    <t>ул. Вольского, 6/3</t>
  </si>
  <si>
    <t>ул. Вльского, 22</t>
  </si>
  <si>
    <t>№ 385 от 30.06.2015</t>
  </si>
  <si>
    <t>ул. Вольского, 24</t>
  </si>
  <si>
    <t>ул. Фролова, 2, 4</t>
  </si>
  <si>
    <t>ул. Фролова, 2/1, 4/1</t>
  </si>
  <si>
    <t>ул. Фролова, 2/2, 4/2</t>
  </si>
  <si>
    <t>Внутриквартальный проезд от В. Кручины 4 до В. Кручины 6/3, от В.Кручины 6/3 до В. Кручины 8/9</t>
  </si>
  <si>
    <t>№1048 от 12.01.2015</t>
  </si>
  <si>
    <t>30.08.2015</t>
  </si>
  <si>
    <t xml:space="preserve">Выполняются работы по контракту </t>
  </si>
  <si>
    <t>ул. Ларина, 3</t>
  </si>
  <si>
    <t>ул. Ларина, 7</t>
  </si>
  <si>
    <t>ул. Ларина, 11</t>
  </si>
  <si>
    <t>ул. Кручины, 15</t>
  </si>
  <si>
    <t>ул. Кручины, 17</t>
  </si>
  <si>
    <t>ул. Ларина, 17</t>
  </si>
  <si>
    <t>ул. Ларина, 21</t>
  </si>
  <si>
    <t>ул. Ларина, 24</t>
  </si>
  <si>
    <t>ул. Ларина, 25</t>
  </si>
  <si>
    <t>ул. Ларина, 29</t>
  </si>
  <si>
    <t>ул. Ларина, 31</t>
  </si>
  <si>
    <t>ул. Ларина, 32</t>
  </si>
  <si>
    <t>ул. Ларина, 33</t>
  </si>
  <si>
    <t>ул. Ларина, 28</t>
  </si>
  <si>
    <t xml:space="preserve">от городской дороги Ларина вдоль жилиго дома Савченк, 11, 15, 17 (за домами), выезд на городскую дорогу Дальневосточная </t>
  </si>
  <si>
    <t>№380 от 30.06.2015</t>
  </si>
  <si>
    <t>ул. Савченко, 10</t>
  </si>
  <si>
    <t>№385 от 30.06.2015</t>
  </si>
  <si>
    <t>ул. Савченко, 11</t>
  </si>
  <si>
    <t>ул. Савченко, 15</t>
  </si>
  <si>
    <t>ул. Савченко, 4</t>
  </si>
  <si>
    <t>ул. Савченко, 5</t>
  </si>
  <si>
    <t>ул. Савченко, 6</t>
  </si>
  <si>
    <t>ул. Савченко, 7</t>
  </si>
  <si>
    <t xml:space="preserve">ул Савченко, 8 </t>
  </si>
  <si>
    <t>ул. Савченко, 9</t>
  </si>
  <si>
    <t>ул. Дальневосточная, 12</t>
  </si>
  <si>
    <t>ул. Дальневосточная, 14</t>
  </si>
  <si>
    <t>ул. Дальневосточная, 16</t>
  </si>
  <si>
    <t>ул. Дальневосточная, 18</t>
  </si>
  <si>
    <t>ул. Дальневосточная, 8</t>
  </si>
  <si>
    <t>Выполнение работ по ремонту а/б покрытия проезда к Дворцу бракосочетания с благоустройством</t>
  </si>
  <si>
    <t>№387 от 30.06.2015</t>
  </si>
  <si>
    <t>Заключен муниципальный контракт</t>
  </si>
  <si>
    <t>ремонт придомового проезда по ул. Кирдищева, д. 11,15</t>
  </si>
  <si>
    <t>№ 386 от 30.06.2015</t>
  </si>
  <si>
    <t>орбитальный проезд, 10,</t>
  </si>
  <si>
    <t>орбитальный проезд, 12</t>
  </si>
  <si>
    <t>ремонт ридомового проезда по ул. Петрпа Ильичева, д. 53</t>
  </si>
  <si>
    <t xml:space="preserve">ремонт придомового поезда по ул. Петра Ильичева, д. 51 </t>
  </si>
  <si>
    <t>ремонт придомового поезда по ул. Петра Ильичева, д. 54</t>
  </si>
  <si>
    <t>ремонт придомового поезда по ул. Петра Ильичева, д. 38</t>
  </si>
  <si>
    <t>ремонт придомового поезда по ул. Петра Ильичева, д. 78</t>
  </si>
  <si>
    <t>ремонт придомового поезда по ул. Петра Ильичева, д. 48</t>
  </si>
  <si>
    <t>ремонт придомового поезда по ул. Петра Ильичева, д. 58</t>
  </si>
  <si>
    <t>ремонт придомового поезда по ул. Петра Ильичева, д. 60</t>
  </si>
  <si>
    <t>ремонт придомового поезда по ул. Петра Ильичева, д. 62</t>
  </si>
  <si>
    <t>ремонт придомового поезда по ул. Петра Ильичева, д. 64</t>
  </si>
  <si>
    <t>ремонт придомового поезда по ул. Петра Ильичева, д. 56</t>
  </si>
  <si>
    <t>ремонт придомового поезда по ул. Петра Ильичева, д. 50</t>
  </si>
  <si>
    <t>ремонт придомового поезда по ул. Петра Ильичева, д. 52</t>
  </si>
  <si>
    <t>ремонт придомового поезда по ул. Петра Ильичева, д. 74</t>
  </si>
  <si>
    <t>ремонт придомового поезда по ул. Петра Ильичева, д. 49</t>
  </si>
  <si>
    <t>ремонт придомового поезда по ул. Петра Ильичева, д. 49/1</t>
  </si>
  <si>
    <t>ремонт придомового поезда по ул. Петра Ильичева, д. 51/1</t>
  </si>
  <si>
    <t>ул. Обороны, д. 16</t>
  </si>
  <si>
    <t>Сахалинская -Труда, 23 (придомовой)-Труда, 25, 29, 31 (придомовые)</t>
  </si>
  <si>
    <t>Труда-Труда, 37 (придомовой)-Труда, 35, 33 (придомовые)</t>
  </si>
  <si>
    <t>Лермонтова, д. 10</t>
  </si>
  <si>
    <t>Лермонтова, д. 14 "а"</t>
  </si>
  <si>
    <t>Лермонтова, д. 12"а"</t>
  </si>
  <si>
    <t xml:space="preserve">Проезд по ул. Садовая до ворот "Судоремсервиса" </t>
  </si>
  <si>
    <t>от жилого дома Драбкина, 10 мимо д/д № 6 вдоль ж.д. Океанская, 22 б, 22а, 22 спуск до ж.д. Океанская, 44 а выезд на Беляева</t>
  </si>
  <si>
    <t>Арсеньева, д. 35, 37, 39, 41</t>
  </si>
  <si>
    <t>№730 от 16.10.2014</t>
  </si>
  <si>
    <t>30.11.2015</t>
  </si>
  <si>
    <t>ремонт внутриквартального и придомовых проездов по ул. Солнечная, д. 19/в, 21, 23</t>
  </si>
  <si>
    <t>ремонт придомового проезда по ул. Дзержинского, д. 2а</t>
  </si>
  <si>
    <t>Реализация первого этапа благоустройств жилого района мишенный 2 участок</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</si>
  <si>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</si>
  <si>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</si>
  <si>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</si>
  <si>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</si>
  <si>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</si>
  <si>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</si>
  <si>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</si>
  <si>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</si>
  <si>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</si>
  <si>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</si>
  <si>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</si>
  <si>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</si>
  <si>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</si>
  <si>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</si>
  <si>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</si>
  <si>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</si>
  <si>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</si>
  <si>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</si>
  <si>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</si>
  <si>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</si>
  <si>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</si>
  <si>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</si>
  <si>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</si>
  <si>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</si>
  <si>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</si>
  <si>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</si>
  <si>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</si>
  <si>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</si>
  <si>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</si>
  <si>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</si>
  <si>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</si>
  <si>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</si>
  <si>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</si>
  <si>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</si>
  <si>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</si>
  <si>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</si>
  <si>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</si>
  <si>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</si>
  <si>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</si>
  <si>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</si>
  <si>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</si>
  <si>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</si>
  <si>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</si>
  <si>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</si>
  <si>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</si>
  <si>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</si>
  <si>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</si>
  <si>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</si>
  <si>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</si>
  <si>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</si>
  <si>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</si>
  <si>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</si>
  <si>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</si>
  <si>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</si>
  <si>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</si>
  <si>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</si>
  <si>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</si>
  <si>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</si>
  <si>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</si>
  <si>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</si>
  <si>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</si>
  <si>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</si>
  <si>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</si>
  <si>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</si>
  <si>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</si>
  <si>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</si>
  <si>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Проезд вдоль домов: 19, 21, 23, 25, 26, 28. по  ул. Победы</t>
  </si>
  <si>
    <t>№ 0338300052115000011 от 21.05.15</t>
  </si>
  <si>
    <t>09.2015</t>
  </si>
  <si>
    <t>Тротуар от дома 26 по  ул. Крашенинникова до дома 15а по ул.  50 лет ВЛКСМ</t>
  </si>
  <si>
    <t>№ 0338300052115000013 от 22.05.15</t>
  </si>
  <si>
    <t>Проезд вдоль дома 52 по ул. Нахимова</t>
  </si>
  <si>
    <t>№ 0138300004815000009-0210503-01 от 30.06.2015</t>
  </si>
  <si>
    <t>30.09.2015</t>
  </si>
  <si>
    <t>Ремонт дорожного полотна с бетонным покрытием по ул. Гиля городского округа "поселок Палана"</t>
  </si>
  <si>
    <t>0138300005915000021-0196440-01</t>
  </si>
  <si>
    <t>В настоящее время проведен аукцион, определен подрядчик. Идет процедура подписания контракта</t>
  </si>
  <si>
    <t>Разработка проектной документации</t>
  </si>
  <si>
    <t>Подсыпка гравийных дорог в пос. Атласово, пос. Лазо, пос. Таежный, всего</t>
  </si>
  <si>
    <t>14.06.2015;
14.06.2015;
05.07.2015;
05.07.2015;
06.07.2015;
06.07.2015;
06.07.2015;
02.07.2015;
05.07.2015</t>
  </si>
  <si>
    <t>завезено в п. Таежный 95 машин гравия; в п. Лазо - 79 машин; в п. Атласово - 159 машин.</t>
  </si>
  <si>
    <t>Разработка проектно-сметной документации на ремонт дорожного покрытия в с. Шаромы Мильковского района</t>
  </si>
  <si>
    <t>Проведение проверки достоверности определения сметной стоимости объекта капитального строительства "Ремонт дорожного полотна в с. Шаромы"</t>
  </si>
  <si>
    <t>Выполнение работ по ремонту дорожного покрытия в с. Шаромы Мильковского сельского поселения</t>
  </si>
  <si>
    <t>Выполнение работ по восстановлению асфальтобетонного покрытия улично-дорожной сети с. Мильково Мильковского сельского поселения Камчатского края</t>
  </si>
  <si>
    <t>Проведение государственной экспертизы проектной документации и результатов инженерных изысканий линейного объекта "Капитальный ремонт дорог общего пользования с. Мильково"</t>
  </si>
  <si>
    <t xml:space="preserve">Выполнение проектно-изыскательских работ на капитальный ремонт дорог общего пользования Мильковского сельского поселения </t>
  </si>
  <si>
    <t>мун. контракт № 0138300007215000013-0261439-03 от 17.03.2015</t>
  </si>
  <si>
    <t>20.04.2015</t>
  </si>
  <si>
    <t>ПСД получено</t>
  </si>
  <si>
    <t>аукцион с ед. поставщиком</t>
  </si>
  <si>
    <t>мун. контракт № 060.2015 от 01.06.2015</t>
  </si>
  <si>
    <t>10.08.2015</t>
  </si>
  <si>
    <t>01.10.2015</t>
  </si>
  <si>
    <t>Аукцион объявлен по локальным сметным расчетам</t>
  </si>
  <si>
    <t>ПСД находится на проверке  в гос. Экспертизе</t>
  </si>
  <si>
    <t>Договор</t>
  </si>
  <si>
    <t>Договор № 118 от 17.12.14; № 119 от 18.12.14; № 120 от 19.12.14; № 121 от 22.12.14; № 122 от 23.12.14</t>
  </si>
  <si>
    <t>01.03.2015</t>
  </si>
  <si>
    <t>ПСД разработано</t>
  </si>
  <si>
    <t>мун. контракт № 029.2015 от 06.04.2015</t>
  </si>
  <si>
    <t>06.05.15</t>
  </si>
  <si>
    <t>Получено полож. Заключение экспертизы</t>
  </si>
  <si>
    <t>мун. контракт № 0138300007215000087-0261439-04 от 01.07.2015</t>
  </si>
  <si>
    <t>с 01.08.15 по 01.10.15</t>
  </si>
  <si>
    <t>Капитальный ремонт и ремонт ремонт автомобильных дорог верхнего микрорайона с.Тиличики</t>
  </si>
  <si>
    <t>Проектно сметная документация на ремонт автомобильных дорог верхнего микрорайона с.Тиличики</t>
  </si>
  <si>
    <t>ОА ЭФ 013830001031400028 от 01.12.2014</t>
  </si>
  <si>
    <t>№19П-14 от 05.01.2015г.</t>
  </si>
  <si>
    <t xml:space="preserve"> Проект на экспертизе</t>
  </si>
  <si>
    <t>№ 0138300005215000002-0216398-01 от 19.04.2015 г</t>
  </si>
  <si>
    <t>Осуществление строительного контроля при проведении работ по объекту: "Капитальный ремонт дорог общего пользования в с.Усть-Большерецк Камчатского края"</t>
  </si>
  <si>
    <t>№ 0138300005215000008-0216398-01 от 15.06.2015 г.</t>
  </si>
  <si>
    <t>01.12.2015</t>
  </si>
  <si>
    <t>Оценка достоверности сметной стоимости (Капремонт межквартальных и внутриквартальных проездов)</t>
  </si>
  <si>
    <t>Разработка проектно-сметной документации на ремонт дорожного покрытия</t>
  </si>
  <si>
    <t>закупка у единственного поставщика</t>
  </si>
  <si>
    <t>№ 058.2015 от 13.05.2015</t>
  </si>
  <si>
    <t>№ 1 от 05.02.2015, №2 от 06.02.2015, №3 от 09.02.2015, №4 от 10.02.2015, №5 от 11.02.2015, №6 от 12.02.2015, №7 от 13.02.2015, №8 от 16.02.2015</t>
  </si>
  <si>
    <t>№ 0138300005215000009-0216398-01 от 17.06.2015</t>
  </si>
  <si>
    <t>60 дн.</t>
  </si>
  <si>
    <t>Ремонт межквартальных и придомовых территорий по ул. Гагарина (от дома № 5 по ул. Гагарина до бывшего здания КБО); ул. Братьев Волокитиных от дома № 6 до 50 лет Октября № 11; ул. Юбилейная (от "Аптека" до пересечения с ул. 50 лет Октября); ул. Юбилейная № 7; здание "Почта" в с. Никольское Алеутского района</t>
  </si>
  <si>
    <t>Разработка проектно-сметной документации на реконструкцию автомобильных дорог с.Соболево</t>
  </si>
  <si>
    <t>ул. Бочкарева, ул. Ленинская, ул. Калининская, ул. Юбилейная от ул. Советская до пересечения с ул. Бочкарева, ул. Юбилейная от аптеки до пересечения с ул. Бочкарева, примыкание с ул. Калининская с выездом на трассу</t>
  </si>
  <si>
    <t>Быстринский муниципальный район</t>
  </si>
  <si>
    <t>Эссовское сельское поселение</t>
  </si>
  <si>
    <t>Ремонт моста через р. Усикчан</t>
  </si>
  <si>
    <t>Никольское сельское поселение</t>
  </si>
  <si>
    <t>???????????</t>
  </si>
  <si>
    <t>Ремонт проезда вдоль домов 31, 33 мкр. Центральный, с устройством  тротуара</t>
  </si>
  <si>
    <t>Извещение об ЭА от 10.07.2015</t>
  </si>
  <si>
    <t>М/к № 0338300052115000027 от 13.07.2015</t>
  </si>
  <si>
    <t>Контракт заключен. Подрядчик приступил к выполнению работ</t>
  </si>
  <si>
    <t>Заключение контракта планируется в августе</t>
  </si>
  <si>
    <t>Снятие 80% старого тротуара, отсыпка ПГС-60%. Установка бортовых камней</t>
  </si>
  <si>
    <t>Снятие старого покрытия, валка деревьев, корчевка пней, розлив вяжущих материалов. Устройство подстилающих и выравнивающих оснований из щебня, установка бортовых камней</t>
  </si>
  <si>
    <t>договор до 100,0 тыс. рублей</t>
  </si>
  <si>
    <t>№ б/н от 29.05.2015 г.</t>
  </si>
  <si>
    <t>Осуществление авторского надзора по объекту "Капитальный ремонт дорог общего пользования с. Усть-Большерецк, Усть-Большерецкого района, Камчатского края"</t>
  </si>
  <si>
    <t>№ 1АН-2015 от 22.07.2015 г.</t>
  </si>
  <si>
    <t xml:space="preserve">Ремонт дорожного покрытия: проезд с ул. Советская к дому №9 по ул. Садовая, проезд по ул. Садовая д. 5, ул. Рябикова д. 4 и д. 6, проезд по ул. Юбилейная д. 12а, проезд по ул.Юбилейная д. 16 и д. 18, проезд у дома детского творчества </t>
  </si>
  <si>
    <t>Капитальный ремонт межквартальных и внутриквартальных проездов: от угла дома № 16 по ул. Юбилейная до конца дома № 18а по ул. Бочкарева, площадка у д. 18 по ул. Бочкарева, внутриквартальный проезд через дом № 16 по ул. Бочкарева до дома № 11 по ул. Юбилейная, перекресток ул. Калининская к дома № 20 по ул. Юбилейная с проездом до дома № 41 ул. Юбилейная, внутриквартальный проезд от дома № 13 по ул. Юбилейная до дома 14а ул. Бочкарева, ул. Октябрьская, пешеходная дорожка в парковой зоне, подъезд к сельской администрации по ул. калининская, проезд возле здания районной администрации, выезд из села по ул. Бочкарева</t>
  </si>
  <si>
    <t>№ 0138300005215000011-0216398-01 от 27.07.2015 г.</t>
  </si>
  <si>
    <t>Осуществление авторского надзора по объекту "Капитальный ремонт межквартальных и внутриквартальных проездов в с. Усть-Большерецк"</t>
  </si>
  <si>
    <t>№ 2АН-2015 от 23.07.2015 г.</t>
  </si>
  <si>
    <t>Ремонт дорожного покрытия придомовой территории: по ул. Юбилейная 20, Юбилейная 17, Бочкарева 14А, Юбилейная 14, Юбилейная 18А, Бочкарева 8; парковочные места - возле дома № 16 по ул. Бочкарева, возле дома № 14А по ул. Бочкарева)</t>
  </si>
  <si>
    <t>на подписи у подрядчика</t>
  </si>
  <si>
    <t>ремонт дорожного покрытия придомовой территории: д. № 15 по ул. Бочкарева, д. № 20 по ул. Бочкарева, д. № 11 Садовая, два переулка с ул. Калининская на ул. Октябрьская</t>
  </si>
  <si>
    <t>электронный аукцион (окончание подачи заявок 14.08.2015)</t>
  </si>
  <si>
    <t xml:space="preserve">Ремонт дорожного покрытия придомовых территорий в с. Усть-Большерецк </t>
  </si>
  <si>
    <t>Проведение госэкспертизы проектной документации: Капитальный ремонт межквартальных и внутриквартальных проездов в  с.Усть-Большерецк, Усть-Большерецкого района, Камчатского края"</t>
  </si>
  <si>
    <t>Осуществление строительного контроля при проведении работ по объекту: "Капитальный ремонтмежквартальных и внутриквартальных проездов в с.Усть-Большерецк Камчатского края"</t>
  </si>
  <si>
    <t>выезд от рыбинспекции на краевую трассу, пешеходная дорожка от угла дома № 16 по ул. Бочкарева до угла дома № 15 по ул. Бочкарева</t>
  </si>
  <si>
    <t>получено положительное заключение</t>
  </si>
  <si>
    <t>№ 014.2015 от 09.02.2015 г.</t>
  </si>
  <si>
    <t>60 дней</t>
  </si>
  <si>
    <t>Персчет сметной документации</t>
  </si>
  <si>
    <t>10.06.2015</t>
  </si>
  <si>
    <t>Договор на погр. гр. п. Лазо № 64 от 22.06.2015 г.;
Договор на вывоз гр. п. Лазо № 65 от 22.06.2015 г.;
Договор на погр. гр. п. Атласово № 66 от 15.06.2015; Договор на перев. гр. п. Атласово № 67 от 15.06.2015;  Договор на планир. дор. полотна п. Атласово № 68 от 18.06.2015; Договор на разр. куч гр., планир. дор. полотна п. Таежный № 69 от 29.06.2015; Договор на планир. гр. п. Лазо № 70 от 26.06.2015; Договор на погр. в п. Атласово № 71 от 07.07.2015; Договор на перев. гр. № 72 от 07.07.2015 г.; Договор на планир. гравия № 73 от 10.07.2015 г.</t>
  </si>
  <si>
    <t>Эл.аукцион.Мун. контракт № 0138300007215000112-0261439-01 от 28.07.2015</t>
  </si>
  <si>
    <t>Проектно сметная документация на ремонт автомобильных дорог верхнего микрорайона с.Тиличики Государственная экспертиза</t>
  </si>
  <si>
    <t>№085.2015 от 06.07.2015г.</t>
  </si>
  <si>
    <t>60 к/дн</t>
  </si>
  <si>
    <t>до 31.03.2015</t>
  </si>
  <si>
    <t>Ремонт дорожного покрытия и тротуара по ул.Геофизическая в городе Елизово</t>
  </si>
  <si>
    <t>№ 0138300000215000018-0178353-01 от 08.07.2015 на выполнение работ по ремонту асфальтобетонного покрытия автомобильных дорог общего пользования и проездов к многоквартирным домам: п.Пионерский, п.Светлый</t>
  </si>
  <si>
    <t xml:space="preserve">Ждут доп.финансирование, после подготовка технической документации, изготовление сметной документации. </t>
  </si>
  <si>
    <t>по состоянию на "01" августа 2015 года</t>
  </si>
  <si>
    <t>"01" августа 2015 года</t>
  </si>
  <si>
    <t xml:space="preserve">с 04.08.15 запрос котировок </t>
  </si>
  <si>
    <t>24.07.2015г. заключен договор с ООО "Проектносметная контора", но 29.07.2015г. договор расторгнут по обоюдному согласию. С 04.08.2015г. проводятся запросы котировок. Завершение проектных работ по графику 24.12.2015г.</t>
  </si>
  <si>
    <t>24.12.2015</t>
  </si>
  <si>
    <t>№378 от 08.07.2015</t>
  </si>
  <si>
    <t>31.10.2015</t>
  </si>
  <si>
    <t>Заключен муниципальный контрпкт</t>
  </si>
  <si>
    <t>Размещен на официальном сайте закупок 30.06.2015</t>
  </si>
  <si>
    <t>Размещен на официальном сайте закупок 01.07.2015</t>
  </si>
  <si>
    <t>Аванс в 2014 году. Выполняются работы по контракту</t>
  </si>
  <si>
    <t>№ 014.2015 от 09.02.2015</t>
  </si>
  <si>
    <t>№ 2АН-2015 от 23.07.2015</t>
  </si>
  <si>
    <t>Карагинский МР</t>
  </si>
  <si>
    <t>ВСЕГО:</t>
  </si>
  <si>
    <t>предусмотрено</t>
  </si>
  <si>
    <t>дополнительно</t>
  </si>
  <si>
    <t>надо</t>
  </si>
  <si>
    <t>нехватает</t>
  </si>
  <si>
    <t>№4-2015 от 30.06.2015</t>
  </si>
  <si>
    <t>№4-2015 от 30.06.2016</t>
  </si>
  <si>
    <t>№ 0138300005215000012-0216398-01 от 12.08.2015</t>
  </si>
  <si>
    <t xml:space="preserve">№ б/н от 15.06.2015 </t>
  </si>
  <si>
    <t>30.06.2015</t>
  </si>
  <si>
    <t>б/н от 07.09.2015</t>
  </si>
  <si>
    <t>№ 0138300003615000062-0196446-01 от 16.09.2015</t>
  </si>
  <si>
    <t>02.11.2015</t>
  </si>
  <si>
    <t>Работы выполнены</t>
  </si>
  <si>
    <t>Эл.аукцион.Мун. контракт будет заключён ориентировочно 29.10.2015</t>
  </si>
  <si>
    <t>В течении 7 дней после заключения мун.контракта</t>
  </si>
  <si>
    <t>№ 0138300005215000017-0216398-01 от 07.09.2015</t>
  </si>
  <si>
    <t>№ 0138300005215000018-0216398-01 от 24.08.2015</t>
  </si>
  <si>
    <t>15.11.2015</t>
  </si>
  <si>
    <t>№ 0138300005215000013-0216398-01 от 08.08.2015</t>
  </si>
  <si>
    <t>Примечания</t>
  </si>
  <si>
    <t xml:space="preserve">Мун.контракты №04-2015СобСП №05-2015СобСП №06-2015СобСП  №07-2015СобСП  №08-2015СобСП от 09.09.2015  №09-2015СобСП   №10-2015СобСП   №11-2015СобСП  №12-2015СобСП №13-2015СобСП №14-2015СобСП №15-2015СобСП от 10.09.2015 №16-2015СобСП от 11.09.2015  </t>
  </si>
  <si>
    <t>21.12.2015</t>
  </si>
  <si>
    <t>по состоянию на "01" января 2016 года</t>
  </si>
  <si>
    <t>Заключен переходнящий муниципальный контракт на общую сумму 19 608 637, 00. В 2015 году выплачен аванс 4 902 159,25.</t>
  </si>
  <si>
    <t xml:space="preserve">Работы выполнены. </t>
  </si>
  <si>
    <t>"20" января 2016 года</t>
  </si>
  <si>
    <t>Дотации на поддержку мер по обеспечению сбалансированности бюджетов</t>
  </si>
  <si>
    <t>Усть-Большерецкий муниципальный район</t>
  </si>
  <si>
    <t xml:space="preserve">Приложение </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</si>
</sst>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m/yy;@"/>
    <numFmt numFmtId="165" formatCode="dd/mm/yy;@"/>
    <numFmt numFmtId="166" formatCode="#,##0.00_р_."/>
    <numFmt numFmtId="167" formatCode="[$-419]mmmm\ yyyy;@"/>
    <numFmt numFmtId="168" formatCode="#,##0.00000"/>
    <numFmt numFmtId="169" formatCode="#,##0.0000"/>
    <numFmt numFmtId="170" formatCode="#,##0.000"/>
    <numFmt numFmtId="171" formatCode="0.000"/>
    <numFmt numFmtId="172" formatCode="#,##0.000000"/>
    <numFmt numFmtId="173" formatCode="#,##0.0000000"/>
    <numFmt numFmtId="174" formatCode="#,##0.00000000"/>
    <numFmt numFmtId="175" formatCode="0.0%"/>
    <numFmt numFmtId="176" formatCode="0.0000"/>
    <numFmt numFmtId="177" formatCode="#,##0.0"/>
    <numFmt numFmtId="178" formatCode="0.000%"/>
    <numFmt numFmtId="179" formatCode="0.0000%"/>
    <numFmt numFmtId="180" formatCode="0.00000"/>
  </numFmts>
  <fonts count="89">
    <font>
      <sz val="11"/>
      <color theme="1"/>
      <name val="Calibri"/>
      <family val="2"/>
    </font>
    <font>
      <sz val="11"/>
      <color indexed="8"/>
      <name val="Calibri"/>
      <family val="2"/>
    </font>
    <font>
      <b/>
      <sz val="10"/>
      <name val="Times New Roman"/>
      <family val="1"/>
    </font>
    <font>
      <sz val="10"/>
      <name val="Times New Roman"/>
      <family val="1"/>
    </font>
    <font>
      <b/>
      <i/>
      <sz val="10"/>
      <name val="Times New Roman"/>
      <family val="1"/>
    </font>
    <font>
      <sz val="10"/>
      <name val="Arial Cyr"/>
      <family val="0"/>
    </font>
    <font>
      <sz val="8"/>
      <name val="Times New Roman"/>
      <family val="1"/>
    </font>
    <font>
      <sz val="7"/>
      <name val="Times New Roman"/>
      <family val="1"/>
    </font>
    <font>
      <b/>
      <sz val="8"/>
      <name val="Times New Roman"/>
      <family val="1"/>
    </font>
    <font>
      <i/>
      <sz val="8"/>
      <name val="Times New Roman"/>
      <family val="1"/>
    </font>
    <font>
      <b/>
      <sz val="12"/>
      <name val="Times New Roman"/>
      <family val="1"/>
    </font>
    <font>
      <sz val="6"/>
      <name val="Times New Roman"/>
      <family val="1"/>
    </font>
    <font>
      <sz val="9"/>
      <name val="Times New Roman"/>
      <family val="1"/>
    </font>
    <font>
      <sz val="8"/>
      <name val="Arial Cyr"/>
      <family val="0"/>
    </font>
    <font>
      <vertAlign val="superscript"/>
      <sz val="10"/>
      <name val="Times New Roman"/>
      <family val="1"/>
    </font>
    <font>
      <sz val="10"/>
      <name val="Arial"/>
      <family val="2"/>
    </font>
    <font>
      <sz val="10"/>
      <name val="Helv"/>
      <family val="0"/>
    </font>
    <font>
      <b/>
      <sz val="9"/>
      <name val="Tahoma"/>
      <family val="2"/>
    </font>
    <font>
      <sz val="7.5"/>
      <name val="Times New Roman"/>
      <family val="1"/>
    </font>
    <font>
      <sz val="11"/>
      <name val="Times New Roman"/>
      <family val="1"/>
    </font>
    <font>
      <b/>
      <sz val="6"/>
      <name val="Times New Roman"/>
      <family val="1"/>
    </font>
    <font>
      <b/>
      <sz val="14"/>
      <name val="Times New Roman"/>
      <family val="1"/>
    </font>
    <font>
      <sz val="14"/>
      <name val="Times New Roman"/>
      <family val="1"/>
    </font>
    <font>
      <b/>
      <sz val="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0"/>
      <name val="Times New Roman"/>
      <family val="1"/>
    </font>
    <font>
      <sz val="8"/>
      <color indexed="10"/>
      <name val="Times New Roman"/>
      <family val="1"/>
    </font>
    <font>
      <sz val="8"/>
      <color indexed="40"/>
      <name val="Times New Roman"/>
      <family val="1"/>
    </font>
    <font>
      <b/>
      <sz val="8"/>
      <color indexed="40"/>
      <name val="Times New Roman"/>
      <family val="1"/>
    </font>
    <font>
      <b/>
      <sz val="11"/>
      <color indexed="8"/>
      <name val="Times New Roman"/>
      <family val="1"/>
    </font>
    <font>
      <sz val="11"/>
      <color indexed="8"/>
      <name val="Times New Roman"/>
      <family val="1"/>
    </font>
    <font>
      <sz val="11"/>
      <color indexed="10"/>
      <name val="Times New Roman"/>
      <family val="1"/>
    </font>
    <font>
      <b/>
      <sz val="11"/>
      <color indexed="10"/>
      <name val="Times New Roman"/>
      <family val="1"/>
    </font>
    <font>
      <b/>
      <sz val="10"/>
      <color indexed="10"/>
      <name val="Times New Roman"/>
      <family val="1"/>
    </font>
    <font>
      <sz val="9"/>
      <color indexed="10"/>
      <name val="Times New Roman"/>
      <family val="1"/>
    </font>
    <font>
      <b/>
      <sz val="12"/>
      <color indexed="10"/>
      <name val="Times New Roman"/>
      <family val="1"/>
    </font>
    <font>
      <sz val="7"/>
      <color indexed="10"/>
      <name val="Times New Roman"/>
      <family val="1"/>
    </font>
    <font>
      <sz val="8"/>
      <color indexed="30"/>
      <name val="Times New Roman"/>
      <family val="1"/>
    </font>
    <font>
      <b/>
      <sz val="8"/>
      <color indexed="3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FF0000"/>
      <name val="Times New Roman"/>
      <family val="1"/>
    </font>
    <font>
      <sz val="8"/>
      <color rgb="FFFF0000"/>
      <name val="Times New Roman"/>
      <family val="1"/>
    </font>
    <font>
      <sz val="8"/>
      <color rgb="FF00B0F0"/>
      <name val="Times New Roman"/>
      <family val="1"/>
    </font>
    <font>
      <b/>
      <sz val="8"/>
      <color rgb="FF00B0F0"/>
      <name val="Times New Roman"/>
      <family val="1"/>
    </font>
    <font>
      <b/>
      <sz val="11"/>
      <color theme="1"/>
      <name val="Times New Roman"/>
      <family val="1"/>
    </font>
    <font>
      <sz val="11"/>
      <color theme="1"/>
      <name val="Times New Roman"/>
      <family val="1"/>
    </font>
    <font>
      <sz val="11"/>
      <color rgb="FFFF0000"/>
      <name val="Times New Roman"/>
      <family val="1"/>
    </font>
    <font>
      <b/>
      <sz val="11"/>
      <color rgb="FFFF0000"/>
      <name val="Times New Roman"/>
      <family val="1"/>
    </font>
    <font>
      <sz val="9"/>
      <color rgb="FFFF0000"/>
      <name val="Times New Roman"/>
      <family val="1"/>
    </font>
    <font>
      <b/>
      <sz val="10"/>
      <color rgb="FFFF0000"/>
      <name val="Times New Roman"/>
      <family val="1"/>
    </font>
    <font>
      <sz val="7"/>
      <color rgb="FFFF0000"/>
      <name val="Times New Roman"/>
      <family val="1"/>
    </font>
    <font>
      <b/>
      <sz val="12"/>
      <color rgb="FFFF0000"/>
      <name val="Times New Roman"/>
      <family val="1"/>
    </font>
    <font>
      <sz val="8"/>
      <color rgb="FF0070C0"/>
      <name val="Times New Roman"/>
      <family val="1"/>
    </font>
    <font>
      <b/>
      <sz val="8"/>
      <color rgb="FF0070C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style="thin"/>
      <top/>
      <bottom style="thin"/>
    </border>
    <border>
      <left style="thin"/>
      <right/>
      <top style="thin"/>
      <bottom style="thin"/>
    </border>
    <border>
      <left style="thin"/>
      <right style="thin"/>
      <top/>
      <bottom/>
    </border>
    <border>
      <left/>
      <right/>
      <top style="thin"/>
      <bottom/>
    </border>
    <border>
      <left style="thin"/>
      <right style="thin"/>
      <top style="thin"/>
      <bottom/>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1" fillId="0" borderId="0">
      <alignment/>
      <protection/>
    </xf>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0" fillId="0" borderId="0">
      <alignment/>
      <protection/>
    </xf>
    <xf numFmtId="0" fontId="5" fillId="0" borderId="0">
      <alignment/>
      <protection/>
    </xf>
    <xf numFmtId="0" fontId="0" fillId="0" borderId="0">
      <alignment/>
      <protection/>
    </xf>
    <xf numFmtId="0" fontId="5"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1" fillId="0" borderId="9" applyNumberFormat="0" applyFill="0" applyAlignment="0" applyProtection="0"/>
    <xf numFmtId="0" fontId="16" fillId="0" borderId="0">
      <alignment/>
      <protection/>
    </xf>
    <xf numFmtId="0" fontId="7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0" fontId="73" fillId="32" borderId="0" applyNumberFormat="0" applyBorder="0" applyAlignment="0" applyProtection="0"/>
  </cellStyleXfs>
  <cellXfs count="301">
    <xf numFmtId="0" fontId="0" fillId="0" borderId="0" xfId="0" applyFont="1" applyAlignment="1">
      <alignment/>
    </xf>
    <xf numFmtId="0" fontId="3" fillId="0" borderId="0" xfId="57" applyFont="1" applyFill="1">
      <alignment/>
      <protection/>
    </xf>
    <xf numFmtId="168" fontId="3" fillId="0" borderId="0" xfId="57" applyNumberFormat="1" applyFont="1" applyFill="1" applyAlignment="1">
      <alignment horizontal="center" vertical="center"/>
      <protection/>
    </xf>
    <xf numFmtId="0" fontId="3" fillId="0" borderId="0" xfId="57" applyFont="1" applyFill="1" applyAlignment="1">
      <alignment horizontal="center" vertical="center"/>
      <protection/>
    </xf>
    <xf numFmtId="49" fontId="3" fillId="0" borderId="0" xfId="57" applyNumberFormat="1" applyFont="1" applyFill="1" applyAlignment="1">
      <alignment horizontal="center" vertical="center"/>
      <protection/>
    </xf>
    <xf numFmtId="0" fontId="6" fillId="0" borderId="0" xfId="57" applyFont="1" applyFill="1">
      <alignment/>
      <protection/>
    </xf>
    <xf numFmtId="49" fontId="3" fillId="0" borderId="10" xfId="57" applyNumberFormat="1" applyFont="1" applyFill="1" applyBorder="1" applyAlignment="1">
      <alignment horizontal="center" vertical="center"/>
      <protection/>
    </xf>
    <xf numFmtId="168" fontId="3" fillId="0" borderId="10" xfId="57" applyNumberFormat="1" applyFont="1" applyFill="1" applyBorder="1" applyAlignment="1">
      <alignment horizontal="center" vertical="center"/>
      <protection/>
    </xf>
    <xf numFmtId="168" fontId="3" fillId="0" borderId="0" xfId="57" applyNumberFormat="1" applyFont="1" applyFill="1" applyBorder="1" applyAlignment="1">
      <alignment horizontal="center" vertical="center"/>
      <protection/>
    </xf>
    <xf numFmtId="0" fontId="3" fillId="0" borderId="0" xfId="57" applyFont="1" applyFill="1" applyBorder="1" applyAlignment="1">
      <alignment horizontal="center" vertical="center"/>
      <protection/>
    </xf>
    <xf numFmtId="0" fontId="6" fillId="0" borderId="0" xfId="57" applyFont="1" applyFill="1" applyAlignment="1">
      <alignment horizontal="center" vertical="center" wrapText="1"/>
      <protection/>
    </xf>
    <xf numFmtId="1" fontId="7" fillId="33" borderId="11" xfId="57" applyNumberFormat="1" applyFont="1" applyFill="1" applyBorder="1" applyAlignment="1">
      <alignment horizontal="center" vertical="center" wrapText="1"/>
      <protection/>
    </xf>
    <xf numFmtId="0" fontId="6" fillId="0" borderId="0" xfId="57" applyFont="1" applyFill="1" applyAlignment="1">
      <alignment wrapText="1"/>
      <protection/>
    </xf>
    <xf numFmtId="0" fontId="8" fillId="33" borderId="11" xfId="57" applyFont="1" applyFill="1" applyBorder="1" applyAlignment="1">
      <alignment horizontal="justify" vertical="center" wrapText="1"/>
      <protection/>
    </xf>
    <xf numFmtId="168" fontId="8" fillId="33" borderId="11" xfId="57" applyNumberFormat="1" applyFont="1" applyFill="1" applyBorder="1" applyAlignment="1">
      <alignment horizontal="center" vertical="center" wrapText="1"/>
      <protection/>
    </xf>
    <xf numFmtId="0" fontId="9" fillId="33" borderId="11" xfId="57" applyFont="1" applyFill="1" applyBorder="1" applyAlignment="1">
      <alignment vertical="top" wrapText="1"/>
      <protection/>
    </xf>
    <xf numFmtId="168" fontId="8" fillId="33" borderId="11" xfId="57" applyNumberFormat="1" applyFont="1" applyFill="1" applyBorder="1" applyAlignment="1">
      <alignment horizontal="right" vertical="center" wrapText="1"/>
      <protection/>
    </xf>
    <xf numFmtId="168" fontId="74" fillId="33" borderId="11" xfId="57" applyNumberFormat="1" applyFont="1" applyFill="1" applyBorder="1" applyAlignment="1">
      <alignment horizontal="center" vertical="center" wrapText="1"/>
      <protection/>
    </xf>
    <xf numFmtId="0" fontId="9" fillId="33" borderId="11" xfId="57" applyFont="1" applyFill="1" applyBorder="1" applyAlignment="1">
      <alignment vertical="center" wrapText="1"/>
      <protection/>
    </xf>
    <xf numFmtId="168" fontId="6" fillId="33" borderId="11" xfId="57" applyNumberFormat="1" applyFont="1" applyFill="1" applyBorder="1" applyAlignment="1">
      <alignment horizontal="right" vertical="center" wrapText="1"/>
      <protection/>
    </xf>
    <xf numFmtId="168" fontId="75" fillId="33" borderId="11" xfId="57" applyNumberFormat="1" applyFont="1" applyFill="1" applyBorder="1" applyAlignment="1">
      <alignment horizontal="right" vertical="center" wrapText="1"/>
      <protection/>
    </xf>
    <xf numFmtId="170" fontId="6" fillId="33" borderId="11" xfId="57" applyNumberFormat="1" applyFont="1" applyFill="1" applyBorder="1" applyAlignment="1">
      <alignment horizontal="right" vertical="center" wrapText="1"/>
      <protection/>
    </xf>
    <xf numFmtId="4" fontId="6" fillId="33" borderId="11" xfId="57" applyNumberFormat="1" applyFont="1" applyFill="1" applyBorder="1" applyAlignment="1">
      <alignment horizontal="right" vertical="center" wrapText="1"/>
      <protection/>
    </xf>
    <xf numFmtId="0" fontId="9" fillId="33" borderId="11" xfId="57" applyFont="1" applyFill="1" applyBorder="1" applyAlignment="1">
      <alignment horizontal="justify" vertical="center" wrapText="1"/>
      <protection/>
    </xf>
    <xf numFmtId="168" fontId="75" fillId="33" borderId="11" xfId="57" applyNumberFormat="1" applyFont="1" applyFill="1" applyBorder="1" applyAlignment="1">
      <alignment horizontal="center" vertical="center" wrapText="1"/>
      <protection/>
    </xf>
    <xf numFmtId="170" fontId="75" fillId="33" borderId="11" xfId="57" applyNumberFormat="1" applyFont="1" applyFill="1" applyBorder="1" applyAlignment="1">
      <alignment horizontal="center" vertical="center" wrapText="1"/>
      <protection/>
    </xf>
    <xf numFmtId="0" fontId="6" fillId="33" borderId="11" xfId="57" applyFont="1" applyFill="1" applyBorder="1" applyAlignment="1">
      <alignment vertical="center" wrapText="1"/>
      <protection/>
    </xf>
    <xf numFmtId="170" fontId="75" fillId="33" borderId="11" xfId="57" applyNumberFormat="1" applyFont="1" applyFill="1" applyBorder="1" applyAlignment="1">
      <alignment horizontal="right" vertical="center" wrapText="1"/>
      <protection/>
    </xf>
    <xf numFmtId="4" fontId="12" fillId="33" borderId="11" xfId="57" applyNumberFormat="1" applyFont="1" applyFill="1" applyBorder="1" applyAlignment="1">
      <alignment horizontal="right" vertical="center" wrapText="1"/>
      <protection/>
    </xf>
    <xf numFmtId="170" fontId="76" fillId="33" borderId="11" xfId="57" applyNumberFormat="1" applyFont="1" applyFill="1" applyBorder="1" applyAlignment="1">
      <alignment horizontal="right" vertical="center" wrapText="1"/>
      <protection/>
    </xf>
    <xf numFmtId="170" fontId="76" fillId="33" borderId="11" xfId="57" applyNumberFormat="1" applyFont="1" applyFill="1" applyBorder="1" applyAlignment="1">
      <alignment horizontal="center" vertical="center" wrapText="1"/>
      <protection/>
    </xf>
    <xf numFmtId="0" fontId="8" fillId="0" borderId="0" xfId="57" applyFont="1" applyFill="1" applyBorder="1" applyAlignment="1">
      <alignment horizontal="center" vertical="center" wrapText="1"/>
      <protection/>
    </xf>
    <xf numFmtId="0" fontId="6" fillId="0" borderId="0" xfId="57" applyFont="1" applyFill="1" applyBorder="1" applyAlignment="1">
      <alignment wrapText="1"/>
      <protection/>
    </xf>
    <xf numFmtId="0" fontId="6" fillId="0" borderId="0" xfId="57" applyFont="1" applyFill="1" applyBorder="1" applyAlignment="1">
      <alignment horizontal="left" wrapText="1"/>
      <protection/>
    </xf>
    <xf numFmtId="168" fontId="6" fillId="0" borderId="0" xfId="57" applyNumberFormat="1" applyFont="1" applyFill="1" applyBorder="1" applyAlignment="1">
      <alignment horizontal="left" wrapText="1"/>
      <protection/>
    </xf>
    <xf numFmtId="49" fontId="6" fillId="0" borderId="0" xfId="57" applyNumberFormat="1" applyFont="1" applyFill="1" applyBorder="1" applyAlignment="1">
      <alignment horizontal="left" wrapText="1"/>
      <protection/>
    </xf>
    <xf numFmtId="0" fontId="3" fillId="0" borderId="0" xfId="57" applyFont="1" applyFill="1" applyAlignment="1">
      <alignment horizontal="right" wrapText="1"/>
      <protection/>
    </xf>
    <xf numFmtId="168" fontId="3" fillId="0" borderId="0" xfId="57" applyNumberFormat="1" applyFont="1" applyFill="1">
      <alignment/>
      <protection/>
    </xf>
    <xf numFmtId="168" fontId="3" fillId="0" borderId="10" xfId="57" applyNumberFormat="1" applyFont="1" applyFill="1" applyBorder="1">
      <alignment/>
      <protection/>
    </xf>
    <xf numFmtId="0" fontId="3" fillId="0" borderId="10" xfId="57" applyFont="1" applyFill="1" applyBorder="1">
      <alignment/>
      <protection/>
    </xf>
    <xf numFmtId="168" fontId="3" fillId="0" borderId="0" xfId="57" applyNumberFormat="1" applyFont="1" applyFill="1" applyBorder="1">
      <alignment/>
      <protection/>
    </xf>
    <xf numFmtId="0" fontId="13" fillId="0" borderId="0" xfId="57" applyFont="1" applyFill="1" applyAlignment="1">
      <alignment/>
      <protection/>
    </xf>
    <xf numFmtId="168" fontId="3" fillId="0" borderId="0" xfId="57" applyNumberFormat="1" applyFont="1" applyFill="1" applyBorder="1" applyAlignment="1">
      <alignment horizontal="center"/>
      <protection/>
    </xf>
    <xf numFmtId="168" fontId="3" fillId="0" borderId="0" xfId="57" applyNumberFormat="1" applyFont="1" applyFill="1" applyAlignment="1">
      <alignment wrapText="1"/>
      <protection/>
    </xf>
    <xf numFmtId="0" fontId="3" fillId="0" borderId="0" xfId="57" applyFont="1" applyFill="1" applyBorder="1" applyAlignment="1">
      <alignment horizontal="center"/>
      <protection/>
    </xf>
    <xf numFmtId="0" fontId="15" fillId="0" borderId="0" xfId="57" applyFont="1" applyFill="1">
      <alignment/>
      <protection/>
    </xf>
    <xf numFmtId="0" fontId="5" fillId="0" borderId="0" xfId="57" applyFill="1">
      <alignment/>
      <protection/>
    </xf>
    <xf numFmtId="168" fontId="12" fillId="0" borderId="0" xfId="57" applyNumberFormat="1" applyFont="1" applyFill="1">
      <alignment/>
      <protection/>
    </xf>
    <xf numFmtId="0" fontId="12" fillId="0" borderId="0" xfId="57" applyFont="1" applyFill="1">
      <alignment/>
      <protection/>
    </xf>
    <xf numFmtId="0" fontId="12" fillId="0" borderId="0" xfId="57" applyFont="1" applyFill="1" applyAlignment="1">
      <alignment/>
      <protection/>
    </xf>
    <xf numFmtId="168" fontId="12" fillId="0" borderId="0" xfId="57" applyNumberFormat="1" applyFont="1" applyFill="1" applyAlignment="1">
      <alignment/>
      <protection/>
    </xf>
    <xf numFmtId="168" fontId="6" fillId="0" borderId="0" xfId="57" applyNumberFormat="1" applyFont="1" applyFill="1" applyAlignment="1">
      <alignment horizontal="center" vertical="center"/>
      <protection/>
    </xf>
    <xf numFmtId="0" fontId="6" fillId="0" borderId="0" xfId="57" applyFont="1" applyFill="1" applyAlignment="1">
      <alignment horizontal="center" vertical="center"/>
      <protection/>
    </xf>
    <xf numFmtId="49" fontId="6" fillId="0" borderId="0" xfId="57" applyNumberFormat="1" applyFont="1" applyFill="1" applyAlignment="1">
      <alignment horizontal="center" vertical="center"/>
      <protection/>
    </xf>
    <xf numFmtId="168" fontId="76" fillId="33" borderId="11" xfId="57" applyNumberFormat="1" applyFont="1" applyFill="1" applyBorder="1" applyAlignment="1">
      <alignment horizontal="center" vertical="center" wrapText="1"/>
      <protection/>
    </xf>
    <xf numFmtId="168" fontId="76" fillId="33" borderId="11" xfId="57" applyNumberFormat="1" applyFont="1" applyFill="1" applyBorder="1" applyAlignment="1">
      <alignment horizontal="right" vertical="center" wrapText="1"/>
      <protection/>
    </xf>
    <xf numFmtId="168" fontId="77" fillId="33" borderId="11" xfId="57" applyNumberFormat="1" applyFont="1" applyFill="1" applyBorder="1" applyAlignment="1">
      <alignment horizontal="center" vertical="center" wrapText="1"/>
      <protection/>
    </xf>
    <xf numFmtId="4" fontId="76" fillId="33" borderId="11" xfId="57" applyNumberFormat="1" applyFont="1" applyFill="1" applyBorder="1" applyAlignment="1">
      <alignment horizontal="right" vertical="center" wrapText="1"/>
      <protection/>
    </xf>
    <xf numFmtId="169" fontId="76" fillId="33" borderId="11" xfId="57" applyNumberFormat="1" applyFont="1" applyFill="1" applyBorder="1" applyAlignment="1">
      <alignment horizontal="center" vertical="center" wrapText="1"/>
      <protection/>
    </xf>
    <xf numFmtId="169" fontId="76" fillId="33" borderId="11" xfId="57" applyNumberFormat="1" applyFont="1" applyFill="1" applyBorder="1" applyAlignment="1">
      <alignment horizontal="right" vertical="center" wrapText="1"/>
      <protection/>
    </xf>
    <xf numFmtId="168" fontId="6" fillId="0" borderId="12" xfId="0" applyNumberFormat="1" applyFont="1" applyFill="1" applyBorder="1" applyAlignment="1">
      <alignment horizontal="right" vertical="center" wrapText="1"/>
    </xf>
    <xf numFmtId="0" fontId="8" fillId="33" borderId="11" xfId="57" applyFont="1" applyFill="1" applyBorder="1" applyAlignment="1">
      <alignment vertical="center" wrapText="1"/>
      <protection/>
    </xf>
    <xf numFmtId="0" fontId="9" fillId="33" borderId="13" xfId="57" applyFont="1" applyFill="1" applyBorder="1" applyAlignment="1">
      <alignment horizontal="justify" vertical="center" wrapText="1"/>
      <protection/>
    </xf>
    <xf numFmtId="170" fontId="77" fillId="33" borderId="11" xfId="57" applyNumberFormat="1" applyFont="1" applyFill="1" applyBorder="1" applyAlignment="1">
      <alignment horizontal="center" vertical="center" wrapText="1"/>
      <protection/>
    </xf>
    <xf numFmtId="169" fontId="8" fillId="33" borderId="11" xfId="57" applyNumberFormat="1" applyFont="1" applyFill="1" applyBorder="1" applyAlignment="1">
      <alignment horizontal="center" vertical="center" wrapText="1"/>
      <protection/>
    </xf>
    <xf numFmtId="169" fontId="77" fillId="33" borderId="11" xfId="57" applyNumberFormat="1" applyFont="1" applyFill="1" applyBorder="1" applyAlignment="1">
      <alignment horizontal="center" vertical="center" wrapText="1"/>
      <protection/>
    </xf>
    <xf numFmtId="170" fontId="6" fillId="33" borderId="11" xfId="0" applyNumberFormat="1" applyFont="1" applyFill="1" applyBorder="1" applyAlignment="1">
      <alignment horizontal="right" vertical="center" wrapText="1"/>
    </xf>
    <xf numFmtId="0" fontId="8" fillId="33" borderId="14" xfId="57" applyFont="1" applyFill="1" applyBorder="1" applyAlignment="1">
      <alignment horizontal="center" vertical="center" wrapText="1"/>
      <protection/>
    </xf>
    <xf numFmtId="0" fontId="8" fillId="33" borderId="12" xfId="57" applyFont="1" applyFill="1" applyBorder="1" applyAlignment="1">
      <alignment horizontal="center" vertical="center" wrapText="1"/>
      <protection/>
    </xf>
    <xf numFmtId="0" fontId="6" fillId="33" borderId="12" xfId="57" applyFont="1" applyFill="1" applyBorder="1" applyAlignment="1">
      <alignment horizontal="center" vertical="center" wrapText="1"/>
      <protection/>
    </xf>
    <xf numFmtId="0" fontId="6" fillId="33" borderId="11" xfId="57" applyFont="1" applyFill="1" applyBorder="1" applyAlignment="1">
      <alignment horizontal="center" vertical="center" wrapText="1"/>
      <protection/>
    </xf>
    <xf numFmtId="170" fontId="6" fillId="33" borderId="11" xfId="57" applyNumberFormat="1" applyFont="1" applyFill="1" applyBorder="1" applyAlignment="1">
      <alignment horizontal="center" vertical="center" wrapText="1"/>
      <protection/>
    </xf>
    <xf numFmtId="0" fontId="8" fillId="33" borderId="11" xfId="57" applyFont="1" applyFill="1" applyBorder="1" applyAlignment="1">
      <alignment horizontal="center" vertical="center" wrapText="1"/>
      <protection/>
    </xf>
    <xf numFmtId="49" fontId="6" fillId="33" borderId="11" xfId="57" applyNumberFormat="1" applyFont="1" applyFill="1" applyBorder="1" applyAlignment="1">
      <alignment horizontal="center" vertical="center" wrapText="1"/>
      <protection/>
    </xf>
    <xf numFmtId="170" fontId="8" fillId="33" borderId="11" xfId="57" applyNumberFormat="1" applyFont="1" applyFill="1" applyBorder="1" applyAlignment="1">
      <alignment horizontal="center" vertical="center" wrapText="1"/>
      <protection/>
    </xf>
    <xf numFmtId="168" fontId="6" fillId="33" borderId="11" xfId="57" applyNumberFormat="1" applyFont="1" applyFill="1" applyBorder="1" applyAlignment="1">
      <alignment horizontal="center" vertical="center" wrapText="1"/>
      <protection/>
    </xf>
    <xf numFmtId="172" fontId="8" fillId="33" borderId="11" xfId="57" applyNumberFormat="1" applyFont="1" applyFill="1" applyBorder="1" applyAlignment="1">
      <alignment horizontal="right" vertical="center" wrapText="1"/>
      <protection/>
    </xf>
    <xf numFmtId="0" fontId="9" fillId="33" borderId="13" xfId="57" applyFont="1" applyFill="1" applyBorder="1" applyAlignment="1">
      <alignment vertical="center" wrapText="1"/>
      <protection/>
    </xf>
    <xf numFmtId="168" fontId="6" fillId="33" borderId="11" xfId="57" applyNumberFormat="1" applyFont="1" applyFill="1" applyBorder="1" applyAlignment="1">
      <alignment horizontal="center" vertical="center" wrapText="1"/>
      <protection/>
    </xf>
    <xf numFmtId="0" fontId="2" fillId="33" borderId="14" xfId="57" applyFont="1" applyFill="1" applyBorder="1" applyAlignment="1">
      <alignment horizontal="center" vertical="center" wrapText="1"/>
      <protection/>
    </xf>
    <xf numFmtId="0" fontId="6" fillId="33" borderId="14" xfId="57" applyFont="1" applyFill="1" applyBorder="1" applyAlignment="1">
      <alignment horizontal="center" vertical="center" wrapText="1"/>
      <protection/>
    </xf>
    <xf numFmtId="0" fontId="6" fillId="33" borderId="11" xfId="57" applyFont="1" applyFill="1" applyBorder="1" applyAlignment="1">
      <alignment horizontal="center" vertical="center" wrapText="1"/>
      <protection/>
    </xf>
    <xf numFmtId="170" fontId="6" fillId="33" borderId="11" xfId="57" applyNumberFormat="1" applyFont="1" applyFill="1" applyBorder="1" applyAlignment="1">
      <alignment horizontal="center" vertical="center" wrapText="1"/>
      <protection/>
    </xf>
    <xf numFmtId="170" fontId="8" fillId="33" borderId="11" xfId="57" applyNumberFormat="1" applyFont="1" applyFill="1" applyBorder="1" applyAlignment="1">
      <alignment horizontal="center" vertical="center" wrapText="1"/>
      <protection/>
    </xf>
    <xf numFmtId="168" fontId="6" fillId="33" borderId="11" xfId="57" applyNumberFormat="1" applyFont="1" applyFill="1" applyBorder="1" applyAlignment="1">
      <alignment horizontal="center" vertical="center" wrapText="1"/>
      <protection/>
    </xf>
    <xf numFmtId="0" fontId="6" fillId="33" borderId="13" xfId="57" applyFont="1" applyFill="1" applyBorder="1" applyAlignment="1">
      <alignment vertical="center" wrapText="1"/>
      <protection/>
    </xf>
    <xf numFmtId="172" fontId="77" fillId="33" borderId="11" xfId="57" applyNumberFormat="1" applyFont="1" applyFill="1" applyBorder="1" applyAlignment="1">
      <alignment horizontal="right" vertical="center" wrapText="1"/>
      <protection/>
    </xf>
    <xf numFmtId="168" fontId="6" fillId="33" borderId="11" xfId="57" applyNumberFormat="1" applyFont="1" applyFill="1" applyBorder="1" applyAlignment="1">
      <alignment horizontal="center" vertical="center" wrapText="1"/>
      <protection/>
    </xf>
    <xf numFmtId="169" fontId="19" fillId="33" borderId="11" xfId="0" applyNumberFormat="1" applyFont="1" applyFill="1" applyBorder="1" applyAlignment="1">
      <alignment horizontal="right" vertical="center" wrapText="1"/>
    </xf>
    <xf numFmtId="0" fontId="78" fillId="0" borderId="11" xfId="0" applyFont="1" applyBorder="1" applyAlignment="1">
      <alignment/>
    </xf>
    <xf numFmtId="169" fontId="78" fillId="0" borderId="11" xfId="0" applyNumberFormat="1" applyFont="1" applyBorder="1" applyAlignment="1">
      <alignment/>
    </xf>
    <xf numFmtId="0" fontId="79" fillId="0" borderId="11" xfId="0" applyFont="1" applyBorder="1" applyAlignment="1">
      <alignment/>
    </xf>
    <xf numFmtId="169" fontId="79" fillId="0" borderId="11" xfId="0" applyNumberFormat="1" applyFont="1" applyBorder="1" applyAlignment="1">
      <alignment/>
    </xf>
    <xf numFmtId="0" fontId="0" fillId="0" borderId="0" xfId="0" applyAlignment="1">
      <alignment horizontal="center" vertical="center"/>
    </xf>
    <xf numFmtId="169" fontId="0" fillId="0" borderId="0" xfId="0" applyNumberFormat="1" applyAlignment="1">
      <alignment/>
    </xf>
    <xf numFmtId="168" fontId="0" fillId="0" borderId="0" xfId="0" applyNumberFormat="1" applyAlignment="1">
      <alignment/>
    </xf>
    <xf numFmtId="176" fontId="0" fillId="0" borderId="0" xfId="0" applyNumberFormat="1" applyBorder="1" applyAlignment="1">
      <alignment/>
    </xf>
    <xf numFmtId="169" fontId="64" fillId="0" borderId="0" xfId="0" applyNumberFormat="1" applyFont="1" applyBorder="1" applyAlignment="1">
      <alignment/>
    </xf>
    <xf numFmtId="169" fontId="79" fillId="0" borderId="0" xfId="0" applyNumberFormat="1" applyFont="1" applyBorder="1" applyAlignment="1">
      <alignment/>
    </xf>
    <xf numFmtId="169" fontId="19" fillId="33" borderId="0" xfId="0" applyNumberFormat="1" applyFont="1" applyFill="1" applyBorder="1" applyAlignment="1">
      <alignment horizontal="right" vertical="center" wrapText="1"/>
    </xf>
    <xf numFmtId="169" fontId="80" fillId="33" borderId="0" xfId="0" applyNumberFormat="1" applyFont="1" applyFill="1" applyBorder="1" applyAlignment="1">
      <alignment horizontal="right" vertical="center" wrapText="1"/>
    </xf>
    <xf numFmtId="169" fontId="81" fillId="0" borderId="0" xfId="0" applyNumberFormat="1" applyFont="1" applyBorder="1" applyAlignment="1">
      <alignment/>
    </xf>
    <xf numFmtId="169" fontId="80" fillId="0" borderId="0" xfId="0" applyNumberFormat="1" applyFont="1" applyBorder="1" applyAlignment="1">
      <alignment/>
    </xf>
    <xf numFmtId="0" fontId="2" fillId="33" borderId="14" xfId="57" applyFont="1" applyFill="1" applyBorder="1" applyAlignment="1">
      <alignment horizontal="center" vertical="center" wrapText="1"/>
      <protection/>
    </xf>
    <xf numFmtId="0" fontId="8" fillId="33" borderId="14" xfId="57" applyFont="1" applyFill="1" applyBorder="1" applyAlignment="1">
      <alignment horizontal="center" vertical="center" wrapText="1"/>
      <protection/>
    </xf>
    <xf numFmtId="0" fontId="8" fillId="33" borderId="12" xfId="57" applyFont="1" applyFill="1" applyBorder="1" applyAlignment="1">
      <alignment horizontal="center" vertical="center" wrapText="1"/>
      <protection/>
    </xf>
    <xf numFmtId="0" fontId="6" fillId="33" borderId="14" xfId="57" applyFont="1" applyFill="1" applyBorder="1" applyAlignment="1">
      <alignment horizontal="center" vertical="center" wrapText="1"/>
      <protection/>
    </xf>
    <xf numFmtId="0" fontId="6" fillId="33" borderId="12" xfId="57" applyFont="1" applyFill="1" applyBorder="1" applyAlignment="1">
      <alignment horizontal="center" vertical="center" wrapText="1"/>
      <protection/>
    </xf>
    <xf numFmtId="0" fontId="6" fillId="33" borderId="11" xfId="57" applyFont="1" applyFill="1" applyBorder="1" applyAlignment="1">
      <alignment horizontal="center" vertical="center" wrapText="1"/>
      <protection/>
    </xf>
    <xf numFmtId="170" fontId="6" fillId="33" borderId="11" xfId="57" applyNumberFormat="1" applyFont="1" applyFill="1" applyBorder="1" applyAlignment="1">
      <alignment horizontal="center" vertical="center" wrapText="1"/>
      <protection/>
    </xf>
    <xf numFmtId="0" fontId="8" fillId="33" borderId="11" xfId="57" applyFont="1" applyFill="1" applyBorder="1" applyAlignment="1">
      <alignment horizontal="center" vertical="center" wrapText="1"/>
      <protection/>
    </xf>
    <xf numFmtId="170" fontId="8" fillId="33" borderId="11" xfId="57" applyNumberFormat="1" applyFont="1" applyFill="1" applyBorder="1" applyAlignment="1">
      <alignment horizontal="center" vertical="center" wrapText="1"/>
      <protection/>
    </xf>
    <xf numFmtId="168" fontId="6" fillId="33" borderId="11" xfId="57" applyNumberFormat="1" applyFont="1" applyFill="1" applyBorder="1" applyAlignment="1">
      <alignment horizontal="center" vertical="center" wrapText="1"/>
      <protection/>
    </xf>
    <xf numFmtId="168" fontId="8" fillId="33" borderId="11" xfId="57" applyNumberFormat="1" applyFont="1" applyFill="1" applyBorder="1" applyAlignment="1">
      <alignment horizontal="center" vertical="center" wrapText="1"/>
      <protection/>
    </xf>
    <xf numFmtId="0" fontId="3" fillId="33" borderId="0" xfId="57" applyFont="1" applyFill="1">
      <alignment/>
      <protection/>
    </xf>
    <xf numFmtId="168" fontId="3" fillId="33" borderId="0" xfId="57" applyNumberFormat="1" applyFont="1" applyFill="1" applyAlignment="1">
      <alignment horizontal="center" vertical="center"/>
      <protection/>
    </xf>
    <xf numFmtId="0" fontId="3" fillId="33" borderId="0" xfId="57" applyFont="1" applyFill="1" applyAlignment="1">
      <alignment horizontal="center" vertical="center"/>
      <protection/>
    </xf>
    <xf numFmtId="49" fontId="3" fillId="33" borderId="0" xfId="57" applyNumberFormat="1" applyFont="1" applyFill="1" applyAlignment="1">
      <alignment horizontal="center" vertical="center"/>
      <protection/>
    </xf>
    <xf numFmtId="0" fontId="6" fillId="33" borderId="0" xfId="57" applyFont="1" applyFill="1">
      <alignment/>
      <protection/>
    </xf>
    <xf numFmtId="0" fontId="6" fillId="33" borderId="0" xfId="57" applyFont="1" applyFill="1" applyAlignment="1">
      <alignment horizontal="center" vertical="center" wrapText="1"/>
      <protection/>
    </xf>
    <xf numFmtId="0" fontId="6" fillId="33" borderId="0" xfId="57" applyFont="1" applyFill="1" applyAlignment="1">
      <alignment wrapText="1"/>
      <protection/>
    </xf>
    <xf numFmtId="0" fontId="3" fillId="33" borderId="0" xfId="57" applyFont="1" applyFill="1" applyAlignment="1">
      <alignment horizontal="right" wrapText="1"/>
      <protection/>
    </xf>
    <xf numFmtId="168" fontId="3" fillId="33" borderId="0" xfId="57" applyNumberFormat="1" applyFont="1" applyFill="1" applyAlignment="1">
      <alignment wrapText="1"/>
      <protection/>
    </xf>
    <xf numFmtId="168" fontId="3" fillId="33" borderId="0" xfId="57" applyNumberFormat="1" applyFont="1" applyFill="1">
      <alignment/>
      <protection/>
    </xf>
    <xf numFmtId="168" fontId="3" fillId="33" borderId="0" xfId="57" applyNumberFormat="1" applyFont="1" applyFill="1" applyBorder="1">
      <alignment/>
      <protection/>
    </xf>
    <xf numFmtId="0" fontId="3" fillId="33" borderId="0" xfId="57" applyFont="1" applyFill="1" applyBorder="1" applyAlignment="1">
      <alignment horizontal="center"/>
      <protection/>
    </xf>
    <xf numFmtId="0" fontId="13" fillId="33" borderId="0" xfId="57" applyFont="1" applyFill="1" applyAlignment="1">
      <alignment/>
      <protection/>
    </xf>
    <xf numFmtId="0" fontId="15" fillId="33" borderId="0" xfId="57" applyFont="1" applyFill="1">
      <alignment/>
      <protection/>
    </xf>
    <xf numFmtId="168" fontId="3" fillId="33" borderId="0" xfId="57" applyNumberFormat="1" applyFont="1" applyFill="1" applyBorder="1" applyAlignment="1">
      <alignment horizontal="center"/>
      <protection/>
    </xf>
    <xf numFmtId="0" fontId="5" fillId="33" borderId="0" xfId="57" applyFill="1">
      <alignment/>
      <protection/>
    </xf>
    <xf numFmtId="168" fontId="12" fillId="33" borderId="0" xfId="57" applyNumberFormat="1" applyFont="1" applyFill="1">
      <alignment/>
      <protection/>
    </xf>
    <xf numFmtId="0" fontId="12" fillId="33" borderId="0" xfId="57" applyFont="1" applyFill="1">
      <alignment/>
      <protection/>
    </xf>
    <xf numFmtId="0" fontId="12" fillId="33" borderId="0" xfId="57" applyFont="1" applyFill="1" applyAlignment="1">
      <alignment/>
      <protection/>
    </xf>
    <xf numFmtId="168" fontId="12" fillId="33" borderId="0" xfId="57" applyNumberFormat="1" applyFont="1" applyFill="1" applyAlignment="1">
      <alignment/>
      <protection/>
    </xf>
    <xf numFmtId="168" fontId="6" fillId="33" borderId="0" xfId="57" applyNumberFormat="1" applyFont="1" applyFill="1" applyAlignment="1">
      <alignment horizontal="center" vertical="center"/>
      <protection/>
    </xf>
    <xf numFmtId="0" fontId="6" fillId="33" borderId="0" xfId="57" applyFont="1" applyFill="1" applyAlignment="1">
      <alignment horizontal="center" vertical="center"/>
      <protection/>
    </xf>
    <xf numFmtId="49" fontId="6" fillId="33" borderId="0" xfId="57" applyNumberFormat="1" applyFont="1" applyFill="1" applyAlignment="1">
      <alignment horizontal="center" vertical="center"/>
      <protection/>
    </xf>
    <xf numFmtId="0" fontId="6" fillId="33" borderId="12" xfId="57" applyFont="1" applyFill="1" applyBorder="1" applyAlignment="1">
      <alignment horizontal="right" vertical="center" wrapText="1"/>
      <protection/>
    </xf>
    <xf numFmtId="0" fontId="8" fillId="33" borderId="11" xfId="57" applyFont="1" applyFill="1" applyBorder="1" applyAlignment="1">
      <alignment horizontal="center" vertical="center" wrapText="1"/>
      <protection/>
    </xf>
    <xf numFmtId="49" fontId="8" fillId="33" borderId="11" xfId="57" applyNumberFormat="1" applyFont="1" applyFill="1" applyBorder="1" applyAlignment="1">
      <alignment horizontal="center" vertical="center" wrapText="1"/>
      <protection/>
    </xf>
    <xf numFmtId="168" fontId="8" fillId="33" borderId="11" xfId="57" applyNumberFormat="1" applyFont="1" applyFill="1" applyBorder="1" applyAlignment="1">
      <alignment horizontal="center" vertical="center" wrapText="1"/>
      <protection/>
    </xf>
    <xf numFmtId="0" fontId="8" fillId="33" borderId="11" xfId="57" applyNumberFormat="1" applyFont="1" applyFill="1" applyBorder="1" applyAlignment="1">
      <alignment horizontal="justify" vertical="center" wrapText="1"/>
      <protection/>
    </xf>
    <xf numFmtId="1" fontId="23" fillId="33" borderId="11" xfId="57" applyNumberFormat="1" applyFont="1" applyFill="1" applyBorder="1" applyAlignment="1">
      <alignment horizontal="center" vertical="center" wrapText="1"/>
      <protection/>
    </xf>
    <xf numFmtId="0" fontId="3" fillId="0" borderId="10" xfId="57" applyFont="1" applyFill="1" applyBorder="1" applyAlignment="1">
      <alignment horizontal="center"/>
      <protection/>
    </xf>
    <xf numFmtId="0" fontId="14" fillId="0" borderId="15" xfId="57" applyFont="1" applyFill="1" applyBorder="1" applyAlignment="1">
      <alignment horizontal="center" vertical="center"/>
      <protection/>
    </xf>
    <xf numFmtId="0" fontId="3" fillId="33" borderId="16" xfId="57" applyFont="1" applyFill="1" applyBorder="1" applyAlignment="1">
      <alignment horizontal="center" vertical="center" wrapText="1"/>
      <protection/>
    </xf>
    <xf numFmtId="0" fontId="3" fillId="33" borderId="14" xfId="57" applyFont="1" applyFill="1" applyBorder="1" applyAlignment="1">
      <alignment horizontal="center" vertical="center" wrapText="1"/>
      <protection/>
    </xf>
    <xf numFmtId="0" fontId="3" fillId="33" borderId="12" xfId="57" applyFont="1" applyFill="1" applyBorder="1" applyAlignment="1">
      <alignment horizontal="center" vertical="center" wrapText="1"/>
      <protection/>
    </xf>
    <xf numFmtId="0" fontId="6" fillId="0" borderId="0" xfId="57" applyFont="1" applyFill="1" applyBorder="1" applyAlignment="1">
      <alignment horizontal="left" vertical="top" wrapText="1"/>
      <protection/>
    </xf>
    <xf numFmtId="0" fontId="6" fillId="0" borderId="0" xfId="57" applyFont="1" applyFill="1" applyBorder="1" applyAlignment="1">
      <alignment horizontal="left" wrapText="1"/>
      <protection/>
    </xf>
    <xf numFmtId="0" fontId="6" fillId="33" borderId="16" xfId="57" applyFont="1" applyFill="1" applyBorder="1" applyAlignment="1">
      <alignment horizontal="right" vertical="center" wrapText="1"/>
      <protection/>
    </xf>
    <xf numFmtId="0" fontId="6" fillId="33" borderId="14" xfId="57" applyFont="1" applyFill="1" applyBorder="1" applyAlignment="1">
      <alignment horizontal="right" vertical="center" wrapText="1"/>
      <protection/>
    </xf>
    <xf numFmtId="0" fontId="6" fillId="33" borderId="12" xfId="57" applyFont="1" applyFill="1" applyBorder="1" applyAlignment="1">
      <alignment horizontal="right" vertical="center" wrapText="1"/>
      <protection/>
    </xf>
    <xf numFmtId="170" fontId="6" fillId="33" borderId="16" xfId="57" applyNumberFormat="1" applyFont="1" applyFill="1" applyBorder="1" applyAlignment="1">
      <alignment horizontal="center" vertical="center" wrapText="1"/>
      <protection/>
    </xf>
    <xf numFmtId="170" fontId="6" fillId="33" borderId="14" xfId="57" applyNumberFormat="1" applyFont="1" applyFill="1" applyBorder="1" applyAlignment="1">
      <alignment horizontal="center" vertical="center" wrapText="1"/>
      <protection/>
    </xf>
    <xf numFmtId="170" fontId="6" fillId="33" borderId="12" xfId="57" applyNumberFormat="1" applyFont="1" applyFill="1" applyBorder="1" applyAlignment="1">
      <alignment horizontal="center" vertical="center" wrapText="1"/>
      <protection/>
    </xf>
    <xf numFmtId="49" fontId="6" fillId="33" borderId="16" xfId="57" applyNumberFormat="1" applyFont="1" applyFill="1" applyBorder="1" applyAlignment="1">
      <alignment horizontal="center" vertical="center" wrapText="1"/>
      <protection/>
    </xf>
    <xf numFmtId="49" fontId="6" fillId="33" borderId="14" xfId="57" applyNumberFormat="1" applyFont="1" applyFill="1" applyBorder="1" applyAlignment="1">
      <alignment horizontal="center" vertical="center" wrapText="1"/>
      <protection/>
    </xf>
    <xf numFmtId="49" fontId="6" fillId="33" borderId="12" xfId="57" applyNumberFormat="1" applyFont="1" applyFill="1" applyBorder="1" applyAlignment="1">
      <alignment horizontal="center" vertical="center" wrapText="1"/>
      <protection/>
    </xf>
    <xf numFmtId="9" fontId="6" fillId="33" borderId="16" xfId="57" applyNumberFormat="1" applyFont="1" applyFill="1" applyBorder="1" applyAlignment="1">
      <alignment horizontal="center" vertical="center" wrapText="1"/>
      <protection/>
    </xf>
    <xf numFmtId="9" fontId="6" fillId="33" borderId="14" xfId="57" applyNumberFormat="1" applyFont="1" applyFill="1" applyBorder="1" applyAlignment="1">
      <alignment horizontal="center" vertical="center" wrapText="1"/>
      <protection/>
    </xf>
    <xf numFmtId="9" fontId="6" fillId="33" borderId="12" xfId="57" applyNumberFormat="1" applyFont="1" applyFill="1" applyBorder="1" applyAlignment="1">
      <alignment horizontal="center" vertical="center" wrapText="1"/>
      <protection/>
    </xf>
    <xf numFmtId="0" fontId="2" fillId="33" borderId="16" xfId="57" applyFont="1" applyFill="1" applyBorder="1" applyAlignment="1">
      <alignment horizontal="center" vertical="center" wrapText="1"/>
      <protection/>
    </xf>
    <xf numFmtId="0" fontId="2" fillId="33" borderId="14" xfId="57" applyFont="1" applyFill="1" applyBorder="1" applyAlignment="1">
      <alignment horizontal="center" vertical="center" wrapText="1"/>
      <protection/>
    </xf>
    <xf numFmtId="0" fontId="2" fillId="33" borderId="12" xfId="57" applyFont="1" applyFill="1" applyBorder="1" applyAlignment="1">
      <alignment horizontal="center" vertical="center" wrapText="1"/>
      <protection/>
    </xf>
    <xf numFmtId="0" fontId="4" fillId="33" borderId="13" xfId="57" applyFont="1" applyFill="1" applyBorder="1" applyAlignment="1">
      <alignment horizontal="center" vertical="center" wrapText="1"/>
      <protection/>
    </xf>
    <xf numFmtId="0" fontId="4" fillId="33" borderId="17" xfId="57" applyFont="1" applyFill="1" applyBorder="1" applyAlignment="1">
      <alignment horizontal="center" vertical="center" wrapText="1"/>
      <protection/>
    </xf>
    <xf numFmtId="0" fontId="4" fillId="33" borderId="18" xfId="57" applyFont="1" applyFill="1" applyBorder="1" applyAlignment="1">
      <alignment horizontal="center" vertical="center" wrapText="1"/>
      <protection/>
    </xf>
    <xf numFmtId="0" fontId="8" fillId="33" borderId="16" xfId="57" applyFont="1" applyFill="1" applyBorder="1" applyAlignment="1">
      <alignment horizontal="center" vertical="center" wrapText="1"/>
      <protection/>
    </xf>
    <xf numFmtId="0" fontId="8" fillId="33" borderId="14" xfId="57" applyFont="1" applyFill="1" applyBorder="1" applyAlignment="1">
      <alignment horizontal="center" vertical="center" wrapText="1"/>
      <protection/>
    </xf>
    <xf numFmtId="0" fontId="8" fillId="33" borderId="12" xfId="57" applyFont="1" applyFill="1" applyBorder="1" applyAlignment="1">
      <alignment horizontal="center" vertical="center" wrapText="1"/>
      <protection/>
    </xf>
    <xf numFmtId="9" fontId="8" fillId="33" borderId="16" xfId="57" applyNumberFormat="1" applyFont="1" applyFill="1" applyBorder="1" applyAlignment="1">
      <alignment horizontal="center" vertical="center" wrapText="1"/>
      <protection/>
    </xf>
    <xf numFmtId="9" fontId="8" fillId="33" borderId="14" xfId="57" applyNumberFormat="1" applyFont="1" applyFill="1" applyBorder="1" applyAlignment="1">
      <alignment horizontal="center" vertical="center" wrapText="1"/>
      <protection/>
    </xf>
    <xf numFmtId="9" fontId="8" fillId="33" borderId="12" xfId="57" applyNumberFormat="1" applyFont="1" applyFill="1" applyBorder="1" applyAlignment="1">
      <alignment horizontal="center" vertical="center" wrapText="1"/>
      <protection/>
    </xf>
    <xf numFmtId="170" fontId="6" fillId="33" borderId="13" xfId="57" applyNumberFormat="1" applyFont="1" applyFill="1" applyBorder="1" applyAlignment="1">
      <alignment horizontal="center" vertical="center" wrapText="1"/>
      <protection/>
    </xf>
    <xf numFmtId="170" fontId="6" fillId="33" borderId="17" xfId="57" applyNumberFormat="1" applyFont="1" applyFill="1" applyBorder="1" applyAlignment="1">
      <alignment horizontal="center" vertical="center" wrapText="1"/>
      <protection/>
    </xf>
    <xf numFmtId="170" fontId="6" fillId="33" borderId="18" xfId="57" applyNumberFormat="1" applyFont="1" applyFill="1" applyBorder="1" applyAlignment="1">
      <alignment horizontal="center" vertical="center" wrapText="1"/>
      <protection/>
    </xf>
    <xf numFmtId="0" fontId="10" fillId="33" borderId="13" xfId="57" applyFont="1" applyFill="1" applyBorder="1" applyAlignment="1">
      <alignment horizontal="center" vertical="center" wrapText="1"/>
      <protection/>
    </xf>
    <xf numFmtId="0" fontId="10" fillId="33" borderId="17" xfId="57" applyFont="1" applyFill="1" applyBorder="1" applyAlignment="1">
      <alignment horizontal="center" vertical="center" wrapText="1"/>
      <protection/>
    </xf>
    <xf numFmtId="0" fontId="10" fillId="33" borderId="18" xfId="57" applyFont="1" applyFill="1" applyBorder="1" applyAlignment="1">
      <alignment horizontal="center" vertical="center" wrapText="1"/>
      <protection/>
    </xf>
    <xf numFmtId="0" fontId="6" fillId="33" borderId="16" xfId="57" applyFont="1" applyFill="1" applyBorder="1" applyAlignment="1">
      <alignment horizontal="center" vertical="center" wrapText="1"/>
      <protection/>
    </xf>
    <xf numFmtId="0" fontId="6" fillId="33" borderId="14" xfId="57" applyFont="1" applyFill="1" applyBorder="1" applyAlignment="1">
      <alignment horizontal="center" vertical="center" wrapText="1"/>
      <protection/>
    </xf>
    <xf numFmtId="0" fontId="6" fillId="33" borderId="12" xfId="57" applyFont="1" applyFill="1" applyBorder="1" applyAlignment="1">
      <alignment horizontal="center" vertical="center" wrapText="1"/>
      <protection/>
    </xf>
    <xf numFmtId="0" fontId="7" fillId="33" borderId="16" xfId="57" applyFont="1" applyFill="1" applyBorder="1" applyAlignment="1">
      <alignment horizontal="center" vertical="center" wrapText="1"/>
      <protection/>
    </xf>
    <xf numFmtId="0" fontId="7" fillId="33" borderId="14" xfId="57" applyFont="1" applyFill="1" applyBorder="1" applyAlignment="1">
      <alignment horizontal="center" vertical="center" wrapText="1"/>
      <protection/>
    </xf>
    <xf numFmtId="0" fontId="7" fillId="33" borderId="12" xfId="57" applyFont="1" applyFill="1" applyBorder="1" applyAlignment="1">
      <alignment horizontal="center" vertical="center" wrapText="1"/>
      <protection/>
    </xf>
    <xf numFmtId="170" fontId="7" fillId="33" borderId="16" xfId="57" applyNumberFormat="1" applyFont="1" applyFill="1" applyBorder="1" applyAlignment="1">
      <alignment horizontal="center" vertical="center" wrapText="1"/>
      <protection/>
    </xf>
    <xf numFmtId="170" fontId="7" fillId="33" borderId="14" xfId="57" applyNumberFormat="1" applyFont="1" applyFill="1" applyBorder="1" applyAlignment="1">
      <alignment horizontal="center" vertical="center" wrapText="1"/>
      <protection/>
    </xf>
    <xf numFmtId="170" fontId="7" fillId="33" borderId="12" xfId="57" applyNumberFormat="1" applyFont="1" applyFill="1" applyBorder="1" applyAlignment="1">
      <alignment horizontal="center" vertical="center" wrapText="1"/>
      <protection/>
    </xf>
    <xf numFmtId="0" fontId="8" fillId="33" borderId="16" xfId="57" applyFont="1" applyFill="1" applyBorder="1" applyAlignment="1">
      <alignment horizontal="center" vertical="center"/>
      <protection/>
    </xf>
    <xf numFmtId="0" fontId="8" fillId="33" borderId="14" xfId="57" applyFont="1" applyFill="1" applyBorder="1" applyAlignment="1">
      <alignment horizontal="center" vertical="center"/>
      <protection/>
    </xf>
    <xf numFmtId="170" fontId="11" fillId="33" borderId="16" xfId="57" applyNumberFormat="1" applyFont="1" applyFill="1" applyBorder="1" applyAlignment="1">
      <alignment horizontal="center" vertical="center" wrapText="1"/>
      <protection/>
    </xf>
    <xf numFmtId="170" fontId="11" fillId="33" borderId="14" xfId="57" applyNumberFormat="1" applyFont="1" applyFill="1" applyBorder="1" applyAlignment="1">
      <alignment horizontal="center" vertical="center" wrapText="1"/>
      <protection/>
    </xf>
    <xf numFmtId="170" fontId="11" fillId="33" borderId="12" xfId="57" applyNumberFormat="1" applyFont="1" applyFill="1" applyBorder="1" applyAlignment="1">
      <alignment horizontal="center" vertical="center" wrapText="1"/>
      <protection/>
    </xf>
    <xf numFmtId="0" fontId="6" fillId="33" borderId="19" xfId="57" applyFont="1" applyFill="1" applyBorder="1" applyAlignment="1">
      <alignment horizontal="right" vertical="center" wrapText="1"/>
      <protection/>
    </xf>
    <xf numFmtId="0" fontId="6" fillId="33" borderId="20" xfId="57" applyFont="1" applyFill="1" applyBorder="1" applyAlignment="1">
      <alignment horizontal="right" vertical="center" wrapText="1"/>
      <protection/>
    </xf>
    <xf numFmtId="0" fontId="6" fillId="33" borderId="21" xfId="57" applyFont="1" applyFill="1" applyBorder="1" applyAlignment="1">
      <alignment horizontal="right" vertical="center" wrapText="1"/>
      <protection/>
    </xf>
    <xf numFmtId="0" fontId="7" fillId="33" borderId="16" xfId="57" applyFont="1" applyFill="1" applyBorder="1" applyAlignment="1">
      <alignment horizontal="justify" vertical="center" wrapText="1"/>
      <protection/>
    </xf>
    <xf numFmtId="0" fontId="7" fillId="33" borderId="14" xfId="57" applyFont="1" applyFill="1" applyBorder="1" applyAlignment="1">
      <alignment horizontal="justify" vertical="center" wrapText="1"/>
      <protection/>
    </xf>
    <xf numFmtId="0" fontId="7" fillId="33" borderId="12" xfId="57" applyFont="1" applyFill="1" applyBorder="1" applyAlignment="1">
      <alignment horizontal="justify" vertical="center" wrapText="1"/>
      <protection/>
    </xf>
    <xf numFmtId="14" fontId="6" fillId="33" borderId="16" xfId="57" applyNumberFormat="1" applyFont="1" applyFill="1" applyBorder="1" applyAlignment="1">
      <alignment horizontal="right" vertical="center" wrapText="1"/>
      <protection/>
    </xf>
    <xf numFmtId="49" fontId="7" fillId="33" borderId="16" xfId="57" applyNumberFormat="1" applyFont="1" applyFill="1" applyBorder="1" applyAlignment="1">
      <alignment horizontal="center" vertical="center" wrapText="1"/>
      <protection/>
    </xf>
    <xf numFmtId="49" fontId="7" fillId="33" borderId="14" xfId="57" applyNumberFormat="1" applyFont="1" applyFill="1" applyBorder="1" applyAlignment="1">
      <alignment horizontal="center" vertical="center" wrapText="1"/>
      <protection/>
    </xf>
    <xf numFmtId="49" fontId="7" fillId="33" borderId="12" xfId="57" applyNumberFormat="1" applyFont="1" applyFill="1" applyBorder="1" applyAlignment="1">
      <alignment horizontal="center" vertical="center" wrapText="1"/>
      <protection/>
    </xf>
    <xf numFmtId="0" fontId="82" fillId="33" borderId="16" xfId="57" applyFont="1" applyFill="1" applyBorder="1" applyAlignment="1">
      <alignment horizontal="center" vertical="center" wrapText="1"/>
      <protection/>
    </xf>
    <xf numFmtId="0" fontId="82" fillId="33" borderId="14" xfId="57" applyFont="1" applyFill="1" applyBorder="1" applyAlignment="1">
      <alignment horizontal="center" vertical="center" wrapText="1"/>
      <protection/>
    </xf>
    <xf numFmtId="0" fontId="82" fillId="33" borderId="12" xfId="57" applyFont="1" applyFill="1" applyBorder="1" applyAlignment="1">
      <alignment horizontal="center" vertical="center" wrapText="1"/>
      <protection/>
    </xf>
    <xf numFmtId="0" fontId="10" fillId="33" borderId="11" xfId="57" applyFont="1" applyFill="1" applyBorder="1" applyAlignment="1">
      <alignment horizontal="center" vertical="center" wrapText="1"/>
      <protection/>
    </xf>
    <xf numFmtId="170" fontId="8" fillId="33" borderId="16" xfId="57" applyNumberFormat="1" applyFont="1" applyFill="1" applyBorder="1" applyAlignment="1">
      <alignment horizontal="center" vertical="center" wrapText="1"/>
      <protection/>
    </xf>
    <xf numFmtId="170" fontId="8" fillId="33" borderId="14" xfId="57" applyNumberFormat="1" applyFont="1" applyFill="1" applyBorder="1" applyAlignment="1">
      <alignment horizontal="center" vertical="center" wrapText="1"/>
      <protection/>
    </xf>
    <xf numFmtId="170" fontId="8" fillId="33" borderId="12" xfId="57" applyNumberFormat="1" applyFont="1" applyFill="1" applyBorder="1" applyAlignment="1">
      <alignment horizontal="center" vertical="center" wrapText="1"/>
      <protection/>
    </xf>
    <xf numFmtId="49" fontId="8" fillId="33" borderId="16" xfId="57" applyNumberFormat="1" applyFont="1" applyFill="1" applyBorder="1" applyAlignment="1">
      <alignment horizontal="center" vertical="center" wrapText="1"/>
      <protection/>
    </xf>
    <xf numFmtId="49" fontId="8" fillId="33" borderId="14" xfId="57" applyNumberFormat="1" applyFont="1" applyFill="1" applyBorder="1" applyAlignment="1">
      <alignment horizontal="center" vertical="center" wrapText="1"/>
      <protection/>
    </xf>
    <xf numFmtId="49" fontId="8" fillId="33" borderId="12" xfId="57" applyNumberFormat="1" applyFont="1" applyFill="1" applyBorder="1" applyAlignment="1">
      <alignment horizontal="center" vertical="center" wrapText="1"/>
      <protection/>
    </xf>
    <xf numFmtId="0" fontId="11" fillId="33" borderId="16" xfId="57" applyFont="1" applyFill="1" applyBorder="1" applyAlignment="1">
      <alignment horizontal="center" vertical="center" wrapText="1"/>
      <protection/>
    </xf>
    <xf numFmtId="0" fontId="11" fillId="33" borderId="14" xfId="57" applyFont="1" applyFill="1" applyBorder="1" applyAlignment="1">
      <alignment horizontal="center" vertical="center" wrapText="1"/>
      <protection/>
    </xf>
    <xf numFmtId="0" fontId="11" fillId="33" borderId="12" xfId="57" applyFont="1" applyFill="1" applyBorder="1" applyAlignment="1">
      <alignment horizontal="center" vertical="center" wrapText="1"/>
      <protection/>
    </xf>
    <xf numFmtId="0" fontId="75" fillId="33" borderId="16" xfId="57" applyFont="1" applyFill="1" applyBorder="1" applyAlignment="1">
      <alignment horizontal="center" vertical="center" wrapText="1"/>
      <protection/>
    </xf>
    <xf numFmtId="0" fontId="75" fillId="33" borderId="14" xfId="57" applyFont="1" applyFill="1" applyBorder="1" applyAlignment="1">
      <alignment horizontal="center" vertical="center" wrapText="1"/>
      <protection/>
    </xf>
    <xf numFmtId="0" fontId="75" fillId="33" borderId="12" xfId="57" applyFont="1" applyFill="1" applyBorder="1" applyAlignment="1">
      <alignment horizontal="center" vertical="center" wrapText="1"/>
      <protection/>
    </xf>
    <xf numFmtId="0" fontId="6" fillId="33" borderId="11" xfId="57" applyFont="1" applyFill="1" applyBorder="1" applyAlignment="1">
      <alignment horizontal="center" vertical="center" wrapText="1"/>
      <protection/>
    </xf>
    <xf numFmtId="0" fontId="6" fillId="33" borderId="11" xfId="57" applyFont="1" applyFill="1" applyBorder="1" applyAlignment="1">
      <alignment horizontal="right" vertical="center" wrapText="1"/>
      <protection/>
    </xf>
    <xf numFmtId="170" fontId="6" fillId="33" borderId="11" xfId="57" applyNumberFormat="1" applyFont="1" applyFill="1" applyBorder="1" applyAlignment="1">
      <alignment horizontal="center" vertical="center" wrapText="1"/>
      <protection/>
    </xf>
    <xf numFmtId="9" fontId="6" fillId="33" borderId="11" xfId="57" applyNumberFormat="1" applyFont="1" applyFill="1" applyBorder="1" applyAlignment="1">
      <alignment horizontal="center" vertical="center" wrapText="1"/>
      <protection/>
    </xf>
    <xf numFmtId="0" fontId="8" fillId="33" borderId="11" xfId="57" applyFont="1" applyFill="1" applyBorder="1" applyAlignment="1">
      <alignment horizontal="center" vertical="center" wrapText="1"/>
      <protection/>
    </xf>
    <xf numFmtId="49" fontId="6" fillId="33" borderId="11" xfId="57" applyNumberFormat="1" applyFont="1" applyFill="1" applyBorder="1" applyAlignment="1">
      <alignment horizontal="center" vertical="center" wrapText="1"/>
      <protection/>
    </xf>
    <xf numFmtId="0" fontId="7" fillId="33" borderId="11" xfId="57" applyFont="1" applyFill="1" applyBorder="1" applyAlignment="1">
      <alignment horizontal="center" vertical="center" wrapText="1"/>
      <protection/>
    </xf>
    <xf numFmtId="170" fontId="7" fillId="33" borderId="11" xfId="57" applyNumberFormat="1" applyFont="1" applyFill="1" applyBorder="1" applyAlignment="1">
      <alignment horizontal="center" vertical="center" wrapText="1"/>
      <protection/>
    </xf>
    <xf numFmtId="170" fontId="8" fillId="33" borderId="11" xfId="57" applyNumberFormat="1" applyFont="1" applyFill="1" applyBorder="1" applyAlignment="1">
      <alignment horizontal="center" vertical="center" wrapText="1"/>
      <protection/>
    </xf>
    <xf numFmtId="49" fontId="8" fillId="33" borderId="11" xfId="57" applyNumberFormat="1" applyFont="1" applyFill="1" applyBorder="1" applyAlignment="1">
      <alignment horizontal="center" vertical="center" wrapText="1"/>
      <protection/>
    </xf>
    <xf numFmtId="9" fontId="8" fillId="33" borderId="11" xfId="57" applyNumberFormat="1" applyFont="1" applyFill="1" applyBorder="1" applyAlignment="1">
      <alignment horizontal="center" vertical="center" wrapText="1"/>
      <protection/>
    </xf>
    <xf numFmtId="2" fontId="6" fillId="33" borderId="11" xfId="57" applyNumberFormat="1" applyFont="1" applyFill="1" applyBorder="1" applyAlignment="1">
      <alignment horizontal="center" vertical="center" wrapText="1"/>
      <protection/>
    </xf>
    <xf numFmtId="2" fontId="6" fillId="33" borderId="16" xfId="57" applyNumberFormat="1" applyFont="1" applyFill="1" applyBorder="1" applyAlignment="1">
      <alignment horizontal="center" vertical="center" wrapText="1"/>
      <protection/>
    </xf>
    <xf numFmtId="2" fontId="6" fillId="33" borderId="14" xfId="57" applyNumberFormat="1" applyFont="1" applyFill="1" applyBorder="1" applyAlignment="1">
      <alignment horizontal="center" vertical="center" wrapText="1"/>
      <protection/>
    </xf>
    <xf numFmtId="2" fontId="6" fillId="33" borderId="12" xfId="57" applyNumberFormat="1" applyFont="1" applyFill="1" applyBorder="1" applyAlignment="1">
      <alignment horizontal="center" vertical="center" wrapText="1"/>
      <protection/>
    </xf>
    <xf numFmtId="49" fontId="6" fillId="33" borderId="16" xfId="57" applyNumberFormat="1" applyFont="1" applyFill="1" applyBorder="1" applyAlignment="1">
      <alignment horizontal="right" vertical="center" wrapText="1"/>
      <protection/>
    </xf>
    <xf numFmtId="49" fontId="6" fillId="33" borderId="14" xfId="57" applyNumberFormat="1" applyFont="1" applyFill="1" applyBorder="1" applyAlignment="1">
      <alignment horizontal="right" vertical="center" wrapText="1"/>
      <protection/>
    </xf>
    <xf numFmtId="49" fontId="6" fillId="33" borderId="12" xfId="57" applyNumberFormat="1" applyFont="1" applyFill="1" applyBorder="1" applyAlignment="1">
      <alignment horizontal="right" vertical="center" wrapText="1"/>
      <protection/>
    </xf>
    <xf numFmtId="171" fontId="8" fillId="33" borderId="13" xfId="57" applyNumberFormat="1" applyFont="1" applyFill="1" applyBorder="1" applyAlignment="1">
      <alignment horizontal="center" vertical="center" wrapText="1"/>
      <protection/>
    </xf>
    <xf numFmtId="171" fontId="8" fillId="33" borderId="17" xfId="57" applyNumberFormat="1" applyFont="1" applyFill="1" applyBorder="1" applyAlignment="1">
      <alignment horizontal="center" vertical="center" wrapText="1"/>
      <protection/>
    </xf>
    <xf numFmtId="171" fontId="8" fillId="33" borderId="18" xfId="57" applyNumberFormat="1" applyFont="1" applyFill="1" applyBorder="1" applyAlignment="1">
      <alignment horizontal="center" vertical="center" wrapText="1"/>
      <protection/>
    </xf>
    <xf numFmtId="0" fontId="6" fillId="33" borderId="16" xfId="57" applyFont="1" applyFill="1" applyBorder="1" applyAlignment="1">
      <alignment horizontal="center" wrapText="1"/>
      <protection/>
    </xf>
    <xf numFmtId="0" fontId="6" fillId="33" borderId="14" xfId="57" applyFont="1" applyFill="1" applyBorder="1" applyAlignment="1">
      <alignment horizontal="center" wrapText="1"/>
      <protection/>
    </xf>
    <xf numFmtId="0" fontId="6" fillId="33" borderId="12" xfId="57" applyFont="1" applyFill="1" applyBorder="1" applyAlignment="1">
      <alignment horizontal="center" wrapText="1"/>
      <protection/>
    </xf>
    <xf numFmtId="4" fontId="83" fillId="33" borderId="16" xfId="57" applyNumberFormat="1" applyFont="1" applyFill="1" applyBorder="1" applyAlignment="1">
      <alignment horizontal="center" vertical="center" wrapText="1"/>
      <protection/>
    </xf>
    <xf numFmtId="0" fontId="83" fillId="33" borderId="14" xfId="57" applyFont="1" applyFill="1" applyBorder="1" applyAlignment="1">
      <alignment horizontal="center" vertical="center" wrapText="1"/>
      <protection/>
    </xf>
    <xf numFmtId="0" fontId="83" fillId="33" borderId="12" xfId="57" applyFont="1" applyFill="1" applyBorder="1" applyAlignment="1">
      <alignment horizontal="center" vertical="center" wrapText="1"/>
      <protection/>
    </xf>
    <xf numFmtId="4" fontId="8" fillId="33" borderId="16" xfId="57" applyNumberFormat="1" applyFont="1" applyFill="1" applyBorder="1" applyAlignment="1">
      <alignment horizontal="center" vertical="center" wrapText="1"/>
      <protection/>
    </xf>
    <xf numFmtId="4" fontId="8" fillId="33" borderId="14" xfId="57" applyNumberFormat="1" applyFont="1" applyFill="1" applyBorder="1" applyAlignment="1">
      <alignment horizontal="center" vertical="center" wrapText="1"/>
      <protection/>
    </xf>
    <xf numFmtId="4" fontId="8" fillId="33" borderId="12" xfId="57" applyNumberFormat="1" applyFont="1" applyFill="1" applyBorder="1" applyAlignment="1">
      <alignment horizontal="center" vertical="center" wrapText="1"/>
      <protection/>
    </xf>
    <xf numFmtId="168" fontId="6" fillId="33" borderId="11" xfId="57" applyNumberFormat="1" applyFont="1" applyFill="1" applyBorder="1" applyAlignment="1">
      <alignment horizontal="center" vertical="center" wrapText="1"/>
      <protection/>
    </xf>
    <xf numFmtId="0" fontId="6" fillId="33" borderId="11" xfId="57" applyFont="1" applyFill="1" applyBorder="1" applyAlignment="1">
      <alignment horizontal="center" vertical="center"/>
      <protection/>
    </xf>
    <xf numFmtId="0" fontId="3" fillId="0" borderId="0" xfId="57" applyFont="1" applyFill="1" applyAlignment="1">
      <alignment horizontal="center" vertical="center" wrapText="1"/>
      <protection/>
    </xf>
    <xf numFmtId="0" fontId="3" fillId="0" borderId="0" xfId="57" applyFont="1" applyFill="1" applyAlignment="1">
      <alignment horizontal="center"/>
      <protection/>
    </xf>
    <xf numFmtId="0" fontId="2" fillId="33" borderId="13" xfId="57" applyFont="1" applyFill="1" applyBorder="1" applyAlignment="1">
      <alignment horizontal="center" vertical="center" wrapText="1"/>
      <protection/>
    </xf>
    <xf numFmtId="0" fontId="2" fillId="33" borderId="17" xfId="57" applyFont="1" applyFill="1" applyBorder="1" applyAlignment="1">
      <alignment horizontal="center" vertical="center" wrapText="1"/>
      <protection/>
    </xf>
    <xf numFmtId="0" fontId="2" fillId="33" borderId="18" xfId="57" applyFont="1" applyFill="1" applyBorder="1" applyAlignment="1">
      <alignment horizontal="center" vertical="center" wrapText="1"/>
      <protection/>
    </xf>
    <xf numFmtId="0" fontId="11" fillId="33" borderId="11" xfId="57" applyFont="1" applyFill="1" applyBorder="1" applyAlignment="1">
      <alignment horizontal="center" vertical="center" wrapText="1"/>
      <protection/>
    </xf>
    <xf numFmtId="0" fontId="84" fillId="33" borderId="16" xfId="57" applyFont="1" applyFill="1" applyBorder="1" applyAlignment="1">
      <alignment horizontal="center" vertical="center" wrapText="1"/>
      <protection/>
    </xf>
    <xf numFmtId="0" fontId="84" fillId="33" borderId="14" xfId="57" applyFont="1" applyFill="1" applyBorder="1" applyAlignment="1">
      <alignment horizontal="center" vertical="center" wrapText="1"/>
      <protection/>
    </xf>
    <xf numFmtId="0" fontId="84" fillId="33" borderId="12" xfId="57" applyFont="1" applyFill="1" applyBorder="1" applyAlignment="1">
      <alignment horizontal="center" vertical="center" wrapText="1"/>
      <protection/>
    </xf>
    <xf numFmtId="0" fontId="18" fillId="33" borderId="16" xfId="57" applyFont="1" applyFill="1" applyBorder="1" applyAlignment="1">
      <alignment horizontal="center" vertical="center" wrapText="1"/>
      <protection/>
    </xf>
    <xf numFmtId="0" fontId="18" fillId="33" borderId="14" xfId="57" applyFont="1" applyFill="1" applyBorder="1" applyAlignment="1">
      <alignment horizontal="center" vertical="center" wrapText="1"/>
      <protection/>
    </xf>
    <xf numFmtId="0" fontId="18" fillId="33" borderId="12" xfId="57" applyFont="1" applyFill="1" applyBorder="1" applyAlignment="1">
      <alignment horizontal="center" vertical="center" wrapText="1"/>
      <protection/>
    </xf>
    <xf numFmtId="170" fontId="6" fillId="33" borderId="13" xfId="0" applyNumberFormat="1" applyFont="1" applyFill="1" applyBorder="1" applyAlignment="1">
      <alignment horizontal="center" vertical="center" wrapText="1"/>
    </xf>
    <xf numFmtId="170" fontId="6" fillId="33" borderId="17" xfId="0" applyNumberFormat="1" applyFont="1" applyFill="1" applyBorder="1" applyAlignment="1">
      <alignment horizontal="center" vertical="center" wrapText="1"/>
    </xf>
    <xf numFmtId="170" fontId="6" fillId="33" borderId="18" xfId="0" applyNumberFormat="1" applyFont="1" applyFill="1" applyBorder="1" applyAlignment="1">
      <alignment horizontal="center" vertical="center" wrapText="1"/>
    </xf>
    <xf numFmtId="168" fontId="8" fillId="33" borderId="16" xfId="57" applyNumberFormat="1" applyFont="1" applyFill="1" applyBorder="1" applyAlignment="1">
      <alignment horizontal="center" vertical="center" wrapText="1"/>
      <protection/>
    </xf>
    <xf numFmtId="168" fontId="8" fillId="33" borderId="14" xfId="57" applyNumberFormat="1" applyFont="1" applyFill="1" applyBorder="1" applyAlignment="1">
      <alignment horizontal="center" vertical="center" wrapText="1"/>
      <protection/>
    </xf>
    <xf numFmtId="168" fontId="8" fillId="33" borderId="12" xfId="57" applyNumberFormat="1" applyFont="1" applyFill="1" applyBorder="1" applyAlignment="1">
      <alignment horizontal="center" vertical="center" wrapText="1"/>
      <protection/>
    </xf>
    <xf numFmtId="0" fontId="6" fillId="33" borderId="16" xfId="57" applyFont="1" applyFill="1" applyBorder="1" applyAlignment="1">
      <alignment horizontal="justify" vertical="center" wrapText="1"/>
      <protection/>
    </xf>
    <xf numFmtId="0" fontId="6" fillId="33" borderId="14" xfId="57" applyFont="1" applyFill="1" applyBorder="1" applyAlignment="1">
      <alignment horizontal="justify" vertical="center" wrapText="1"/>
      <protection/>
    </xf>
    <xf numFmtId="0" fontId="6" fillId="33" borderId="12" xfId="57" applyFont="1" applyFill="1" applyBorder="1" applyAlignment="1">
      <alignment horizontal="justify" vertical="center" wrapText="1"/>
      <protection/>
    </xf>
    <xf numFmtId="168" fontId="8" fillId="33" borderId="11" xfId="57" applyNumberFormat="1" applyFont="1" applyFill="1" applyBorder="1" applyAlignment="1">
      <alignment horizontal="center" vertical="center" wrapText="1"/>
      <protection/>
    </xf>
    <xf numFmtId="0" fontId="2" fillId="0" borderId="0" xfId="57" applyFont="1" applyFill="1" applyAlignment="1">
      <alignment horizontal="center"/>
      <protection/>
    </xf>
    <xf numFmtId="0" fontId="20" fillId="33" borderId="11" xfId="57" applyFont="1" applyFill="1" applyBorder="1" applyAlignment="1">
      <alignment horizontal="center" vertical="center" wrapText="1"/>
      <protection/>
    </xf>
    <xf numFmtId="0" fontId="20" fillId="33" borderId="16" xfId="57" applyFont="1" applyFill="1" applyBorder="1" applyAlignment="1">
      <alignment horizontal="center" vertical="center" wrapText="1"/>
      <protection/>
    </xf>
    <xf numFmtId="0" fontId="20" fillId="33" borderId="12" xfId="57" applyFont="1" applyFill="1" applyBorder="1" applyAlignment="1">
      <alignment horizontal="center" vertical="center" wrapText="1"/>
      <protection/>
    </xf>
    <xf numFmtId="168" fontId="6" fillId="33" borderId="16" xfId="57" applyNumberFormat="1" applyFont="1" applyFill="1" applyBorder="1" applyAlignment="1">
      <alignment horizontal="center" vertical="center" wrapText="1"/>
      <protection/>
    </xf>
    <xf numFmtId="168" fontId="6" fillId="33" borderId="12" xfId="57" applyNumberFormat="1" applyFont="1" applyFill="1" applyBorder="1" applyAlignment="1">
      <alignment horizontal="center" vertical="center" wrapText="1"/>
      <protection/>
    </xf>
    <xf numFmtId="0" fontId="6" fillId="33" borderId="19" xfId="57" applyFont="1" applyFill="1" applyBorder="1" applyAlignment="1">
      <alignment horizontal="center" vertical="center" wrapText="1"/>
      <protection/>
    </xf>
    <xf numFmtId="0" fontId="6" fillId="33" borderId="21" xfId="57" applyFont="1" applyFill="1" applyBorder="1" applyAlignment="1">
      <alignment horizontal="center" vertical="center" wrapText="1"/>
      <protection/>
    </xf>
    <xf numFmtId="0" fontId="3" fillId="33" borderId="11" xfId="57" applyFont="1" applyFill="1" applyBorder="1" applyAlignment="1">
      <alignment horizontal="center" vertical="center" wrapText="1"/>
      <protection/>
    </xf>
    <xf numFmtId="0" fontId="3" fillId="33" borderId="10" xfId="57" applyFont="1" applyFill="1" applyBorder="1" applyAlignment="1">
      <alignment horizontal="center"/>
      <protection/>
    </xf>
    <xf numFmtId="0" fontId="14" fillId="33" borderId="15" xfId="57" applyFont="1" applyFill="1" applyBorder="1" applyAlignment="1">
      <alignment horizontal="center" vertical="center"/>
      <protection/>
    </xf>
    <xf numFmtId="0" fontId="8" fillId="33" borderId="11" xfId="57" applyFont="1" applyFill="1" applyBorder="1" applyAlignment="1">
      <alignment horizontal="center" vertical="center"/>
      <protection/>
    </xf>
    <xf numFmtId="0" fontId="22" fillId="33" borderId="0" xfId="57" applyFont="1" applyFill="1" applyAlignment="1">
      <alignment horizontal="right" vertical="center" wrapText="1"/>
      <protection/>
    </xf>
    <xf numFmtId="0" fontId="21" fillId="33" borderId="0" xfId="57" applyFont="1" applyFill="1" applyAlignment="1">
      <alignment horizontal="center" vertical="center"/>
      <protection/>
    </xf>
    <xf numFmtId="0" fontId="3" fillId="33" borderId="0" xfId="57" applyFont="1" applyFill="1" applyAlignment="1">
      <alignment horizontal="center" vertical="center" wrapText="1"/>
      <protection/>
    </xf>
    <xf numFmtId="0" fontId="3" fillId="33" borderId="0" xfId="57" applyFont="1" applyFill="1" applyAlignment="1">
      <alignment horizontal="center"/>
      <protection/>
    </xf>
    <xf numFmtId="0" fontId="10" fillId="34" borderId="13" xfId="57" applyFont="1" applyFill="1" applyBorder="1" applyAlignment="1">
      <alignment horizontal="center" vertical="center" wrapText="1"/>
      <protection/>
    </xf>
    <xf numFmtId="0" fontId="10" fillId="34" borderId="17" xfId="57" applyFont="1" applyFill="1" applyBorder="1" applyAlignment="1">
      <alignment horizontal="center" vertical="center" wrapText="1"/>
      <protection/>
    </xf>
    <xf numFmtId="0" fontId="10" fillId="34" borderId="18" xfId="57" applyFont="1" applyFill="1" applyBorder="1" applyAlignment="1">
      <alignment horizontal="center" vertical="center" wrapText="1"/>
      <protection/>
    </xf>
    <xf numFmtId="0" fontId="85" fillId="34" borderId="13" xfId="57" applyFont="1" applyFill="1" applyBorder="1" applyAlignment="1">
      <alignment horizontal="center" vertical="center" wrapText="1"/>
      <protection/>
    </xf>
    <xf numFmtId="0" fontId="85" fillId="34" borderId="17" xfId="57" applyFont="1" applyFill="1" applyBorder="1" applyAlignment="1">
      <alignment horizontal="center" vertical="center" wrapText="1"/>
      <protection/>
    </xf>
    <xf numFmtId="0" fontId="85" fillId="34" borderId="18" xfId="57" applyFont="1" applyFill="1" applyBorder="1" applyAlignment="1">
      <alignment horizontal="center" vertical="center" wrapText="1"/>
      <protection/>
    </xf>
    <xf numFmtId="0" fontId="10" fillId="34" borderId="11" xfId="57" applyFont="1" applyFill="1" applyBorder="1" applyAlignment="1">
      <alignment horizontal="center" vertical="center" wrapText="1"/>
      <protection/>
    </xf>
    <xf numFmtId="0" fontId="3" fillId="0" borderId="0" xfId="57" applyFont="1" applyFill="1" applyAlignment="1">
      <alignment horizontal="right" wrapText="1"/>
      <protection/>
    </xf>
    <xf numFmtId="168" fontId="86" fillId="33" borderId="11" xfId="57" applyNumberFormat="1" applyFont="1" applyFill="1" applyBorder="1" applyAlignment="1">
      <alignment horizontal="right" vertical="center" wrapText="1"/>
      <protection/>
    </xf>
    <xf numFmtId="168" fontId="87" fillId="33" borderId="11" xfId="57" applyNumberFormat="1" applyFont="1" applyFill="1" applyBorder="1" applyAlignment="1">
      <alignment horizontal="center" vertical="center" wrapText="1"/>
      <protection/>
    </xf>
    <xf numFmtId="168" fontId="87" fillId="33" borderId="11" xfId="57" applyNumberFormat="1" applyFont="1" applyFill="1" applyBorder="1" applyAlignment="1">
      <alignment horizontal="right" vertical="center" wrapText="1"/>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2" xfId="55"/>
    <cellStyle name="Обычный 3" xfId="56"/>
    <cellStyle name="Обычный 4" xfId="57"/>
    <cellStyle name="Followed Hyperlink" xfId="58"/>
    <cellStyle name="Плохой" xfId="59"/>
    <cellStyle name="Пояснение" xfId="60"/>
    <cellStyle name="Примечание" xfId="61"/>
    <cellStyle name="Percent" xfId="62"/>
    <cellStyle name="Связанная ячейка" xfId="63"/>
    <cellStyle name="Стиль 1" xfId="64"/>
    <cellStyle name="Текст предупреждения" xfId="65"/>
    <cellStyle name="Comma" xfId="66"/>
    <cellStyle name="Comma [0]" xfId="67"/>
    <cellStyle name="Финансовый 2" xfId="68"/>
    <cellStyle name="Хороший" xfId="6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249"/>
  <sheetViews>
    <sheetView tabSelected="1" view="pageBreakPreview" zoomScale="85" zoomScaleNormal="85" zoomScaleSheetLayoutView="85" zoomScalePageLayoutView="78" workbookViewId="0" topLeftCell="A1">
      <selection activeCell="H15" sqref="H15"/>
    </sheetView>
  </sheetViews>
  <sheetFormatPr defaultColWidth="9.140625" defaultRowHeight="15"/>
  <cols>
    <col min="1" max="1" width="5.7109375" style="118" bestFit="1" customWidth="1"/>
    <col min="2" max="2" width="32.8515625" style="118" customWidth="1"/>
    <col min="3" max="3" width="13.421875" style="134" customWidth="1"/>
    <col min="4" max="4" width="12.00390625" style="134" customWidth="1"/>
    <col min="5" max="5" width="10.28125" style="135" customWidth="1"/>
    <col min="6" max="6" width="12.8515625" style="134" customWidth="1"/>
    <col min="7" max="7" width="15.7109375" style="135" customWidth="1"/>
    <col min="8" max="8" width="11.8515625" style="134" customWidth="1"/>
    <col min="9" max="9" width="9.57421875" style="136" customWidth="1"/>
    <col min="10" max="10" width="12.00390625" style="134" customWidth="1"/>
    <col min="11" max="11" width="12.140625" style="134" customWidth="1"/>
    <col min="12" max="12" width="11.140625" style="135" customWidth="1"/>
    <col min="13" max="13" width="13.28125" style="134" customWidth="1"/>
    <col min="14" max="14" width="13.140625" style="135" customWidth="1"/>
    <col min="15" max="15" width="7.57421875" style="135" hidden="1" customWidth="1"/>
    <col min="16" max="16" width="7.00390625" style="135" hidden="1" customWidth="1"/>
    <col min="17" max="17" width="16.00390625" style="118" customWidth="1"/>
    <col min="18" max="18" width="11.00390625" style="118" bestFit="1" customWidth="1"/>
    <col min="19" max="16384" width="9.140625" style="118" customWidth="1"/>
  </cols>
  <sheetData>
    <row r="1" spans="1:17" ht="18.75">
      <c r="A1" s="114"/>
      <c r="B1" s="114"/>
      <c r="C1" s="115"/>
      <c r="D1" s="115"/>
      <c r="E1" s="116"/>
      <c r="F1" s="115"/>
      <c r="G1" s="116"/>
      <c r="H1" s="115"/>
      <c r="I1" s="117"/>
      <c r="J1" s="115"/>
      <c r="K1" s="115"/>
      <c r="L1" s="116"/>
      <c r="M1" s="286" t="s">
        <v>403</v>
      </c>
      <c r="N1" s="286"/>
      <c r="O1" s="286"/>
      <c r="P1" s="286"/>
      <c r="Q1" s="286"/>
    </row>
    <row r="2" spans="1:17" ht="16.5" customHeight="1">
      <c r="A2" s="287" t="s">
        <v>27</v>
      </c>
      <c r="B2" s="287"/>
      <c r="C2" s="287"/>
      <c r="D2" s="287"/>
      <c r="E2" s="287"/>
      <c r="F2" s="287"/>
      <c r="G2" s="287"/>
      <c r="H2" s="287"/>
      <c r="I2" s="287"/>
      <c r="J2" s="287"/>
      <c r="K2" s="287"/>
      <c r="L2" s="287"/>
      <c r="M2" s="287"/>
      <c r="N2" s="287"/>
      <c r="O2" s="287"/>
      <c r="P2" s="287"/>
      <c r="Q2" s="287"/>
    </row>
    <row r="3" spans="1:17" ht="41.25" customHeight="1">
      <c r="A3" s="288" t="s">
        <v>28</v>
      </c>
      <c r="B3" s="288"/>
      <c r="C3" s="288"/>
      <c r="D3" s="288"/>
      <c r="E3" s="288"/>
      <c r="F3" s="288"/>
      <c r="G3" s="288"/>
      <c r="H3" s="288"/>
      <c r="I3" s="288"/>
      <c r="J3" s="288"/>
      <c r="K3" s="288"/>
      <c r="L3" s="288"/>
      <c r="M3" s="288"/>
      <c r="N3" s="288"/>
      <c r="O3" s="288"/>
      <c r="P3" s="288"/>
      <c r="Q3" s="288"/>
    </row>
    <row r="4" spans="1:17" ht="12.75">
      <c r="A4" s="289" t="s">
        <v>397</v>
      </c>
      <c r="B4" s="289"/>
      <c r="C4" s="289"/>
      <c r="D4" s="289"/>
      <c r="E4" s="289"/>
      <c r="F4" s="289"/>
      <c r="G4" s="289"/>
      <c r="H4" s="289"/>
      <c r="I4" s="289"/>
      <c r="J4" s="289"/>
      <c r="K4" s="289"/>
      <c r="L4" s="289"/>
      <c r="M4" s="289"/>
      <c r="N4" s="289"/>
      <c r="O4" s="289"/>
      <c r="P4" s="289"/>
      <c r="Q4" s="289"/>
    </row>
    <row r="5" spans="1:17" ht="12.75">
      <c r="A5" s="289"/>
      <c r="B5" s="289"/>
      <c r="C5" s="289"/>
      <c r="D5" s="289"/>
      <c r="E5" s="289"/>
      <c r="F5" s="289"/>
      <c r="G5" s="289"/>
      <c r="H5" s="289"/>
      <c r="I5" s="289"/>
      <c r="J5" s="289"/>
      <c r="K5" s="289"/>
      <c r="L5" s="289"/>
      <c r="M5" s="289"/>
      <c r="N5" s="289"/>
      <c r="O5" s="289"/>
      <c r="P5" s="289"/>
      <c r="Q5" s="289"/>
    </row>
    <row r="6" spans="1:17" ht="11.25">
      <c r="A6" s="224" t="s">
        <v>0</v>
      </c>
      <c r="B6" s="224" t="s">
        <v>29</v>
      </c>
      <c r="C6" s="273" t="s">
        <v>30</v>
      </c>
      <c r="D6" s="273" t="s">
        <v>31</v>
      </c>
      <c r="E6" s="224" t="s">
        <v>32</v>
      </c>
      <c r="F6" s="273" t="s">
        <v>33</v>
      </c>
      <c r="G6" s="285" t="s">
        <v>1</v>
      </c>
      <c r="H6" s="285"/>
      <c r="I6" s="285"/>
      <c r="J6" s="273" t="s">
        <v>34</v>
      </c>
      <c r="K6" s="273" t="s">
        <v>35</v>
      </c>
      <c r="L6" s="224" t="s">
        <v>2</v>
      </c>
      <c r="M6" s="273" t="s">
        <v>36</v>
      </c>
      <c r="N6" s="224" t="s">
        <v>37</v>
      </c>
      <c r="O6" s="275" t="s">
        <v>38</v>
      </c>
      <c r="P6" s="276" t="s">
        <v>39</v>
      </c>
      <c r="Q6" s="224" t="s">
        <v>394</v>
      </c>
    </row>
    <row r="7" spans="1:17" s="119" customFormat="1" ht="54.75" customHeight="1">
      <c r="A7" s="224"/>
      <c r="B7" s="224"/>
      <c r="C7" s="273"/>
      <c r="D7" s="273"/>
      <c r="E7" s="224"/>
      <c r="F7" s="273"/>
      <c r="G7" s="138" t="s">
        <v>41</v>
      </c>
      <c r="H7" s="140" t="s">
        <v>42</v>
      </c>
      <c r="I7" s="139" t="s">
        <v>43</v>
      </c>
      <c r="J7" s="273"/>
      <c r="K7" s="273"/>
      <c r="L7" s="224"/>
      <c r="M7" s="273"/>
      <c r="N7" s="224"/>
      <c r="O7" s="275"/>
      <c r="P7" s="277"/>
      <c r="Q7" s="224"/>
    </row>
    <row r="8" spans="1:18" ht="11.25">
      <c r="A8" s="142">
        <v>1</v>
      </c>
      <c r="B8" s="142">
        <v>2</v>
      </c>
      <c r="C8" s="142">
        <v>3</v>
      </c>
      <c r="D8" s="142">
        <v>4</v>
      </c>
      <c r="E8" s="142">
        <v>5</v>
      </c>
      <c r="F8" s="142">
        <v>6</v>
      </c>
      <c r="G8" s="142">
        <v>7</v>
      </c>
      <c r="H8" s="142">
        <v>8</v>
      </c>
      <c r="I8" s="142">
        <v>9</v>
      </c>
      <c r="J8" s="142">
        <v>10</v>
      </c>
      <c r="K8" s="142">
        <v>11</v>
      </c>
      <c r="L8" s="142">
        <v>12</v>
      </c>
      <c r="M8" s="142">
        <v>13</v>
      </c>
      <c r="N8" s="142">
        <v>14</v>
      </c>
      <c r="O8" s="142">
        <v>15</v>
      </c>
      <c r="P8" s="142">
        <v>16</v>
      </c>
      <c r="Q8" s="142">
        <v>15</v>
      </c>
      <c r="R8" s="120"/>
    </row>
    <row r="9" spans="1:18" ht="94.5">
      <c r="A9" s="168" t="s">
        <v>3</v>
      </c>
      <c r="B9" s="13" t="s">
        <v>44</v>
      </c>
      <c r="C9" s="113">
        <f>SUM(C10:C12)</f>
        <v>692935.4030800001</v>
      </c>
      <c r="D9" s="113">
        <f aca="true" t="shared" si="0" ref="D9:N9">SUM(D10:D12)</f>
        <v>683008.98893</v>
      </c>
      <c r="E9" s="267"/>
      <c r="F9" s="113">
        <f t="shared" si="0"/>
        <v>709677.45045</v>
      </c>
      <c r="G9" s="267"/>
      <c r="H9" s="113">
        <f t="shared" si="0"/>
        <v>690237.2761400001</v>
      </c>
      <c r="I9" s="267"/>
      <c r="J9" s="113">
        <f t="shared" si="0"/>
        <v>686210.79463</v>
      </c>
      <c r="K9" s="113">
        <f t="shared" si="0"/>
        <v>683008.98893</v>
      </c>
      <c r="L9" s="171">
        <f>(L14+L26+L67+L87+L96+L104+L116+L164+L224+L235)/10</f>
        <v>0.998235</v>
      </c>
      <c r="M9" s="113">
        <f t="shared" si="0"/>
        <v>702690.6429200001</v>
      </c>
      <c r="N9" s="299">
        <f t="shared" si="0"/>
        <v>13055.799070000037</v>
      </c>
      <c r="O9" s="244"/>
      <c r="P9" s="162"/>
      <c r="Q9" s="241"/>
      <c r="R9" s="120"/>
    </row>
    <row r="10" spans="1:18" ht="11.25" customHeight="1">
      <c r="A10" s="169"/>
      <c r="B10" s="15" t="s">
        <v>4</v>
      </c>
      <c r="C10" s="16">
        <f>C15+C27+C68+C88+C97+C105+C117+C165+C225+C236</f>
        <v>567126.88811</v>
      </c>
      <c r="D10" s="16">
        <f>D15+D27+D68+D88+D97+D105+D117+D165+D225+D236</f>
        <v>562274.40373</v>
      </c>
      <c r="E10" s="268"/>
      <c r="F10" s="16">
        <f>F15+F27+F68+F88+F97+F105+F117+F165+F225+F236</f>
        <v>591329.43895</v>
      </c>
      <c r="G10" s="268"/>
      <c r="H10" s="16">
        <f>H15+H27+H68+H88+H97+H105+H117+H165+H225+H236</f>
        <v>576018.0065900001</v>
      </c>
      <c r="I10" s="268"/>
      <c r="J10" s="16">
        <f>J15+J27+J68+J88+J97+J105+J117+J165+J225+J236</f>
        <v>565476.20943</v>
      </c>
      <c r="K10" s="16">
        <f>K15+K27+K68+K88+K97+K105+K117+K165+K225+K236</f>
        <v>562274.40373</v>
      </c>
      <c r="L10" s="172"/>
      <c r="M10" s="16">
        <f>M15+M27+M68+M88+M97+M105+M117+M165+M225+M236</f>
        <v>580182.6871800001</v>
      </c>
      <c r="N10" s="300">
        <f>N15+N27+N68+N88+N97+N105+N117+N165+N225+N236</f>
        <v>13055.799070000037</v>
      </c>
      <c r="O10" s="245"/>
      <c r="P10" s="163"/>
      <c r="Q10" s="242"/>
      <c r="R10" s="120"/>
    </row>
    <row r="11" spans="1:18" ht="23.25" customHeight="1">
      <c r="A11" s="169"/>
      <c r="B11" s="18" t="s">
        <v>401</v>
      </c>
      <c r="C11" s="16">
        <f>C161</f>
        <v>8000</v>
      </c>
      <c r="D11" s="16">
        <f>D161</f>
        <v>8000</v>
      </c>
      <c r="E11" s="268"/>
      <c r="F11" s="16" t="s">
        <v>45</v>
      </c>
      <c r="G11" s="268"/>
      <c r="H11" s="16" t="s">
        <v>45</v>
      </c>
      <c r="I11" s="268"/>
      <c r="J11" s="16">
        <f>J161</f>
        <v>8000</v>
      </c>
      <c r="K11" s="16">
        <f>K161</f>
        <v>8000</v>
      </c>
      <c r="L11" s="172"/>
      <c r="M11" s="16">
        <f>M161</f>
        <v>8000</v>
      </c>
      <c r="N11" s="16">
        <f>N161</f>
        <v>0</v>
      </c>
      <c r="O11" s="245"/>
      <c r="P11" s="163"/>
      <c r="Q11" s="242"/>
      <c r="R11" s="120"/>
    </row>
    <row r="12" spans="1:18" ht="11.25" customHeight="1">
      <c r="A12" s="170"/>
      <c r="B12" s="15" t="s">
        <v>5</v>
      </c>
      <c r="C12" s="16">
        <f>C16+C28+C69+C89+C98+C106+C118+C166+C226+C237</f>
        <v>117808.51497</v>
      </c>
      <c r="D12" s="16">
        <f>D16+D28+D69+D89+D98+D106+D118+D166+D226+D237</f>
        <v>112734.58519999999</v>
      </c>
      <c r="E12" s="269"/>
      <c r="F12" s="16">
        <f>F16+F28+F69+F89+F98+F106+F118+F166+F226+F237</f>
        <v>118348.01150000001</v>
      </c>
      <c r="G12" s="269"/>
      <c r="H12" s="16">
        <f>H16+H28+H69+H89+H98+H106+H118+H166+H226+H237</f>
        <v>114219.26955</v>
      </c>
      <c r="I12" s="269"/>
      <c r="J12" s="16">
        <f>J16+J28+J69+J89+J98+J106+J118+J166+J226+J237</f>
        <v>112734.58519999999</v>
      </c>
      <c r="K12" s="16">
        <f>K16+K28+K69+K89+K98+K106+K118+K166+K226+K237</f>
        <v>112734.58519999999</v>
      </c>
      <c r="L12" s="173"/>
      <c r="M12" s="16">
        <f>M16+M28+M69+M89+M98+M106+M118+M166+M226+M237</f>
        <v>114507.95573999999</v>
      </c>
      <c r="N12" s="19" t="s">
        <v>45</v>
      </c>
      <c r="O12" s="246"/>
      <c r="P12" s="164"/>
      <c r="Q12" s="243"/>
      <c r="R12" s="120"/>
    </row>
    <row r="13" spans="1:18" ht="15.75" customHeight="1">
      <c r="A13" s="108"/>
      <c r="B13" s="177" t="s">
        <v>46</v>
      </c>
      <c r="C13" s="178"/>
      <c r="D13" s="178"/>
      <c r="E13" s="178"/>
      <c r="F13" s="178"/>
      <c r="G13" s="178"/>
      <c r="H13" s="178"/>
      <c r="I13" s="178"/>
      <c r="J13" s="178"/>
      <c r="K13" s="178"/>
      <c r="L13" s="178"/>
      <c r="M13" s="178"/>
      <c r="N13" s="178"/>
      <c r="O13" s="178"/>
      <c r="P13" s="178"/>
      <c r="Q13" s="179"/>
      <c r="R13" s="120"/>
    </row>
    <row r="14" spans="1:18" ht="75">
      <c r="A14" s="224" t="s">
        <v>3</v>
      </c>
      <c r="B14" s="13" t="s">
        <v>47</v>
      </c>
      <c r="C14" s="113">
        <f>SUM(C15:C16)</f>
        <v>337070.83586999995</v>
      </c>
      <c r="D14" s="113">
        <f>SUM(D15:D16)</f>
        <v>327329.13695</v>
      </c>
      <c r="E14" s="273"/>
      <c r="F14" s="113">
        <f>SUM(F15:F16)</f>
        <v>354794.2173</v>
      </c>
      <c r="G14" s="228"/>
      <c r="H14" s="113">
        <f>SUM(H15:H16)</f>
        <v>339245.96933000005</v>
      </c>
      <c r="I14" s="229"/>
      <c r="J14" s="113">
        <f>SUM(J15:J16)</f>
        <v>330530.94265000004</v>
      </c>
      <c r="K14" s="113">
        <f>SUM(K15:K16)</f>
        <v>327329.13695</v>
      </c>
      <c r="L14" s="171">
        <f>(L17+L21)/2</f>
        <v>0.9823500000000001</v>
      </c>
      <c r="M14" s="113">
        <f>SUM(M15:M16)</f>
        <v>346826.40291000006</v>
      </c>
      <c r="N14" s="299">
        <f>SUM(N15:N16)</f>
        <v>13055.799070000037</v>
      </c>
      <c r="O14" s="244"/>
      <c r="P14" s="168"/>
      <c r="Q14" s="220" t="s">
        <v>398</v>
      </c>
      <c r="R14" s="120"/>
    </row>
    <row r="15" spans="1:18" ht="12.75" customHeight="1">
      <c r="A15" s="224"/>
      <c r="B15" s="18" t="s">
        <v>4</v>
      </c>
      <c r="C15" s="19">
        <f>C18+C22</f>
        <v>267002.19599</v>
      </c>
      <c r="D15" s="19">
        <f>D18+D22</f>
        <v>262149.71161</v>
      </c>
      <c r="E15" s="273"/>
      <c r="F15" s="19">
        <f>F18+F22</f>
        <v>284395.7179</v>
      </c>
      <c r="G15" s="228"/>
      <c r="H15" s="19">
        <f>H18+H22</f>
        <v>273066.54399000003</v>
      </c>
      <c r="I15" s="229"/>
      <c r="J15" s="19">
        <f>J18+J22</f>
        <v>265351.51731</v>
      </c>
      <c r="K15" s="19">
        <f>K18+K22</f>
        <v>262149.71161</v>
      </c>
      <c r="L15" s="172"/>
      <c r="M15" s="19">
        <f>M18+M22</f>
        <v>280057.99506000004</v>
      </c>
      <c r="N15" s="298">
        <f>N18+N22</f>
        <v>13055.799070000037</v>
      </c>
      <c r="O15" s="245"/>
      <c r="P15" s="169"/>
      <c r="Q15" s="220"/>
      <c r="R15" s="120"/>
    </row>
    <row r="16" spans="1:18" ht="12.75" customHeight="1">
      <c r="A16" s="224"/>
      <c r="B16" s="18" t="s">
        <v>5</v>
      </c>
      <c r="C16" s="19">
        <f>C19+C23</f>
        <v>70068.63988</v>
      </c>
      <c r="D16" s="19">
        <f>D19+D23</f>
        <v>65179.42534</v>
      </c>
      <c r="E16" s="273"/>
      <c r="F16" s="19">
        <f>F19+F23</f>
        <v>70398.4994</v>
      </c>
      <c r="G16" s="228"/>
      <c r="H16" s="19">
        <f>H19+H23</f>
        <v>66179.42534</v>
      </c>
      <c r="I16" s="229"/>
      <c r="J16" s="19">
        <f>J19+J23</f>
        <v>65179.42534</v>
      </c>
      <c r="K16" s="19">
        <f>K19+K23</f>
        <v>65179.42534</v>
      </c>
      <c r="L16" s="173"/>
      <c r="M16" s="19">
        <f>M19+M23</f>
        <v>66768.40785</v>
      </c>
      <c r="N16" s="22" t="s">
        <v>45</v>
      </c>
      <c r="O16" s="246"/>
      <c r="P16" s="170"/>
      <c r="Q16" s="220"/>
      <c r="R16" s="120"/>
    </row>
    <row r="17" spans="1:18" ht="31.5">
      <c r="A17" s="224" t="s">
        <v>6</v>
      </c>
      <c r="B17" s="13" t="s">
        <v>48</v>
      </c>
      <c r="C17" s="113">
        <f>SUM(C18:C19)</f>
        <v>22916.489</v>
      </c>
      <c r="D17" s="113">
        <f>SUM(D18:D19)</f>
        <v>22416.489</v>
      </c>
      <c r="E17" s="171"/>
      <c r="F17" s="113">
        <f>SUM(F18:F19)</f>
        <v>22222.216</v>
      </c>
      <c r="G17" s="171"/>
      <c r="H17" s="113">
        <f>SUM(H18:H19)</f>
        <v>22416.489</v>
      </c>
      <c r="I17" s="171"/>
      <c r="J17" s="113">
        <f>SUM(J18:J19)</f>
        <v>22416.489</v>
      </c>
      <c r="K17" s="113">
        <f>SUM(K18:K19)</f>
        <v>22416.489</v>
      </c>
      <c r="L17" s="171">
        <v>1</v>
      </c>
      <c r="M17" s="113">
        <f>SUM(M18:M19)</f>
        <v>22416.489</v>
      </c>
      <c r="N17" s="113">
        <f>SUM(N18:N19)</f>
        <v>0</v>
      </c>
      <c r="O17" s="168"/>
      <c r="P17" s="168"/>
      <c r="Q17" s="220"/>
      <c r="R17" s="120"/>
    </row>
    <row r="18" spans="1:18" ht="12.75" customHeight="1">
      <c r="A18" s="224"/>
      <c r="B18" s="26" t="s">
        <v>4</v>
      </c>
      <c r="C18" s="19">
        <v>15791.1328</v>
      </c>
      <c r="D18" s="19">
        <v>15791.1328</v>
      </c>
      <c r="E18" s="172"/>
      <c r="F18" s="19">
        <v>15075.7148</v>
      </c>
      <c r="G18" s="172"/>
      <c r="H18" s="19">
        <v>15791.1328</v>
      </c>
      <c r="I18" s="172"/>
      <c r="J18" s="19">
        <v>15791.1328</v>
      </c>
      <c r="K18" s="19">
        <v>15791.1328</v>
      </c>
      <c r="L18" s="172"/>
      <c r="M18" s="19">
        <v>15791.1328</v>
      </c>
      <c r="N18" s="19">
        <f>M18-C18</f>
        <v>0</v>
      </c>
      <c r="O18" s="169"/>
      <c r="P18" s="169"/>
      <c r="Q18" s="220"/>
      <c r="R18" s="120"/>
    </row>
    <row r="19" spans="1:18" ht="12.75" customHeight="1">
      <c r="A19" s="224"/>
      <c r="B19" s="26" t="s">
        <v>5</v>
      </c>
      <c r="C19" s="19">
        <v>7125.3562</v>
      </c>
      <c r="D19" s="19">
        <v>6625.3562</v>
      </c>
      <c r="E19" s="172"/>
      <c r="F19" s="19">
        <v>7146.5012</v>
      </c>
      <c r="G19" s="172"/>
      <c r="H19" s="19">
        <v>6625.3562</v>
      </c>
      <c r="I19" s="172"/>
      <c r="J19" s="19">
        <v>6625.3562</v>
      </c>
      <c r="K19" s="19">
        <v>6625.3562</v>
      </c>
      <c r="L19" s="173"/>
      <c r="M19" s="19">
        <v>6625.3562</v>
      </c>
      <c r="N19" s="21" t="s">
        <v>45</v>
      </c>
      <c r="O19" s="169"/>
      <c r="P19" s="169"/>
      <c r="Q19" s="220"/>
      <c r="R19" s="120"/>
    </row>
    <row r="20" spans="1:18" ht="12.75" customHeight="1">
      <c r="A20" s="224"/>
      <c r="B20" s="18" t="s">
        <v>49</v>
      </c>
      <c r="C20" s="238"/>
      <c r="D20" s="239"/>
      <c r="E20" s="239"/>
      <c r="F20" s="239"/>
      <c r="G20" s="239"/>
      <c r="H20" s="239"/>
      <c r="I20" s="239"/>
      <c r="J20" s="239"/>
      <c r="K20" s="239"/>
      <c r="L20" s="239"/>
      <c r="M20" s="239"/>
      <c r="N20" s="240"/>
      <c r="O20" s="170"/>
      <c r="P20" s="170"/>
      <c r="Q20" s="220"/>
      <c r="R20" s="120"/>
    </row>
    <row r="21" spans="1:18" ht="31.5">
      <c r="A21" s="168" t="s">
        <v>7</v>
      </c>
      <c r="B21" s="13" t="s">
        <v>53</v>
      </c>
      <c r="C21" s="113">
        <f>SUM(C22:C23)</f>
        <v>314154.34687</v>
      </c>
      <c r="D21" s="113">
        <f>SUM(D22:D23)</f>
        <v>304912.64795</v>
      </c>
      <c r="E21" s="208"/>
      <c r="F21" s="113">
        <f>SUM(F22:F23)</f>
        <v>332572.0013</v>
      </c>
      <c r="G21" s="208"/>
      <c r="H21" s="113">
        <f>SUM(H22:H23)</f>
        <v>316829.48033</v>
      </c>
      <c r="I21" s="211"/>
      <c r="J21" s="113">
        <f>SUM(J22:J23)</f>
        <v>308114.45365</v>
      </c>
      <c r="K21" s="113">
        <f>SUM(K22:K23)</f>
        <v>304912.64795</v>
      </c>
      <c r="L21" s="171">
        <v>0.9647</v>
      </c>
      <c r="M21" s="113">
        <f>SUM(M22:M23)</f>
        <v>324409.91391</v>
      </c>
      <c r="N21" s="299">
        <f>SUM(N22:N23)</f>
        <v>13055.799070000037</v>
      </c>
      <c r="O21" s="168"/>
      <c r="P21" s="168"/>
      <c r="Q21" s="180"/>
      <c r="R21" s="120"/>
    </row>
    <row r="22" spans="1:18" ht="12.75" customHeight="1">
      <c r="A22" s="169"/>
      <c r="B22" s="26" t="s">
        <v>4</v>
      </c>
      <c r="C22" s="19">
        <v>251211.06319</v>
      </c>
      <c r="D22" s="19">
        <v>246358.57881</v>
      </c>
      <c r="E22" s="209"/>
      <c r="F22" s="19">
        <v>269320.0031</v>
      </c>
      <c r="G22" s="209"/>
      <c r="H22" s="19">
        <v>257275.41119</v>
      </c>
      <c r="I22" s="212"/>
      <c r="J22" s="19">
        <v>249560.38451</v>
      </c>
      <c r="K22" s="19">
        <v>246358.57881</v>
      </c>
      <c r="L22" s="172"/>
      <c r="M22" s="19">
        <v>264266.86226</v>
      </c>
      <c r="N22" s="298">
        <f>M22-C22</f>
        <v>13055.799070000037</v>
      </c>
      <c r="O22" s="169"/>
      <c r="P22" s="169"/>
      <c r="Q22" s="181"/>
      <c r="R22" s="120"/>
    </row>
    <row r="23" spans="1:18" ht="12.75" customHeight="1">
      <c r="A23" s="169"/>
      <c r="B23" s="26" t="s">
        <v>5</v>
      </c>
      <c r="C23" s="19">
        <v>62943.28368</v>
      </c>
      <c r="D23" s="19">
        <v>58554.06914</v>
      </c>
      <c r="E23" s="210"/>
      <c r="F23" s="19">
        <v>63251.9982</v>
      </c>
      <c r="G23" s="210"/>
      <c r="H23" s="19">
        <v>59554.06914</v>
      </c>
      <c r="I23" s="213"/>
      <c r="J23" s="19">
        <v>58554.06914</v>
      </c>
      <c r="K23" s="19">
        <v>58554.06914</v>
      </c>
      <c r="L23" s="173"/>
      <c r="M23" s="19">
        <v>60143.05165</v>
      </c>
      <c r="N23" s="21" t="s">
        <v>45</v>
      </c>
      <c r="O23" s="170"/>
      <c r="P23" s="170"/>
      <c r="Q23" s="182"/>
      <c r="R23" s="120"/>
    </row>
    <row r="24" spans="1:18" ht="12.75" customHeight="1">
      <c r="A24" s="170"/>
      <c r="B24" s="26" t="s">
        <v>49</v>
      </c>
      <c r="C24" s="174"/>
      <c r="D24" s="175"/>
      <c r="E24" s="175"/>
      <c r="F24" s="175"/>
      <c r="G24" s="175"/>
      <c r="H24" s="175"/>
      <c r="I24" s="175"/>
      <c r="J24" s="175"/>
      <c r="K24" s="175"/>
      <c r="L24" s="175"/>
      <c r="M24" s="175"/>
      <c r="N24" s="175"/>
      <c r="O24" s="175"/>
      <c r="P24" s="175"/>
      <c r="Q24" s="176"/>
      <c r="R24" s="120"/>
    </row>
    <row r="25" spans="1:18" ht="15.75">
      <c r="A25" s="110"/>
      <c r="B25" s="177" t="s">
        <v>21</v>
      </c>
      <c r="C25" s="178"/>
      <c r="D25" s="178"/>
      <c r="E25" s="178"/>
      <c r="F25" s="178"/>
      <c r="G25" s="178"/>
      <c r="H25" s="178"/>
      <c r="I25" s="178"/>
      <c r="J25" s="178"/>
      <c r="K25" s="178"/>
      <c r="L25" s="178"/>
      <c r="M25" s="178"/>
      <c r="N25" s="178"/>
      <c r="O25" s="178"/>
      <c r="P25" s="178"/>
      <c r="Q25" s="179"/>
      <c r="R25" s="120"/>
    </row>
    <row r="26" spans="1:18" ht="75">
      <c r="A26" s="168" t="s">
        <v>3</v>
      </c>
      <c r="B26" s="13" t="s">
        <v>47</v>
      </c>
      <c r="C26" s="113">
        <f>SUM(C27:C28)</f>
        <v>38593.414000000004</v>
      </c>
      <c r="D26" s="113">
        <f>SUM(D27:D28)</f>
        <v>38593.086800000005</v>
      </c>
      <c r="E26" s="208"/>
      <c r="F26" s="113">
        <f>SUM(F27:F28)</f>
        <v>40497.744</v>
      </c>
      <c r="G26" s="208"/>
      <c r="H26" s="113">
        <f>SUM(H27:H28)</f>
        <v>38593.086800000005</v>
      </c>
      <c r="I26" s="208"/>
      <c r="J26" s="113">
        <f>SUM(J27:J28)</f>
        <v>38593.086800000005</v>
      </c>
      <c r="K26" s="113">
        <f>SUM(K27:K28)</f>
        <v>38593.086800000005</v>
      </c>
      <c r="L26" s="171">
        <f>(L30+L48+L59)/3</f>
        <v>1</v>
      </c>
      <c r="M26" s="113">
        <f>SUM(M27:M28)</f>
        <v>38593.086800000005</v>
      </c>
      <c r="N26" s="113">
        <f>SUM(N27:N28)</f>
        <v>0</v>
      </c>
      <c r="O26" s="162"/>
      <c r="P26" s="162"/>
      <c r="Q26" s="180"/>
      <c r="R26" s="120"/>
    </row>
    <row r="27" spans="1:18" ht="12.75" customHeight="1">
      <c r="A27" s="169"/>
      <c r="B27" s="18" t="s">
        <v>4</v>
      </c>
      <c r="C27" s="19">
        <f>C31+C49+C60</f>
        <v>26937.570040000002</v>
      </c>
      <c r="D27" s="19">
        <f>D31+D49+D60</f>
        <v>26937.570040000002</v>
      </c>
      <c r="E27" s="209"/>
      <c r="F27" s="19">
        <f>F31+F49+F60</f>
        <v>28528.6912</v>
      </c>
      <c r="G27" s="209"/>
      <c r="H27" s="19">
        <f>H31+H49+H60</f>
        <v>26937.570040000002</v>
      </c>
      <c r="I27" s="209"/>
      <c r="J27" s="19">
        <f>J31+J49+J60</f>
        <v>26937.570040000002</v>
      </c>
      <c r="K27" s="19">
        <f>K31+K49+K60</f>
        <v>26937.570040000002</v>
      </c>
      <c r="L27" s="172"/>
      <c r="M27" s="19">
        <f>M31+M49+M60</f>
        <v>26937.570040000002</v>
      </c>
      <c r="N27" s="19">
        <f>N31+N49+N60</f>
        <v>0</v>
      </c>
      <c r="O27" s="163"/>
      <c r="P27" s="163"/>
      <c r="Q27" s="181"/>
      <c r="R27" s="120"/>
    </row>
    <row r="28" spans="1:18" ht="12.75" customHeight="1">
      <c r="A28" s="170"/>
      <c r="B28" s="18" t="s">
        <v>5</v>
      </c>
      <c r="C28" s="19">
        <f>C32+C50+C61</f>
        <v>11655.84396</v>
      </c>
      <c r="D28" s="19">
        <f>D32+D50+D61</f>
        <v>11655.51676</v>
      </c>
      <c r="E28" s="210"/>
      <c r="F28" s="19">
        <f>F32+F50+F61</f>
        <v>11969.0528</v>
      </c>
      <c r="G28" s="210"/>
      <c r="H28" s="19">
        <f>H32+H50+H61</f>
        <v>11655.51676</v>
      </c>
      <c r="I28" s="210"/>
      <c r="J28" s="19">
        <f>J32+J50+J61</f>
        <v>11655.51676</v>
      </c>
      <c r="K28" s="19">
        <f>K32+K50+K61</f>
        <v>11655.51676</v>
      </c>
      <c r="L28" s="173"/>
      <c r="M28" s="19">
        <f>M32+M50+M61</f>
        <v>11655.51676</v>
      </c>
      <c r="N28" s="21" t="s">
        <v>45</v>
      </c>
      <c r="O28" s="164"/>
      <c r="P28" s="164"/>
      <c r="Q28" s="182"/>
      <c r="R28" s="120"/>
    </row>
    <row r="29" spans="1:18" ht="12.75" customHeight="1">
      <c r="A29" s="110"/>
      <c r="B29" s="165" t="s">
        <v>22</v>
      </c>
      <c r="C29" s="166"/>
      <c r="D29" s="166"/>
      <c r="E29" s="166"/>
      <c r="F29" s="166"/>
      <c r="G29" s="166"/>
      <c r="H29" s="166"/>
      <c r="I29" s="166"/>
      <c r="J29" s="166"/>
      <c r="K29" s="166"/>
      <c r="L29" s="166"/>
      <c r="M29" s="166"/>
      <c r="N29" s="166"/>
      <c r="O29" s="166"/>
      <c r="P29" s="166"/>
      <c r="Q29" s="167"/>
      <c r="R29" s="120"/>
    </row>
    <row r="30" spans="1:18" ht="75">
      <c r="A30" s="168" t="s">
        <v>3</v>
      </c>
      <c r="B30" s="13" t="s">
        <v>47</v>
      </c>
      <c r="C30" s="113">
        <f>SUM(C31:C32)</f>
        <v>23061.327400000002</v>
      </c>
      <c r="D30" s="113">
        <f aca="true" t="shared" si="1" ref="D30:N30">SUM(D31:D32)</f>
        <v>23061.000200000002</v>
      </c>
      <c r="E30" s="208"/>
      <c r="F30" s="113">
        <f t="shared" si="1"/>
        <v>23197.744</v>
      </c>
      <c r="G30" s="208"/>
      <c r="H30" s="113">
        <f t="shared" si="1"/>
        <v>23061.000200000002</v>
      </c>
      <c r="I30" s="211"/>
      <c r="J30" s="113">
        <f t="shared" si="1"/>
        <v>23061.000200000002</v>
      </c>
      <c r="K30" s="113">
        <f t="shared" si="1"/>
        <v>23061.000200000002</v>
      </c>
      <c r="L30" s="171">
        <f>(L33+L40)/2</f>
        <v>1</v>
      </c>
      <c r="M30" s="113">
        <f t="shared" si="1"/>
        <v>23061.000200000002</v>
      </c>
      <c r="N30" s="113">
        <f t="shared" si="1"/>
        <v>0</v>
      </c>
      <c r="O30" s="183"/>
      <c r="P30" s="162"/>
      <c r="Q30" s="180" t="s">
        <v>387</v>
      </c>
      <c r="R30" s="120"/>
    </row>
    <row r="31" spans="1:18" ht="11.25">
      <c r="A31" s="169"/>
      <c r="B31" s="18" t="s">
        <v>4</v>
      </c>
      <c r="C31" s="19">
        <f>C34+C41</f>
        <v>12958.691200000001</v>
      </c>
      <c r="D31" s="19">
        <f>D34+D41</f>
        <v>12958.691200000001</v>
      </c>
      <c r="E31" s="209"/>
      <c r="F31" s="19">
        <f>F34+F41</f>
        <v>12958.691200000001</v>
      </c>
      <c r="G31" s="209"/>
      <c r="H31" s="19">
        <f>H34+H41</f>
        <v>12958.691200000001</v>
      </c>
      <c r="I31" s="212"/>
      <c r="J31" s="19">
        <f>J34+J41</f>
        <v>12958.691200000001</v>
      </c>
      <c r="K31" s="19">
        <f>K34+K41</f>
        <v>12958.691200000001</v>
      </c>
      <c r="L31" s="172"/>
      <c r="M31" s="19">
        <f>M34+M41</f>
        <v>12958.691200000001</v>
      </c>
      <c r="N31" s="19">
        <f>N34+N41</f>
        <v>0</v>
      </c>
      <c r="O31" s="184"/>
      <c r="P31" s="163"/>
      <c r="Q31" s="181"/>
      <c r="R31" s="120"/>
    </row>
    <row r="32" spans="1:18" ht="11.25">
      <c r="A32" s="170"/>
      <c r="B32" s="18" t="s">
        <v>5</v>
      </c>
      <c r="C32" s="19">
        <f>C35+C42</f>
        <v>10102.6362</v>
      </c>
      <c r="D32" s="19">
        <f>D35+D42</f>
        <v>10102.309000000001</v>
      </c>
      <c r="E32" s="210"/>
      <c r="F32" s="19">
        <f>F35+F42</f>
        <v>10239.0528</v>
      </c>
      <c r="G32" s="210"/>
      <c r="H32" s="19">
        <f>H35+H42</f>
        <v>10102.309000000001</v>
      </c>
      <c r="I32" s="213"/>
      <c r="J32" s="19">
        <f>J35+J42</f>
        <v>10102.309000000001</v>
      </c>
      <c r="K32" s="19">
        <f>K35+K42</f>
        <v>10102.309000000001</v>
      </c>
      <c r="L32" s="173"/>
      <c r="M32" s="19">
        <f>M35+M42</f>
        <v>10102.309000000001</v>
      </c>
      <c r="N32" s="21" t="s">
        <v>45</v>
      </c>
      <c r="O32" s="185"/>
      <c r="P32" s="164"/>
      <c r="Q32" s="182"/>
      <c r="R32" s="120"/>
    </row>
    <row r="33" spans="1:18" ht="31.5">
      <c r="A33" s="168" t="s">
        <v>6</v>
      </c>
      <c r="B33" s="13" t="s">
        <v>48</v>
      </c>
      <c r="C33" s="113">
        <f>SUM(C34:C35)</f>
        <v>13537.6362</v>
      </c>
      <c r="D33" s="113">
        <f aca="true" t="shared" si="2" ref="D33:N33">SUM(D34:D35)</f>
        <v>13537.6362</v>
      </c>
      <c r="E33" s="208"/>
      <c r="F33" s="113">
        <f t="shared" si="2"/>
        <v>13674.38</v>
      </c>
      <c r="G33" s="208"/>
      <c r="H33" s="113">
        <f t="shared" si="2"/>
        <v>13537.6362</v>
      </c>
      <c r="I33" s="211"/>
      <c r="J33" s="113">
        <f t="shared" si="2"/>
        <v>13537.6362</v>
      </c>
      <c r="K33" s="113">
        <f t="shared" si="2"/>
        <v>13537.6362</v>
      </c>
      <c r="L33" s="171">
        <f>L37</f>
        <v>1</v>
      </c>
      <c r="M33" s="113">
        <f t="shared" si="2"/>
        <v>13537.6362</v>
      </c>
      <c r="N33" s="111">
        <f t="shared" si="2"/>
        <v>0</v>
      </c>
      <c r="O33" s="162"/>
      <c r="P33" s="162"/>
      <c r="Q33" s="180"/>
      <c r="R33" s="120"/>
    </row>
    <row r="34" spans="1:18" ht="11.25">
      <c r="A34" s="169"/>
      <c r="B34" s="18" t="s">
        <v>4</v>
      </c>
      <c r="C34" s="19">
        <f>C38</f>
        <v>5340</v>
      </c>
      <c r="D34" s="19">
        <f>D38</f>
        <v>5340</v>
      </c>
      <c r="E34" s="209"/>
      <c r="F34" s="19">
        <f>F38</f>
        <v>5340</v>
      </c>
      <c r="G34" s="209"/>
      <c r="H34" s="19">
        <f>H38</f>
        <v>5340</v>
      </c>
      <c r="I34" s="212"/>
      <c r="J34" s="19">
        <f>J38</f>
        <v>5340</v>
      </c>
      <c r="K34" s="19">
        <f>K38</f>
        <v>5340</v>
      </c>
      <c r="L34" s="172"/>
      <c r="M34" s="19">
        <f>M38</f>
        <v>5340</v>
      </c>
      <c r="N34" s="19">
        <f>N38</f>
        <v>0</v>
      </c>
      <c r="O34" s="163"/>
      <c r="P34" s="163"/>
      <c r="Q34" s="181"/>
      <c r="R34" s="120"/>
    </row>
    <row r="35" spans="1:18" ht="11.25">
      <c r="A35" s="169"/>
      <c r="B35" s="18" t="s">
        <v>5</v>
      </c>
      <c r="C35" s="19">
        <f>C39</f>
        <v>8197.6362</v>
      </c>
      <c r="D35" s="19">
        <f>D39</f>
        <v>8197.6362</v>
      </c>
      <c r="E35" s="209"/>
      <c r="F35" s="19">
        <f>F39</f>
        <v>8334.38</v>
      </c>
      <c r="G35" s="209"/>
      <c r="H35" s="19">
        <f>H39</f>
        <v>8197.6362</v>
      </c>
      <c r="I35" s="212"/>
      <c r="J35" s="19">
        <f>J39</f>
        <v>8197.6362</v>
      </c>
      <c r="K35" s="19">
        <f>K39</f>
        <v>8197.6362</v>
      </c>
      <c r="L35" s="172"/>
      <c r="M35" s="19">
        <f>M39</f>
        <v>8197.6362</v>
      </c>
      <c r="N35" s="19" t="str">
        <f>N39</f>
        <v>x</v>
      </c>
      <c r="O35" s="164"/>
      <c r="P35" s="164"/>
      <c r="Q35" s="182"/>
      <c r="R35" s="120"/>
    </row>
    <row r="36" spans="1:18" ht="12" customHeight="1">
      <c r="A36" s="170"/>
      <c r="B36" s="18" t="s">
        <v>49</v>
      </c>
      <c r="C36" s="113"/>
      <c r="D36" s="113"/>
      <c r="E36" s="210"/>
      <c r="F36" s="113"/>
      <c r="G36" s="210"/>
      <c r="H36" s="113"/>
      <c r="I36" s="213"/>
      <c r="J36" s="113"/>
      <c r="K36" s="113"/>
      <c r="L36" s="173"/>
      <c r="M36" s="113"/>
      <c r="N36" s="110"/>
      <c r="O36" s="110"/>
      <c r="P36" s="110"/>
      <c r="Q36" s="108"/>
      <c r="R36" s="120"/>
    </row>
    <row r="37" spans="1:18" ht="33.75" customHeight="1">
      <c r="A37" s="200" t="s">
        <v>8</v>
      </c>
      <c r="B37" s="23" t="s">
        <v>86</v>
      </c>
      <c r="C37" s="112">
        <f>SUM(C38:C39)</f>
        <v>13537.6362</v>
      </c>
      <c r="D37" s="112">
        <f aca="true" t="shared" si="3" ref="D37:N37">SUM(D38:D39)</f>
        <v>13537.6362</v>
      </c>
      <c r="E37" s="153" t="s">
        <v>17</v>
      </c>
      <c r="F37" s="112">
        <f t="shared" si="3"/>
        <v>13674.38</v>
      </c>
      <c r="G37" s="153" t="s">
        <v>87</v>
      </c>
      <c r="H37" s="112">
        <f>SUM(H38:H39)</f>
        <v>13537.6362</v>
      </c>
      <c r="I37" s="156" t="s">
        <v>88</v>
      </c>
      <c r="J37" s="112">
        <f t="shared" si="3"/>
        <v>13537.6362</v>
      </c>
      <c r="K37" s="112">
        <f t="shared" si="3"/>
        <v>13537.6362</v>
      </c>
      <c r="L37" s="159">
        <v>1</v>
      </c>
      <c r="M37" s="112">
        <f t="shared" si="3"/>
        <v>13537.6362</v>
      </c>
      <c r="N37" s="112">
        <f t="shared" si="3"/>
        <v>0</v>
      </c>
      <c r="O37" s="162"/>
      <c r="P37" s="180"/>
      <c r="Q37" s="180"/>
      <c r="R37" s="120"/>
    </row>
    <row r="38" spans="1:18" ht="11.25">
      <c r="A38" s="151"/>
      <c r="B38" s="18" t="s">
        <v>4</v>
      </c>
      <c r="C38" s="19">
        <v>5340</v>
      </c>
      <c r="D38" s="19">
        <v>5340</v>
      </c>
      <c r="E38" s="154"/>
      <c r="F38" s="19">
        <v>5340</v>
      </c>
      <c r="G38" s="154"/>
      <c r="H38" s="19">
        <v>5340</v>
      </c>
      <c r="I38" s="157"/>
      <c r="J38" s="19">
        <v>5340</v>
      </c>
      <c r="K38" s="19">
        <v>5340</v>
      </c>
      <c r="L38" s="160"/>
      <c r="M38" s="19">
        <v>5340</v>
      </c>
      <c r="N38" s="19">
        <f>M38-C38</f>
        <v>0</v>
      </c>
      <c r="O38" s="163"/>
      <c r="P38" s="181"/>
      <c r="Q38" s="181"/>
      <c r="R38" s="120"/>
    </row>
    <row r="39" spans="1:18" ht="11.25">
      <c r="A39" s="152"/>
      <c r="B39" s="18" t="s">
        <v>5</v>
      </c>
      <c r="C39" s="19">
        <v>8197.6362</v>
      </c>
      <c r="D39" s="19">
        <v>8197.6362</v>
      </c>
      <c r="E39" s="155"/>
      <c r="F39" s="19">
        <v>8334.38</v>
      </c>
      <c r="G39" s="155"/>
      <c r="H39" s="19">
        <v>8197.6362</v>
      </c>
      <c r="I39" s="158"/>
      <c r="J39" s="19">
        <v>8197.6362</v>
      </c>
      <c r="K39" s="19">
        <v>8197.6362</v>
      </c>
      <c r="L39" s="161"/>
      <c r="M39" s="19">
        <v>8197.6362</v>
      </c>
      <c r="N39" s="21" t="s">
        <v>45</v>
      </c>
      <c r="O39" s="164"/>
      <c r="P39" s="182"/>
      <c r="Q39" s="182"/>
      <c r="R39" s="120"/>
    </row>
    <row r="40" spans="1:18" ht="31.5">
      <c r="A40" s="168" t="s">
        <v>7</v>
      </c>
      <c r="B40" s="13" t="s">
        <v>53</v>
      </c>
      <c r="C40" s="113">
        <f>SUM(C41:C42)</f>
        <v>9523.691200000001</v>
      </c>
      <c r="D40" s="113">
        <f aca="true" t="shared" si="4" ref="D40:N40">SUM(D41:D42)</f>
        <v>9523.364</v>
      </c>
      <c r="E40" s="153"/>
      <c r="F40" s="113">
        <f t="shared" si="4"/>
        <v>9523.364</v>
      </c>
      <c r="G40" s="153"/>
      <c r="H40" s="113">
        <f t="shared" si="4"/>
        <v>9523.364</v>
      </c>
      <c r="I40" s="156"/>
      <c r="J40" s="113">
        <f t="shared" si="4"/>
        <v>9523.364</v>
      </c>
      <c r="K40" s="113">
        <f t="shared" si="4"/>
        <v>9523.364</v>
      </c>
      <c r="L40" s="171">
        <f>L44</f>
        <v>1</v>
      </c>
      <c r="M40" s="113">
        <f t="shared" si="4"/>
        <v>9523.364</v>
      </c>
      <c r="N40" s="111">
        <f t="shared" si="4"/>
        <v>0</v>
      </c>
      <c r="O40" s="162"/>
      <c r="P40" s="162"/>
      <c r="Q40" s="180"/>
      <c r="R40" s="120"/>
    </row>
    <row r="41" spans="1:18" ht="12.75" customHeight="1">
      <c r="A41" s="169"/>
      <c r="B41" s="18" t="s">
        <v>4</v>
      </c>
      <c r="C41" s="19">
        <f>C45</f>
        <v>7618.6912</v>
      </c>
      <c r="D41" s="19">
        <f>D45</f>
        <v>7618.6912</v>
      </c>
      <c r="E41" s="154"/>
      <c r="F41" s="19">
        <f>F45</f>
        <v>7618.6912</v>
      </c>
      <c r="G41" s="154"/>
      <c r="H41" s="19">
        <f>H45</f>
        <v>7618.6912</v>
      </c>
      <c r="I41" s="157"/>
      <c r="J41" s="19">
        <f>J45</f>
        <v>7618.6912</v>
      </c>
      <c r="K41" s="19">
        <f>K45</f>
        <v>7618.6912</v>
      </c>
      <c r="L41" s="172"/>
      <c r="M41" s="19">
        <f>M45</f>
        <v>7618.6912</v>
      </c>
      <c r="N41" s="19">
        <f>N45</f>
        <v>0</v>
      </c>
      <c r="O41" s="163"/>
      <c r="P41" s="163"/>
      <c r="Q41" s="181"/>
      <c r="R41" s="120"/>
    </row>
    <row r="42" spans="1:18" ht="12" customHeight="1">
      <c r="A42" s="169"/>
      <c r="B42" s="18" t="s">
        <v>5</v>
      </c>
      <c r="C42" s="19">
        <f>C46</f>
        <v>1905</v>
      </c>
      <c r="D42" s="19">
        <f>D46</f>
        <v>1904.6728</v>
      </c>
      <c r="E42" s="155"/>
      <c r="F42" s="19">
        <f>F46</f>
        <v>1904.6728</v>
      </c>
      <c r="G42" s="155"/>
      <c r="H42" s="19">
        <f>H46</f>
        <v>1904.6728</v>
      </c>
      <c r="I42" s="158"/>
      <c r="J42" s="19">
        <f>J46</f>
        <v>1904.6728</v>
      </c>
      <c r="K42" s="19">
        <f>K46</f>
        <v>1904.6728</v>
      </c>
      <c r="L42" s="173"/>
      <c r="M42" s="19">
        <f>M46</f>
        <v>1904.6728</v>
      </c>
      <c r="N42" s="19" t="str">
        <f>N46</f>
        <v>x</v>
      </c>
      <c r="O42" s="164"/>
      <c r="P42" s="164"/>
      <c r="Q42" s="182"/>
      <c r="R42" s="120"/>
    </row>
    <row r="43" spans="1:18" ht="12" customHeight="1">
      <c r="A43" s="170"/>
      <c r="B43" s="18" t="s">
        <v>49</v>
      </c>
      <c r="C43" s="174"/>
      <c r="D43" s="175"/>
      <c r="E43" s="175"/>
      <c r="F43" s="175"/>
      <c r="G43" s="175"/>
      <c r="H43" s="175"/>
      <c r="I43" s="175"/>
      <c r="J43" s="175"/>
      <c r="K43" s="175"/>
      <c r="L43" s="175"/>
      <c r="M43" s="175"/>
      <c r="N43" s="175"/>
      <c r="O43" s="175"/>
      <c r="P43" s="175"/>
      <c r="Q43" s="176"/>
      <c r="R43" s="120"/>
    </row>
    <row r="44" spans="1:18" ht="33.75">
      <c r="A44" s="150" t="s">
        <v>10</v>
      </c>
      <c r="B44" s="62" t="s">
        <v>357</v>
      </c>
      <c r="C44" s="112">
        <f>SUM(C45:C46)</f>
        <v>9523.691200000001</v>
      </c>
      <c r="D44" s="112">
        <f>SUM(D45:D46)</f>
        <v>9523.364</v>
      </c>
      <c r="E44" s="153" t="s">
        <v>17</v>
      </c>
      <c r="F44" s="112">
        <f>SUM(F45:F46)</f>
        <v>9523.364</v>
      </c>
      <c r="G44" s="153" t="s">
        <v>385</v>
      </c>
      <c r="H44" s="112">
        <f>SUM(H45:H46)</f>
        <v>9523.364</v>
      </c>
      <c r="I44" s="156" t="s">
        <v>386</v>
      </c>
      <c r="J44" s="112">
        <f>SUM(J45:J46)</f>
        <v>9523.364</v>
      </c>
      <c r="K44" s="112">
        <f>SUM(K45:K46)</f>
        <v>9523.364</v>
      </c>
      <c r="L44" s="159">
        <v>1</v>
      </c>
      <c r="M44" s="112">
        <f>SUM(M45:M46)</f>
        <v>9523.364</v>
      </c>
      <c r="N44" s="112">
        <f>SUM(N45:N46)</f>
        <v>0</v>
      </c>
      <c r="O44" s="153"/>
      <c r="P44" s="153"/>
      <c r="Q44" s="153"/>
      <c r="R44" s="120"/>
    </row>
    <row r="45" spans="1:18" ht="12" customHeight="1">
      <c r="A45" s="151"/>
      <c r="B45" s="77" t="s">
        <v>4</v>
      </c>
      <c r="C45" s="21">
        <v>7618.6912</v>
      </c>
      <c r="D45" s="21">
        <v>7618.6912</v>
      </c>
      <c r="E45" s="154"/>
      <c r="F45" s="21">
        <v>7618.6912</v>
      </c>
      <c r="G45" s="154"/>
      <c r="H45" s="21">
        <v>7618.6912</v>
      </c>
      <c r="I45" s="157"/>
      <c r="J45" s="21">
        <v>7618.6912</v>
      </c>
      <c r="K45" s="21">
        <v>7618.6912</v>
      </c>
      <c r="L45" s="160"/>
      <c r="M45" s="21">
        <v>7618.6912</v>
      </c>
      <c r="N45" s="19">
        <f>M45-C45</f>
        <v>0</v>
      </c>
      <c r="O45" s="154"/>
      <c r="P45" s="154"/>
      <c r="Q45" s="154"/>
      <c r="R45" s="120"/>
    </row>
    <row r="46" spans="1:18" ht="12" customHeight="1">
      <c r="A46" s="152"/>
      <c r="B46" s="77" t="s">
        <v>5</v>
      </c>
      <c r="C46" s="21">
        <v>1905</v>
      </c>
      <c r="D46" s="21">
        <v>1904.6728</v>
      </c>
      <c r="E46" s="155"/>
      <c r="F46" s="21">
        <v>1904.6728</v>
      </c>
      <c r="G46" s="155"/>
      <c r="H46" s="21">
        <v>1904.6728</v>
      </c>
      <c r="I46" s="158"/>
      <c r="J46" s="21">
        <v>1904.6728</v>
      </c>
      <c r="K46" s="21">
        <v>1904.6728</v>
      </c>
      <c r="L46" s="161"/>
      <c r="M46" s="21">
        <v>1904.6728</v>
      </c>
      <c r="N46" s="21" t="s">
        <v>45</v>
      </c>
      <c r="O46" s="155"/>
      <c r="P46" s="155"/>
      <c r="Q46" s="155"/>
      <c r="R46" s="120"/>
    </row>
    <row r="47" spans="1:18" ht="13.5">
      <c r="A47" s="107"/>
      <c r="B47" s="165" t="s">
        <v>84</v>
      </c>
      <c r="C47" s="166"/>
      <c r="D47" s="166"/>
      <c r="E47" s="166"/>
      <c r="F47" s="166"/>
      <c r="G47" s="166"/>
      <c r="H47" s="166"/>
      <c r="I47" s="166"/>
      <c r="J47" s="166"/>
      <c r="K47" s="166"/>
      <c r="L47" s="166"/>
      <c r="M47" s="166"/>
      <c r="N47" s="166"/>
      <c r="O47" s="166"/>
      <c r="P47" s="166"/>
      <c r="Q47" s="167"/>
      <c r="R47" s="120"/>
    </row>
    <row r="48" spans="1:18" ht="31.5">
      <c r="A48" s="168" t="s">
        <v>7</v>
      </c>
      <c r="B48" s="13" t="s">
        <v>53</v>
      </c>
      <c r="C48" s="113">
        <f>SUM(C49:C50)</f>
        <v>6801.849</v>
      </c>
      <c r="D48" s="113">
        <f>SUM(D49:D50)</f>
        <v>6801.849</v>
      </c>
      <c r="E48" s="208"/>
      <c r="F48" s="113">
        <f>SUM(F49:F50)</f>
        <v>7600</v>
      </c>
      <c r="G48" s="153"/>
      <c r="H48" s="113">
        <v>6801.848</v>
      </c>
      <c r="I48" s="156"/>
      <c r="J48" s="113">
        <f>SUM(J49:J50)</f>
        <v>6801.849</v>
      </c>
      <c r="K48" s="113">
        <f>SUM(K49:K50)</f>
        <v>6801.849</v>
      </c>
      <c r="L48" s="171">
        <f>(L52+L55)/2</f>
        <v>1</v>
      </c>
      <c r="M48" s="113">
        <f>SUM(M49:M50)</f>
        <v>6801.849</v>
      </c>
      <c r="N48" s="113">
        <f>SUM(N49:N50)</f>
        <v>0</v>
      </c>
      <c r="O48" s="162"/>
      <c r="P48" s="162"/>
      <c r="Q48" s="180" t="s">
        <v>387</v>
      </c>
      <c r="R48" s="120"/>
    </row>
    <row r="49" spans="1:18" ht="11.25">
      <c r="A49" s="169"/>
      <c r="B49" s="18" t="s">
        <v>4</v>
      </c>
      <c r="C49" s="19">
        <f>C53+C56</f>
        <v>6121.665</v>
      </c>
      <c r="D49" s="19">
        <f>D53+D56</f>
        <v>6121.665</v>
      </c>
      <c r="E49" s="209"/>
      <c r="F49" s="19">
        <f>F53+F56</f>
        <v>6840</v>
      </c>
      <c r="G49" s="154"/>
      <c r="H49" s="19">
        <f>H53+H56</f>
        <v>6121.665</v>
      </c>
      <c r="I49" s="157"/>
      <c r="J49" s="19">
        <f>J53+J56</f>
        <v>6121.665</v>
      </c>
      <c r="K49" s="19">
        <f>K53+K56</f>
        <v>6121.665</v>
      </c>
      <c r="L49" s="172"/>
      <c r="M49" s="19">
        <f>M53+M56</f>
        <v>6121.665</v>
      </c>
      <c r="N49" s="19">
        <f>N53+N56</f>
        <v>0</v>
      </c>
      <c r="O49" s="163"/>
      <c r="P49" s="163"/>
      <c r="Q49" s="181"/>
      <c r="R49" s="120"/>
    </row>
    <row r="50" spans="1:18" ht="11.25">
      <c r="A50" s="169"/>
      <c r="B50" s="18" t="s">
        <v>5</v>
      </c>
      <c r="C50" s="19">
        <f>C54+C57</f>
        <v>680.184</v>
      </c>
      <c r="D50" s="19">
        <f>D54+D57</f>
        <v>680.184</v>
      </c>
      <c r="E50" s="210"/>
      <c r="F50" s="19">
        <f>F54+F57</f>
        <v>760</v>
      </c>
      <c r="G50" s="155"/>
      <c r="H50" s="19">
        <f>H54+H57</f>
        <v>680.184</v>
      </c>
      <c r="I50" s="158"/>
      <c r="J50" s="19">
        <f>J54+J57</f>
        <v>680.184</v>
      </c>
      <c r="K50" s="19">
        <f>K54+K57</f>
        <v>680.184</v>
      </c>
      <c r="L50" s="173"/>
      <c r="M50" s="19">
        <f>M54+M57</f>
        <v>680.184</v>
      </c>
      <c r="N50" s="21" t="s">
        <v>45</v>
      </c>
      <c r="O50" s="164"/>
      <c r="P50" s="164"/>
      <c r="Q50" s="182"/>
      <c r="R50" s="120"/>
    </row>
    <row r="51" spans="1:18" ht="11.25">
      <c r="A51" s="170"/>
      <c r="B51" s="18" t="s">
        <v>49</v>
      </c>
      <c r="C51" s="174"/>
      <c r="D51" s="175"/>
      <c r="E51" s="175"/>
      <c r="F51" s="175"/>
      <c r="G51" s="175"/>
      <c r="H51" s="175"/>
      <c r="I51" s="175"/>
      <c r="J51" s="175"/>
      <c r="K51" s="175"/>
      <c r="L51" s="175"/>
      <c r="M51" s="175"/>
      <c r="N51" s="175"/>
      <c r="O51" s="175"/>
      <c r="P51" s="175"/>
      <c r="Q51" s="176"/>
      <c r="R51" s="120"/>
    </row>
    <row r="52" spans="1:18" ht="22.5">
      <c r="A52" s="150" t="s">
        <v>10</v>
      </c>
      <c r="B52" s="23" t="s">
        <v>89</v>
      </c>
      <c r="C52" s="112">
        <f>SUM(C53:C54)</f>
        <v>2282.2</v>
      </c>
      <c r="D52" s="112">
        <f>SUM(D53:D54)</f>
        <v>2282.2</v>
      </c>
      <c r="E52" s="153" t="s">
        <v>17</v>
      </c>
      <c r="F52" s="112">
        <f>SUM(F53:F54)</f>
        <v>2550</v>
      </c>
      <c r="G52" s="153" t="s">
        <v>379</v>
      </c>
      <c r="H52" s="112">
        <f>SUM(H53:H54)</f>
        <v>2282.2</v>
      </c>
      <c r="I52" s="156" t="s">
        <v>92</v>
      </c>
      <c r="J52" s="112">
        <f>SUM(J53:J54)</f>
        <v>2282.2</v>
      </c>
      <c r="K52" s="112">
        <f>SUM(K53:K54)</f>
        <v>2282.2</v>
      </c>
      <c r="L52" s="159">
        <f>J52/C52</f>
        <v>1</v>
      </c>
      <c r="M52" s="112">
        <f>SUM(M53:M54)</f>
        <v>2282.2</v>
      </c>
      <c r="N52" s="109">
        <f>SUM(N53:N54)</f>
        <v>0</v>
      </c>
      <c r="O52" s="162"/>
      <c r="P52" s="162"/>
      <c r="Q52" s="180"/>
      <c r="R52" s="120"/>
    </row>
    <row r="53" spans="1:18" ht="11.25">
      <c r="A53" s="151"/>
      <c r="B53" s="18" t="s">
        <v>4</v>
      </c>
      <c r="C53" s="19">
        <v>2053.98</v>
      </c>
      <c r="D53" s="19">
        <v>2053.98</v>
      </c>
      <c r="E53" s="154"/>
      <c r="F53" s="19">
        <v>2295</v>
      </c>
      <c r="G53" s="154"/>
      <c r="H53" s="19">
        <v>2053.98</v>
      </c>
      <c r="I53" s="157"/>
      <c r="J53" s="19">
        <v>2053.98</v>
      </c>
      <c r="K53" s="19">
        <v>2053.98</v>
      </c>
      <c r="L53" s="160"/>
      <c r="M53" s="19">
        <v>2053.98</v>
      </c>
      <c r="N53" s="19">
        <f>M53-C53</f>
        <v>0</v>
      </c>
      <c r="O53" s="163"/>
      <c r="P53" s="163"/>
      <c r="Q53" s="181"/>
      <c r="R53" s="120"/>
    </row>
    <row r="54" spans="1:18" ht="11.25">
      <c r="A54" s="152"/>
      <c r="B54" s="18" t="s">
        <v>5</v>
      </c>
      <c r="C54" s="19">
        <v>228.22</v>
      </c>
      <c r="D54" s="19">
        <v>228.22</v>
      </c>
      <c r="E54" s="155"/>
      <c r="F54" s="19">
        <v>255</v>
      </c>
      <c r="G54" s="155"/>
      <c r="H54" s="19">
        <v>228.22</v>
      </c>
      <c r="I54" s="158"/>
      <c r="J54" s="19">
        <v>228.22</v>
      </c>
      <c r="K54" s="19">
        <v>228.22</v>
      </c>
      <c r="L54" s="161"/>
      <c r="M54" s="19">
        <v>228.22</v>
      </c>
      <c r="N54" s="21" t="s">
        <v>45</v>
      </c>
      <c r="O54" s="164"/>
      <c r="P54" s="164"/>
      <c r="Q54" s="182"/>
      <c r="R54" s="120"/>
    </row>
    <row r="55" spans="1:18" ht="33.75">
      <c r="A55" s="150" t="s">
        <v>11</v>
      </c>
      <c r="B55" s="23" t="s">
        <v>90</v>
      </c>
      <c r="C55" s="112">
        <f>SUM(C56:C57)</f>
        <v>4519.649</v>
      </c>
      <c r="D55" s="112">
        <f>SUM(D56:D57)</f>
        <v>4519.649</v>
      </c>
      <c r="E55" s="153" t="s">
        <v>17</v>
      </c>
      <c r="F55" s="112">
        <f>SUM(F56:F57)</f>
        <v>5050</v>
      </c>
      <c r="G55" s="153" t="s">
        <v>380</v>
      </c>
      <c r="H55" s="112">
        <f>SUM(H56:H57)</f>
        <v>4519.649</v>
      </c>
      <c r="I55" s="156" t="s">
        <v>92</v>
      </c>
      <c r="J55" s="112">
        <f>SUM(J56:J57)</f>
        <v>4519.649</v>
      </c>
      <c r="K55" s="112">
        <f>SUM(K56:K57)</f>
        <v>4519.649</v>
      </c>
      <c r="L55" s="159">
        <f>J55/C55</f>
        <v>1</v>
      </c>
      <c r="M55" s="112">
        <f>SUM(M56:M57)</f>
        <v>4519.649</v>
      </c>
      <c r="N55" s="112">
        <f>SUM(N56:N57)</f>
        <v>0</v>
      </c>
      <c r="O55" s="162"/>
      <c r="P55" s="162"/>
      <c r="Q55" s="180"/>
      <c r="R55" s="120"/>
    </row>
    <row r="56" spans="1:18" ht="11.25">
      <c r="A56" s="151"/>
      <c r="B56" s="18" t="s">
        <v>4</v>
      </c>
      <c r="C56" s="19">
        <v>4067.685</v>
      </c>
      <c r="D56" s="19">
        <v>4067.685</v>
      </c>
      <c r="E56" s="154"/>
      <c r="F56" s="19">
        <v>4545</v>
      </c>
      <c r="G56" s="154"/>
      <c r="H56" s="19">
        <v>4067.685</v>
      </c>
      <c r="I56" s="157"/>
      <c r="J56" s="19">
        <v>4067.685</v>
      </c>
      <c r="K56" s="19">
        <v>4067.685</v>
      </c>
      <c r="L56" s="160"/>
      <c r="M56" s="19">
        <v>4067.685</v>
      </c>
      <c r="N56" s="19">
        <f>M56-C56</f>
        <v>0</v>
      </c>
      <c r="O56" s="163"/>
      <c r="P56" s="163"/>
      <c r="Q56" s="181"/>
      <c r="R56" s="120"/>
    </row>
    <row r="57" spans="1:18" ht="11.25">
      <c r="A57" s="152"/>
      <c r="B57" s="18" t="s">
        <v>5</v>
      </c>
      <c r="C57" s="19">
        <v>451.964</v>
      </c>
      <c r="D57" s="19">
        <v>451.964</v>
      </c>
      <c r="E57" s="155"/>
      <c r="F57" s="19">
        <v>505</v>
      </c>
      <c r="G57" s="155"/>
      <c r="H57" s="19">
        <v>451.964</v>
      </c>
      <c r="I57" s="158"/>
      <c r="J57" s="19">
        <v>451.964</v>
      </c>
      <c r="K57" s="19">
        <v>451.964</v>
      </c>
      <c r="L57" s="161"/>
      <c r="M57" s="19">
        <v>451.964</v>
      </c>
      <c r="N57" s="21" t="s">
        <v>45</v>
      </c>
      <c r="O57" s="164"/>
      <c r="P57" s="164"/>
      <c r="Q57" s="182"/>
      <c r="R57" s="120"/>
    </row>
    <row r="58" spans="1:18" ht="13.5">
      <c r="A58" s="107"/>
      <c r="B58" s="165" t="s">
        <v>23</v>
      </c>
      <c r="C58" s="166"/>
      <c r="D58" s="166"/>
      <c r="E58" s="166"/>
      <c r="F58" s="166"/>
      <c r="G58" s="166"/>
      <c r="H58" s="166"/>
      <c r="I58" s="166"/>
      <c r="J58" s="166"/>
      <c r="K58" s="166"/>
      <c r="L58" s="166"/>
      <c r="M58" s="166"/>
      <c r="N58" s="166"/>
      <c r="O58" s="166"/>
      <c r="P58" s="166"/>
      <c r="Q58" s="167"/>
      <c r="R58" s="120"/>
    </row>
    <row r="59" spans="1:18" ht="31.5">
      <c r="A59" s="168" t="s">
        <v>6</v>
      </c>
      <c r="B59" s="13" t="s">
        <v>48</v>
      </c>
      <c r="C59" s="113">
        <f>SUM(C60:C61)</f>
        <v>8730.2376</v>
      </c>
      <c r="D59" s="113">
        <f>SUM(D60:D61)</f>
        <v>8730.2376</v>
      </c>
      <c r="E59" s="208"/>
      <c r="F59" s="113">
        <f>SUM(F60:F61)</f>
        <v>9700</v>
      </c>
      <c r="G59" s="208"/>
      <c r="H59" s="113">
        <f>SUM(H60:H61)</f>
        <v>8730.2376</v>
      </c>
      <c r="I59" s="211"/>
      <c r="J59" s="113">
        <f>SUM(J60:J61)</f>
        <v>8730.2376</v>
      </c>
      <c r="K59" s="113">
        <f>SUM(K60:K61)</f>
        <v>8730.2376</v>
      </c>
      <c r="L59" s="171">
        <f>L63</f>
        <v>1</v>
      </c>
      <c r="M59" s="113">
        <f>SUM(M60:M61)</f>
        <v>8730.2376</v>
      </c>
      <c r="N59" s="113">
        <f>SUM(N60:N61)</f>
        <v>0</v>
      </c>
      <c r="O59" s="162"/>
      <c r="P59" s="162"/>
      <c r="Q59" s="180" t="s">
        <v>387</v>
      </c>
      <c r="R59" s="120"/>
    </row>
    <row r="60" spans="1:18" ht="11.25">
      <c r="A60" s="169"/>
      <c r="B60" s="18" t="s">
        <v>4</v>
      </c>
      <c r="C60" s="19">
        <f>C64</f>
        <v>7857.21384</v>
      </c>
      <c r="D60" s="19">
        <f>D64</f>
        <v>7857.21384</v>
      </c>
      <c r="E60" s="209"/>
      <c r="F60" s="19">
        <f>F64</f>
        <v>8730</v>
      </c>
      <c r="G60" s="209"/>
      <c r="H60" s="19">
        <f>H64</f>
        <v>7857.21384</v>
      </c>
      <c r="I60" s="212"/>
      <c r="J60" s="19">
        <f>J64</f>
        <v>7857.21384</v>
      </c>
      <c r="K60" s="19">
        <f>K64</f>
        <v>7857.21384</v>
      </c>
      <c r="L60" s="172"/>
      <c r="M60" s="19">
        <f>M64</f>
        <v>7857.21384</v>
      </c>
      <c r="N60" s="19">
        <f>N64</f>
        <v>0</v>
      </c>
      <c r="O60" s="163"/>
      <c r="P60" s="163"/>
      <c r="Q60" s="181"/>
      <c r="R60" s="120"/>
    </row>
    <row r="61" spans="1:18" ht="11.25">
      <c r="A61" s="169"/>
      <c r="B61" s="18" t="s">
        <v>5</v>
      </c>
      <c r="C61" s="19">
        <f>C65</f>
        <v>873.02376</v>
      </c>
      <c r="D61" s="19">
        <f>D65</f>
        <v>873.02376</v>
      </c>
      <c r="E61" s="210"/>
      <c r="F61" s="19">
        <f>F65</f>
        <v>970</v>
      </c>
      <c r="G61" s="210"/>
      <c r="H61" s="19">
        <f>H65</f>
        <v>873.02376</v>
      </c>
      <c r="I61" s="213"/>
      <c r="J61" s="19">
        <f>J65</f>
        <v>873.02376</v>
      </c>
      <c r="K61" s="19">
        <f>K65</f>
        <v>873.02376</v>
      </c>
      <c r="L61" s="173"/>
      <c r="M61" s="19">
        <f>M65</f>
        <v>873.02376</v>
      </c>
      <c r="N61" s="19" t="str">
        <f>N65</f>
        <v>x</v>
      </c>
      <c r="O61" s="164"/>
      <c r="P61" s="164"/>
      <c r="Q61" s="182"/>
      <c r="R61" s="120"/>
    </row>
    <row r="62" spans="1:18" ht="11.25">
      <c r="A62" s="170"/>
      <c r="B62" s="18" t="s">
        <v>49</v>
      </c>
      <c r="C62" s="174"/>
      <c r="D62" s="175"/>
      <c r="E62" s="175"/>
      <c r="F62" s="175"/>
      <c r="G62" s="175"/>
      <c r="H62" s="175"/>
      <c r="I62" s="175"/>
      <c r="J62" s="175"/>
      <c r="K62" s="175"/>
      <c r="L62" s="175"/>
      <c r="M62" s="175"/>
      <c r="N62" s="175"/>
      <c r="O62" s="175"/>
      <c r="P62" s="175"/>
      <c r="Q62" s="176"/>
      <c r="R62" s="120"/>
    </row>
    <row r="63" spans="1:18" ht="45">
      <c r="A63" s="150" t="s">
        <v>10</v>
      </c>
      <c r="B63" s="23" t="s">
        <v>93</v>
      </c>
      <c r="C63" s="112">
        <f>SUM(C64:C65)</f>
        <v>8730.2376</v>
      </c>
      <c r="D63" s="112">
        <f>SUM(D64:D65)</f>
        <v>8730.2376</v>
      </c>
      <c r="E63" s="153" t="s">
        <v>17</v>
      </c>
      <c r="F63" s="112">
        <f>SUM(F64:F65)</f>
        <v>9700</v>
      </c>
      <c r="G63" s="191" t="s">
        <v>358</v>
      </c>
      <c r="H63" s="112">
        <v>8730.237</v>
      </c>
      <c r="I63" s="156" t="s">
        <v>92</v>
      </c>
      <c r="J63" s="112">
        <f>SUM(J64:J65)</f>
        <v>8730.2376</v>
      </c>
      <c r="K63" s="112">
        <f>SUM(K64:K65)</f>
        <v>8730.2376</v>
      </c>
      <c r="L63" s="159">
        <f>J63/C63</f>
        <v>1</v>
      </c>
      <c r="M63" s="112">
        <f>SUM(M64:M65)</f>
        <v>8730.2376</v>
      </c>
      <c r="N63" s="112">
        <f>SUM(N64:N65)</f>
        <v>0</v>
      </c>
      <c r="O63" s="162"/>
      <c r="P63" s="162"/>
      <c r="Q63" s="180"/>
      <c r="R63" s="120"/>
    </row>
    <row r="64" spans="1:18" ht="11.25">
      <c r="A64" s="151"/>
      <c r="B64" s="18" t="s">
        <v>4</v>
      </c>
      <c r="C64" s="19">
        <v>7857.21384</v>
      </c>
      <c r="D64" s="19">
        <v>7857.21384</v>
      </c>
      <c r="E64" s="154"/>
      <c r="F64" s="19">
        <v>8730</v>
      </c>
      <c r="G64" s="192"/>
      <c r="H64" s="19">
        <v>7857.21384</v>
      </c>
      <c r="I64" s="157"/>
      <c r="J64" s="19">
        <v>7857.21384</v>
      </c>
      <c r="K64" s="19">
        <v>7857.21384</v>
      </c>
      <c r="L64" s="160"/>
      <c r="M64" s="19">
        <v>7857.21384</v>
      </c>
      <c r="N64" s="19">
        <f>M64-C64</f>
        <v>0</v>
      </c>
      <c r="O64" s="163"/>
      <c r="P64" s="163"/>
      <c r="Q64" s="181"/>
      <c r="R64" s="120"/>
    </row>
    <row r="65" spans="1:18" ht="11.25">
      <c r="A65" s="152"/>
      <c r="B65" s="18" t="s">
        <v>5</v>
      </c>
      <c r="C65" s="19">
        <v>873.02376</v>
      </c>
      <c r="D65" s="19">
        <v>873.02376</v>
      </c>
      <c r="E65" s="155"/>
      <c r="F65" s="19">
        <v>970</v>
      </c>
      <c r="G65" s="193"/>
      <c r="H65" s="19">
        <v>873.02376</v>
      </c>
      <c r="I65" s="158"/>
      <c r="J65" s="19">
        <v>873.02376</v>
      </c>
      <c r="K65" s="19">
        <v>873.02376</v>
      </c>
      <c r="L65" s="161"/>
      <c r="M65" s="19">
        <v>873.02376</v>
      </c>
      <c r="N65" s="21" t="s">
        <v>45</v>
      </c>
      <c r="O65" s="164"/>
      <c r="P65" s="164"/>
      <c r="Q65" s="182"/>
      <c r="R65" s="120"/>
    </row>
    <row r="66" spans="1:18" ht="15.75">
      <c r="A66" s="110"/>
      <c r="B66" s="207" t="s">
        <v>14</v>
      </c>
      <c r="C66" s="207"/>
      <c r="D66" s="207"/>
      <c r="E66" s="207"/>
      <c r="F66" s="207"/>
      <c r="G66" s="207"/>
      <c r="H66" s="207"/>
      <c r="I66" s="207"/>
      <c r="J66" s="207"/>
      <c r="K66" s="207"/>
      <c r="L66" s="207"/>
      <c r="M66" s="207"/>
      <c r="N66" s="207"/>
      <c r="O66" s="207"/>
      <c r="P66" s="207"/>
      <c r="Q66" s="207"/>
      <c r="R66" s="120"/>
    </row>
    <row r="67" spans="1:18" ht="75">
      <c r="A67" s="168" t="s">
        <v>3</v>
      </c>
      <c r="B67" s="13" t="s">
        <v>47</v>
      </c>
      <c r="C67" s="113">
        <f>SUM(C68:C69)</f>
        <v>26815.22946</v>
      </c>
      <c r="D67" s="113">
        <f>SUM(D68:D69)</f>
        <v>26630.84143</v>
      </c>
      <c r="E67" s="208"/>
      <c r="F67" s="113">
        <f>SUM(F68:F69)</f>
        <v>28789.194349999998</v>
      </c>
      <c r="G67" s="208"/>
      <c r="H67" s="113">
        <f>SUM(H68:H69)</f>
        <v>26815.22946</v>
      </c>
      <c r="I67" s="211"/>
      <c r="J67" s="113">
        <f>SUM(J68:J69)</f>
        <v>26630.84143</v>
      </c>
      <c r="K67" s="113">
        <f>SUM(K68:K69)</f>
        <v>26630.84143</v>
      </c>
      <c r="L67" s="171">
        <f>L70</f>
        <v>1</v>
      </c>
      <c r="M67" s="113">
        <f>SUM(M68:M69)</f>
        <v>26815.22946</v>
      </c>
      <c r="N67" s="111">
        <f>SUM(N68:N69)</f>
        <v>0</v>
      </c>
      <c r="O67" s="214"/>
      <c r="P67" s="162"/>
      <c r="Q67" s="180" t="s">
        <v>387</v>
      </c>
      <c r="R67" s="120"/>
    </row>
    <row r="68" spans="1:18" ht="11.25">
      <c r="A68" s="169"/>
      <c r="B68" s="18" t="s">
        <v>4</v>
      </c>
      <c r="C68" s="19">
        <f>C71</f>
        <v>20000</v>
      </c>
      <c r="D68" s="19">
        <f>D71</f>
        <v>20000</v>
      </c>
      <c r="E68" s="209"/>
      <c r="F68" s="19">
        <f>F71</f>
        <v>21491.57423</v>
      </c>
      <c r="G68" s="209"/>
      <c r="H68" s="19">
        <f>H71</f>
        <v>20000</v>
      </c>
      <c r="I68" s="212"/>
      <c r="J68" s="19">
        <f>J71</f>
        <v>20000</v>
      </c>
      <c r="K68" s="19">
        <f>K71</f>
        <v>20000</v>
      </c>
      <c r="L68" s="172"/>
      <c r="M68" s="19">
        <f>M71</f>
        <v>20000</v>
      </c>
      <c r="N68" s="19">
        <f>N71</f>
        <v>0</v>
      </c>
      <c r="O68" s="215"/>
      <c r="P68" s="163"/>
      <c r="Q68" s="181"/>
      <c r="R68" s="120"/>
    </row>
    <row r="69" spans="1:18" ht="11.25">
      <c r="A69" s="170"/>
      <c r="B69" s="18" t="s">
        <v>5</v>
      </c>
      <c r="C69" s="19">
        <f>C72</f>
        <v>6815.22946</v>
      </c>
      <c r="D69" s="19">
        <f>D72</f>
        <v>6630.8414299999995</v>
      </c>
      <c r="E69" s="210"/>
      <c r="F69" s="19">
        <f>F72</f>
        <v>7297.62012</v>
      </c>
      <c r="G69" s="210"/>
      <c r="H69" s="19">
        <f>H72</f>
        <v>6815.22946</v>
      </c>
      <c r="I69" s="213"/>
      <c r="J69" s="19">
        <f>J72</f>
        <v>6630.8414299999995</v>
      </c>
      <c r="K69" s="19">
        <f>K72</f>
        <v>6630.8414299999995</v>
      </c>
      <c r="L69" s="173"/>
      <c r="M69" s="19">
        <f>M72</f>
        <v>6815.22946</v>
      </c>
      <c r="N69" s="19" t="str">
        <f>N72</f>
        <v>x</v>
      </c>
      <c r="O69" s="216"/>
      <c r="P69" s="164"/>
      <c r="Q69" s="182"/>
      <c r="R69" s="120"/>
    </row>
    <row r="70" spans="1:18" ht="31.5">
      <c r="A70" s="168" t="s">
        <v>7</v>
      </c>
      <c r="B70" s="13" t="s">
        <v>53</v>
      </c>
      <c r="C70" s="113">
        <f>SUM(C71:C72)</f>
        <v>26815.22946</v>
      </c>
      <c r="D70" s="113">
        <f>SUM(D71:D72)</f>
        <v>26630.84143</v>
      </c>
      <c r="E70" s="208"/>
      <c r="F70" s="113">
        <f>F74</f>
        <v>9789.80659</v>
      </c>
      <c r="G70" s="208"/>
      <c r="H70" s="113">
        <f>SUM(H71:H72)</f>
        <v>26815.22946</v>
      </c>
      <c r="I70" s="211"/>
      <c r="J70" s="113">
        <f>SUM(J71:J72)</f>
        <v>26630.84143</v>
      </c>
      <c r="K70" s="113">
        <f>SUM(K71:K72)</f>
        <v>26630.84143</v>
      </c>
      <c r="L70" s="171">
        <f>(L74+L77+L80+L83)/4</f>
        <v>1</v>
      </c>
      <c r="M70" s="113">
        <f>SUM(M71:M72)</f>
        <v>26815.22946</v>
      </c>
      <c r="N70" s="111">
        <f>SUM(N71:N72)</f>
        <v>0</v>
      </c>
      <c r="O70" s="183"/>
      <c r="P70" s="180"/>
      <c r="Q70" s="180"/>
      <c r="R70" s="120"/>
    </row>
    <row r="71" spans="1:18" ht="11.25" customHeight="1">
      <c r="A71" s="169"/>
      <c r="B71" s="26" t="s">
        <v>4</v>
      </c>
      <c r="C71" s="19">
        <f>C75+C78+C81+C84</f>
        <v>20000</v>
      </c>
      <c r="D71" s="19">
        <f>D75+D78+D81+D84</f>
        <v>20000</v>
      </c>
      <c r="E71" s="209"/>
      <c r="F71" s="19">
        <f>F75+F78+F81+F84</f>
        <v>21491.57423</v>
      </c>
      <c r="G71" s="209"/>
      <c r="H71" s="19">
        <f>H75+H78+H81+H84</f>
        <v>20000</v>
      </c>
      <c r="I71" s="212"/>
      <c r="J71" s="19">
        <f>J75+J78+J81+J84</f>
        <v>20000</v>
      </c>
      <c r="K71" s="19">
        <f>K75+K78+K81+K84</f>
        <v>20000</v>
      </c>
      <c r="L71" s="172"/>
      <c r="M71" s="19">
        <f>M75+M78+M81+M84</f>
        <v>20000</v>
      </c>
      <c r="N71" s="19">
        <f>N75+N78+N81+N84</f>
        <v>0</v>
      </c>
      <c r="O71" s="184"/>
      <c r="P71" s="181"/>
      <c r="Q71" s="181"/>
      <c r="R71" s="120"/>
    </row>
    <row r="72" spans="1:18" ht="11.25" customHeight="1">
      <c r="A72" s="169"/>
      <c r="B72" s="26" t="s">
        <v>5</v>
      </c>
      <c r="C72" s="19">
        <f>C76+C79+C82+C85</f>
        <v>6815.22946</v>
      </c>
      <c r="D72" s="19">
        <f>D76+D79+D82+D85</f>
        <v>6630.8414299999995</v>
      </c>
      <c r="E72" s="210"/>
      <c r="F72" s="19">
        <f>F76+F79+F82+F85</f>
        <v>7297.62012</v>
      </c>
      <c r="G72" s="210"/>
      <c r="H72" s="19">
        <f>H76+H79+H82+H85</f>
        <v>6815.22946</v>
      </c>
      <c r="I72" s="213"/>
      <c r="J72" s="19">
        <f>J76+J79+J82+J85</f>
        <v>6630.8414299999995</v>
      </c>
      <c r="K72" s="19">
        <f>K76+K79+K82+K85</f>
        <v>6630.8414299999995</v>
      </c>
      <c r="L72" s="173"/>
      <c r="M72" s="19">
        <f>M76+M79+M82+M85</f>
        <v>6815.22946</v>
      </c>
      <c r="N72" s="21" t="s">
        <v>45</v>
      </c>
      <c r="O72" s="185"/>
      <c r="P72" s="182"/>
      <c r="Q72" s="182"/>
      <c r="R72" s="120"/>
    </row>
    <row r="73" spans="1:18" ht="11.25">
      <c r="A73" s="170"/>
      <c r="B73" s="18" t="s">
        <v>49</v>
      </c>
      <c r="C73" s="174"/>
      <c r="D73" s="175"/>
      <c r="E73" s="175"/>
      <c r="F73" s="175"/>
      <c r="G73" s="175"/>
      <c r="H73" s="175"/>
      <c r="I73" s="175"/>
      <c r="J73" s="175"/>
      <c r="K73" s="175"/>
      <c r="L73" s="175"/>
      <c r="M73" s="175"/>
      <c r="N73" s="175"/>
      <c r="O73" s="175"/>
      <c r="P73" s="175"/>
      <c r="Q73" s="176"/>
      <c r="R73" s="120"/>
    </row>
    <row r="74" spans="1:18" ht="22.5">
      <c r="A74" s="194" t="s">
        <v>10</v>
      </c>
      <c r="B74" s="23" t="s">
        <v>259</v>
      </c>
      <c r="C74" s="112">
        <f>SUM(C75:C76)</f>
        <v>7898.5466400000005</v>
      </c>
      <c r="D74" s="112">
        <f>SUM(D75:D76)</f>
        <v>7898.5466400000005</v>
      </c>
      <c r="E74" s="153" t="s">
        <v>67</v>
      </c>
      <c r="F74" s="112">
        <f>SUM(F75:F76)</f>
        <v>9789.80659</v>
      </c>
      <c r="G74" s="153" t="s">
        <v>260</v>
      </c>
      <c r="H74" s="112">
        <f>SUM(H75:H76)</f>
        <v>7898.5466400000005</v>
      </c>
      <c r="I74" s="156" t="s">
        <v>261</v>
      </c>
      <c r="J74" s="112">
        <f>SUM(J75:J76)</f>
        <v>7898.5466400000005</v>
      </c>
      <c r="K74" s="112">
        <f>SUM(K75:K76)</f>
        <v>7898.5466400000005</v>
      </c>
      <c r="L74" s="159">
        <v>1</v>
      </c>
      <c r="M74" s="112">
        <f>SUM(M75:M76)</f>
        <v>7898.5466400000005</v>
      </c>
      <c r="N74" s="109">
        <f>SUM(N75:N76)</f>
        <v>0</v>
      </c>
      <c r="O74" s="180"/>
      <c r="P74" s="145"/>
      <c r="Q74" s="214"/>
      <c r="R74" s="120"/>
    </row>
    <row r="75" spans="1:18" ht="11.25">
      <c r="A75" s="195"/>
      <c r="B75" s="26" t="s">
        <v>4</v>
      </c>
      <c r="C75" s="19">
        <v>5972.091</v>
      </c>
      <c r="D75" s="19">
        <v>5972.091</v>
      </c>
      <c r="E75" s="154"/>
      <c r="F75" s="19">
        <v>7401.13199</v>
      </c>
      <c r="G75" s="154"/>
      <c r="H75" s="19">
        <v>5972.091</v>
      </c>
      <c r="I75" s="157"/>
      <c r="J75" s="19">
        <v>5972.091</v>
      </c>
      <c r="K75" s="19">
        <v>5972.091</v>
      </c>
      <c r="L75" s="160"/>
      <c r="M75" s="19">
        <v>5972.091</v>
      </c>
      <c r="N75" s="21">
        <f>M75-C75</f>
        <v>0</v>
      </c>
      <c r="O75" s="181"/>
      <c r="P75" s="146"/>
      <c r="Q75" s="215"/>
      <c r="R75" s="120"/>
    </row>
    <row r="76" spans="1:18" ht="11.25">
      <c r="A76" s="196"/>
      <c r="B76" s="26" t="s">
        <v>5</v>
      </c>
      <c r="C76" s="19">
        <v>1926.45564</v>
      </c>
      <c r="D76" s="19">
        <v>1926.45564</v>
      </c>
      <c r="E76" s="155"/>
      <c r="F76" s="19">
        <v>2388.6746</v>
      </c>
      <c r="G76" s="155"/>
      <c r="H76" s="19">
        <v>1926.45564</v>
      </c>
      <c r="I76" s="158"/>
      <c r="J76" s="19">
        <v>1926.45564</v>
      </c>
      <c r="K76" s="19">
        <v>1926.45564</v>
      </c>
      <c r="L76" s="161"/>
      <c r="M76" s="19">
        <v>1926.45564</v>
      </c>
      <c r="N76" s="21" t="s">
        <v>45</v>
      </c>
      <c r="O76" s="182"/>
      <c r="P76" s="147"/>
      <c r="Q76" s="216"/>
      <c r="R76" s="120"/>
    </row>
    <row r="77" spans="1:18" ht="33.75" customHeight="1">
      <c r="A77" s="150" t="s">
        <v>11</v>
      </c>
      <c r="B77" s="23" t="s">
        <v>262</v>
      </c>
      <c r="C77" s="112">
        <f>SUM(C78:C79)</f>
        <v>11583.18006</v>
      </c>
      <c r="D77" s="112">
        <f>SUM(D78:D79)</f>
        <v>11583.18006</v>
      </c>
      <c r="E77" s="153" t="s">
        <v>67</v>
      </c>
      <c r="F77" s="112">
        <f>SUM(F78:F79)</f>
        <v>11641.387</v>
      </c>
      <c r="G77" s="153" t="s">
        <v>263</v>
      </c>
      <c r="H77" s="112">
        <f>SUM(H78:H79)</f>
        <v>11583.18006</v>
      </c>
      <c r="I77" s="156" t="s">
        <v>261</v>
      </c>
      <c r="J77" s="112">
        <f>SUM(J78:J79)</f>
        <v>11583.18006</v>
      </c>
      <c r="K77" s="112">
        <f>SUM(K78:K79)</f>
        <v>11583.18006</v>
      </c>
      <c r="L77" s="159">
        <v>1</v>
      </c>
      <c r="M77" s="112">
        <f>SUM(M78:M79)</f>
        <v>11583.18006</v>
      </c>
      <c r="N77" s="109">
        <f>SUM(N78:N79)</f>
        <v>0</v>
      </c>
      <c r="O77" s="180"/>
      <c r="P77" s="145"/>
      <c r="Q77" s="214"/>
      <c r="R77" s="120"/>
    </row>
    <row r="78" spans="1:18" ht="11.25">
      <c r="A78" s="151"/>
      <c r="B78" s="26" t="s">
        <v>4</v>
      </c>
      <c r="C78" s="19">
        <v>8758.04246</v>
      </c>
      <c r="D78" s="19">
        <v>8758.04246</v>
      </c>
      <c r="E78" s="154"/>
      <c r="F78" s="19">
        <v>8802.0527</v>
      </c>
      <c r="G78" s="154"/>
      <c r="H78" s="19">
        <v>8758.04246</v>
      </c>
      <c r="I78" s="157"/>
      <c r="J78" s="19">
        <v>8758.04246</v>
      </c>
      <c r="K78" s="19">
        <v>8758.04246</v>
      </c>
      <c r="L78" s="160"/>
      <c r="M78" s="19">
        <v>8758.04246</v>
      </c>
      <c r="N78" s="21">
        <f>M78-C78</f>
        <v>0</v>
      </c>
      <c r="O78" s="181"/>
      <c r="P78" s="146"/>
      <c r="Q78" s="215"/>
      <c r="R78" s="120"/>
    </row>
    <row r="79" spans="1:18" ht="11.25">
      <c r="A79" s="152"/>
      <c r="B79" s="26" t="s">
        <v>5</v>
      </c>
      <c r="C79" s="19">
        <v>2825.1376</v>
      </c>
      <c r="D79" s="19">
        <v>2825.1376</v>
      </c>
      <c r="E79" s="155"/>
      <c r="F79" s="19">
        <v>2839.3343</v>
      </c>
      <c r="G79" s="155"/>
      <c r="H79" s="19">
        <v>2825.1376</v>
      </c>
      <c r="I79" s="158"/>
      <c r="J79" s="19">
        <v>2825.1376</v>
      </c>
      <c r="K79" s="19">
        <v>2825.1376</v>
      </c>
      <c r="L79" s="161"/>
      <c r="M79" s="19">
        <v>2825.1376</v>
      </c>
      <c r="N79" s="21" t="s">
        <v>45</v>
      </c>
      <c r="O79" s="182"/>
      <c r="P79" s="147"/>
      <c r="Q79" s="216"/>
      <c r="R79" s="120"/>
    </row>
    <row r="80" spans="1:18" ht="24" customHeight="1">
      <c r="A80" s="150" t="s">
        <v>54</v>
      </c>
      <c r="B80" s="23" t="s">
        <v>264</v>
      </c>
      <c r="C80" s="112">
        <f>SUM(C81:C82)</f>
        <v>4874.994</v>
      </c>
      <c r="D80" s="112">
        <f>SUM(D81:D82)</f>
        <v>4874.994</v>
      </c>
      <c r="E80" s="153" t="s">
        <v>67</v>
      </c>
      <c r="F80" s="112">
        <f>SUM(F81:F82)</f>
        <v>4899.492</v>
      </c>
      <c r="G80" s="153" t="s">
        <v>324</v>
      </c>
      <c r="H80" s="112">
        <f>SUM(H81:H82)</f>
        <v>4874.994</v>
      </c>
      <c r="I80" s="156" t="s">
        <v>261</v>
      </c>
      <c r="J80" s="112">
        <f>SUM(J81:J82)</f>
        <v>4874.994</v>
      </c>
      <c r="K80" s="112">
        <f>SUM(K81:K82)</f>
        <v>4874.994</v>
      </c>
      <c r="L80" s="159">
        <v>1</v>
      </c>
      <c r="M80" s="112">
        <f>SUM(M81:M82)</f>
        <v>4874.994</v>
      </c>
      <c r="N80" s="109">
        <f>SUM(N81:N82)</f>
        <v>0</v>
      </c>
      <c r="O80" s="180"/>
      <c r="P80" s="145"/>
      <c r="Q80" s="214"/>
      <c r="R80" s="120"/>
    </row>
    <row r="81" spans="1:18" ht="11.25" customHeight="1">
      <c r="A81" s="151"/>
      <c r="B81" s="26" t="s">
        <v>4</v>
      </c>
      <c r="C81" s="19">
        <v>3685.9829</v>
      </c>
      <c r="D81" s="19">
        <v>3685.9829</v>
      </c>
      <c r="E81" s="154"/>
      <c r="F81" s="19">
        <v>3704.5059</v>
      </c>
      <c r="G81" s="154"/>
      <c r="H81" s="19">
        <v>3685.9829</v>
      </c>
      <c r="I81" s="157"/>
      <c r="J81" s="19">
        <v>3685.9829</v>
      </c>
      <c r="K81" s="19">
        <v>3685.9829</v>
      </c>
      <c r="L81" s="160"/>
      <c r="M81" s="19">
        <v>3685.9829</v>
      </c>
      <c r="N81" s="21">
        <f>M81-C81</f>
        <v>0</v>
      </c>
      <c r="O81" s="181"/>
      <c r="P81" s="146"/>
      <c r="Q81" s="215"/>
      <c r="R81" s="120"/>
    </row>
    <row r="82" spans="1:18" ht="11.25" customHeight="1">
      <c r="A82" s="152"/>
      <c r="B82" s="26" t="s">
        <v>5</v>
      </c>
      <c r="C82" s="19">
        <v>1189.0111</v>
      </c>
      <c r="D82" s="19">
        <v>1189.0111</v>
      </c>
      <c r="E82" s="155"/>
      <c r="F82" s="19">
        <v>1194.9861</v>
      </c>
      <c r="G82" s="155"/>
      <c r="H82" s="19">
        <v>1189.0111</v>
      </c>
      <c r="I82" s="158"/>
      <c r="J82" s="19">
        <v>1189.0111</v>
      </c>
      <c r="K82" s="19">
        <v>1189.0111</v>
      </c>
      <c r="L82" s="161"/>
      <c r="M82" s="19">
        <v>1189.0111</v>
      </c>
      <c r="N82" s="21" t="s">
        <v>45</v>
      </c>
      <c r="O82" s="182"/>
      <c r="P82" s="147"/>
      <c r="Q82" s="216"/>
      <c r="R82" s="120"/>
    </row>
    <row r="83" spans="1:18" ht="23.25" customHeight="1">
      <c r="A83" s="150" t="s">
        <v>55</v>
      </c>
      <c r="B83" s="23" t="s">
        <v>322</v>
      </c>
      <c r="C83" s="112">
        <f>SUM(C84:C85)</f>
        <v>2458.50876</v>
      </c>
      <c r="D83" s="112">
        <f>SUM(D84:D85)</f>
        <v>2274.12073</v>
      </c>
      <c r="E83" s="153" t="s">
        <v>67</v>
      </c>
      <c r="F83" s="112">
        <f>SUM(F84:F85)</f>
        <v>2458.50876</v>
      </c>
      <c r="G83" s="153" t="s">
        <v>323</v>
      </c>
      <c r="H83" s="112">
        <f>SUM(H84:H85)</f>
        <v>2458.50876</v>
      </c>
      <c r="I83" s="156" t="s">
        <v>261</v>
      </c>
      <c r="J83" s="112">
        <f>SUM(J84:J85)</f>
        <v>2274.12073</v>
      </c>
      <c r="K83" s="112">
        <f>SUM(K84:K85)</f>
        <v>2274.12073</v>
      </c>
      <c r="L83" s="159">
        <v>1</v>
      </c>
      <c r="M83" s="112">
        <f>SUM(M84:M85)</f>
        <v>2458.50876</v>
      </c>
      <c r="N83" s="109">
        <f>SUM(N84:N85)</f>
        <v>0</v>
      </c>
      <c r="O83" s="183"/>
      <c r="P83" s="145"/>
      <c r="Q83" s="214"/>
      <c r="R83" s="120"/>
    </row>
    <row r="84" spans="1:18" ht="11.25" customHeight="1">
      <c r="A84" s="151"/>
      <c r="B84" s="26" t="s">
        <v>4</v>
      </c>
      <c r="C84" s="19">
        <v>1583.88364</v>
      </c>
      <c r="D84" s="19">
        <v>1583.88364</v>
      </c>
      <c r="E84" s="154"/>
      <c r="F84" s="19">
        <v>1583.88364</v>
      </c>
      <c r="G84" s="154"/>
      <c r="H84" s="19">
        <v>1583.88364</v>
      </c>
      <c r="I84" s="157"/>
      <c r="J84" s="19">
        <v>1583.88364</v>
      </c>
      <c r="K84" s="19">
        <v>1583.88364</v>
      </c>
      <c r="L84" s="160"/>
      <c r="M84" s="19">
        <v>1583.88364</v>
      </c>
      <c r="N84" s="21">
        <f>M84-C84</f>
        <v>0</v>
      </c>
      <c r="O84" s="184"/>
      <c r="P84" s="146"/>
      <c r="Q84" s="215"/>
      <c r="R84" s="120"/>
    </row>
    <row r="85" spans="1:18" ht="11.25" customHeight="1">
      <c r="A85" s="152"/>
      <c r="B85" s="26" t="s">
        <v>5</v>
      </c>
      <c r="C85" s="19">
        <v>874.62512</v>
      </c>
      <c r="D85" s="19">
        <v>690.23709</v>
      </c>
      <c r="E85" s="155"/>
      <c r="F85" s="19">
        <v>874.62512</v>
      </c>
      <c r="G85" s="155"/>
      <c r="H85" s="19">
        <v>874.62512</v>
      </c>
      <c r="I85" s="158"/>
      <c r="J85" s="19">
        <v>690.23709</v>
      </c>
      <c r="K85" s="19">
        <v>690.23709</v>
      </c>
      <c r="L85" s="161"/>
      <c r="M85" s="19">
        <v>874.62512</v>
      </c>
      <c r="N85" s="21" t="s">
        <v>45</v>
      </c>
      <c r="O85" s="185"/>
      <c r="P85" s="147"/>
      <c r="Q85" s="216"/>
      <c r="R85" s="120"/>
    </row>
    <row r="86" spans="1:18" ht="15.75">
      <c r="A86" s="108"/>
      <c r="B86" s="207" t="s">
        <v>68</v>
      </c>
      <c r="C86" s="207"/>
      <c r="D86" s="207"/>
      <c r="E86" s="207"/>
      <c r="F86" s="207"/>
      <c r="G86" s="207"/>
      <c r="H86" s="207"/>
      <c r="I86" s="207"/>
      <c r="J86" s="207"/>
      <c r="K86" s="207"/>
      <c r="L86" s="207"/>
      <c r="M86" s="207"/>
      <c r="N86" s="207"/>
      <c r="O86" s="207"/>
      <c r="P86" s="207"/>
      <c r="Q86" s="207"/>
      <c r="R86" s="120"/>
    </row>
    <row r="87" spans="1:18" ht="31.5">
      <c r="A87" s="168" t="s">
        <v>7</v>
      </c>
      <c r="B87" s="13" t="s">
        <v>53</v>
      </c>
      <c r="C87" s="113">
        <f>SUM(C88:C89)</f>
        <v>11000</v>
      </c>
      <c r="D87" s="113">
        <f>SUM(D88:D89)</f>
        <v>11000</v>
      </c>
      <c r="E87" s="153"/>
      <c r="F87" s="113">
        <f>SUM(F88:F89)</f>
        <v>10000</v>
      </c>
      <c r="G87" s="153"/>
      <c r="H87" s="113">
        <f>SUM(H88:H89)</f>
        <v>11000</v>
      </c>
      <c r="I87" s="156"/>
      <c r="J87" s="113">
        <f>SUM(J88:J89)</f>
        <v>11000</v>
      </c>
      <c r="K87" s="113">
        <f>SUM(K88:K89)</f>
        <v>11000</v>
      </c>
      <c r="L87" s="171">
        <f>L92</f>
        <v>1</v>
      </c>
      <c r="M87" s="113">
        <f>SUM(M88:M89)</f>
        <v>11000</v>
      </c>
      <c r="N87" s="111">
        <f>SUM(N88:N89)</f>
        <v>0</v>
      </c>
      <c r="O87" s="162"/>
      <c r="P87" s="162"/>
      <c r="Q87" s="180" t="s">
        <v>387</v>
      </c>
      <c r="R87" s="120"/>
    </row>
    <row r="88" spans="1:18" ht="11.25">
      <c r="A88" s="169"/>
      <c r="B88" s="26" t="s">
        <v>4</v>
      </c>
      <c r="C88" s="19">
        <f>C93</f>
        <v>9000</v>
      </c>
      <c r="D88" s="19">
        <f aca="true" t="shared" si="5" ref="D88:N89">D93</f>
        <v>9000</v>
      </c>
      <c r="E88" s="154"/>
      <c r="F88" s="19">
        <f t="shared" si="5"/>
        <v>9000</v>
      </c>
      <c r="G88" s="154"/>
      <c r="H88" s="19">
        <f t="shared" si="5"/>
        <v>9000</v>
      </c>
      <c r="I88" s="157"/>
      <c r="J88" s="19">
        <f t="shared" si="5"/>
        <v>9000</v>
      </c>
      <c r="K88" s="19">
        <f t="shared" si="5"/>
        <v>9000</v>
      </c>
      <c r="L88" s="172"/>
      <c r="M88" s="19">
        <f t="shared" si="5"/>
        <v>9000</v>
      </c>
      <c r="N88" s="21">
        <f t="shared" si="5"/>
        <v>0</v>
      </c>
      <c r="O88" s="163"/>
      <c r="P88" s="163"/>
      <c r="Q88" s="181"/>
      <c r="R88" s="120"/>
    </row>
    <row r="89" spans="1:18" ht="11.25">
      <c r="A89" s="169"/>
      <c r="B89" s="26" t="s">
        <v>5</v>
      </c>
      <c r="C89" s="19">
        <f>C94</f>
        <v>2000</v>
      </c>
      <c r="D89" s="19">
        <f t="shared" si="5"/>
        <v>2000</v>
      </c>
      <c r="E89" s="155"/>
      <c r="F89" s="19">
        <f t="shared" si="5"/>
        <v>1000</v>
      </c>
      <c r="G89" s="155"/>
      <c r="H89" s="19">
        <f t="shared" si="5"/>
        <v>2000</v>
      </c>
      <c r="I89" s="158"/>
      <c r="J89" s="19">
        <f t="shared" si="5"/>
        <v>2000</v>
      </c>
      <c r="K89" s="19">
        <f t="shared" si="5"/>
        <v>2000</v>
      </c>
      <c r="L89" s="173"/>
      <c r="M89" s="19">
        <f t="shared" si="5"/>
        <v>2000</v>
      </c>
      <c r="N89" s="21" t="s">
        <v>45</v>
      </c>
      <c r="O89" s="164"/>
      <c r="P89" s="164"/>
      <c r="Q89" s="182"/>
      <c r="R89" s="120"/>
    </row>
    <row r="90" spans="1:18" ht="11.25">
      <c r="A90" s="170"/>
      <c r="B90" s="18" t="s">
        <v>49</v>
      </c>
      <c r="C90" s="174"/>
      <c r="D90" s="175"/>
      <c r="E90" s="175"/>
      <c r="F90" s="175"/>
      <c r="G90" s="175"/>
      <c r="H90" s="175"/>
      <c r="I90" s="175"/>
      <c r="J90" s="175"/>
      <c r="K90" s="175"/>
      <c r="L90" s="175"/>
      <c r="M90" s="175"/>
      <c r="N90" s="175"/>
      <c r="O90" s="175"/>
      <c r="P90" s="175"/>
      <c r="Q90" s="176"/>
      <c r="R90" s="120"/>
    </row>
    <row r="91" spans="1:18" ht="13.5">
      <c r="A91" s="104"/>
      <c r="B91" s="165" t="s">
        <v>320</v>
      </c>
      <c r="C91" s="166"/>
      <c r="D91" s="166"/>
      <c r="E91" s="166"/>
      <c r="F91" s="166"/>
      <c r="G91" s="166"/>
      <c r="H91" s="166"/>
      <c r="I91" s="166"/>
      <c r="J91" s="166"/>
      <c r="K91" s="166"/>
      <c r="L91" s="166"/>
      <c r="M91" s="166"/>
      <c r="N91" s="166"/>
      <c r="O91" s="166"/>
      <c r="P91" s="166"/>
      <c r="Q91" s="167"/>
      <c r="R91" s="120"/>
    </row>
    <row r="92" spans="1:18" ht="101.25">
      <c r="A92" s="150" t="s">
        <v>10</v>
      </c>
      <c r="B92" s="23" t="s">
        <v>314</v>
      </c>
      <c r="C92" s="112">
        <f>SUM(C93:C94)</f>
        <v>11000</v>
      </c>
      <c r="D92" s="112">
        <f aca="true" t="shared" si="6" ref="D92:N92">SUM(D93:D94)</f>
        <v>11000</v>
      </c>
      <c r="E92" s="153" t="s">
        <v>50</v>
      </c>
      <c r="F92" s="112">
        <f t="shared" si="6"/>
        <v>10000</v>
      </c>
      <c r="G92" s="153" t="s">
        <v>265</v>
      </c>
      <c r="H92" s="112">
        <f t="shared" si="6"/>
        <v>11000</v>
      </c>
      <c r="I92" s="156" t="s">
        <v>266</v>
      </c>
      <c r="J92" s="112">
        <f t="shared" si="6"/>
        <v>11000</v>
      </c>
      <c r="K92" s="112">
        <f t="shared" si="6"/>
        <v>11000</v>
      </c>
      <c r="L92" s="159">
        <v>1</v>
      </c>
      <c r="M92" s="112">
        <f t="shared" si="6"/>
        <v>11000</v>
      </c>
      <c r="N92" s="109">
        <f t="shared" si="6"/>
        <v>0</v>
      </c>
      <c r="O92" s="162"/>
      <c r="P92" s="162"/>
      <c r="Q92" s="183"/>
      <c r="R92" s="120"/>
    </row>
    <row r="93" spans="1:18" ht="11.25">
      <c r="A93" s="151"/>
      <c r="B93" s="26" t="s">
        <v>4</v>
      </c>
      <c r="C93" s="19">
        <v>9000</v>
      </c>
      <c r="D93" s="19">
        <v>9000</v>
      </c>
      <c r="E93" s="154"/>
      <c r="F93" s="19">
        <v>9000</v>
      </c>
      <c r="G93" s="154"/>
      <c r="H93" s="19">
        <v>9000</v>
      </c>
      <c r="I93" s="157"/>
      <c r="J93" s="19">
        <v>9000</v>
      </c>
      <c r="K93" s="19">
        <v>9000</v>
      </c>
      <c r="L93" s="160"/>
      <c r="M93" s="19">
        <v>9000</v>
      </c>
      <c r="N93" s="21">
        <f>N97+N101</f>
        <v>0</v>
      </c>
      <c r="O93" s="163"/>
      <c r="P93" s="163"/>
      <c r="Q93" s="184"/>
      <c r="R93" s="120"/>
    </row>
    <row r="94" spans="1:18" ht="11.25">
      <c r="A94" s="152"/>
      <c r="B94" s="26" t="s">
        <v>5</v>
      </c>
      <c r="C94" s="19">
        <v>2000</v>
      </c>
      <c r="D94" s="19">
        <v>2000</v>
      </c>
      <c r="E94" s="155"/>
      <c r="F94" s="19">
        <v>1000</v>
      </c>
      <c r="G94" s="155"/>
      <c r="H94" s="19">
        <v>2000</v>
      </c>
      <c r="I94" s="158"/>
      <c r="J94" s="19">
        <v>2000</v>
      </c>
      <c r="K94" s="19">
        <v>2000</v>
      </c>
      <c r="L94" s="161"/>
      <c r="M94" s="19">
        <v>2000</v>
      </c>
      <c r="N94" s="21" t="s">
        <v>45</v>
      </c>
      <c r="O94" s="164"/>
      <c r="P94" s="164"/>
      <c r="Q94" s="185"/>
      <c r="R94" s="120"/>
    </row>
    <row r="95" spans="1:18" ht="15.75">
      <c r="A95" s="108"/>
      <c r="B95" s="177" t="s">
        <v>69</v>
      </c>
      <c r="C95" s="178"/>
      <c r="D95" s="178"/>
      <c r="E95" s="178"/>
      <c r="F95" s="178"/>
      <c r="G95" s="178"/>
      <c r="H95" s="178"/>
      <c r="I95" s="178"/>
      <c r="J95" s="178"/>
      <c r="K95" s="178"/>
      <c r="L95" s="178"/>
      <c r="M95" s="178"/>
      <c r="N95" s="178"/>
      <c r="O95" s="178"/>
      <c r="P95" s="178"/>
      <c r="Q95" s="179"/>
      <c r="R95" s="120"/>
    </row>
    <row r="96" spans="1:18" ht="31.5">
      <c r="A96" s="168" t="s">
        <v>6</v>
      </c>
      <c r="B96" s="13" t="s">
        <v>48</v>
      </c>
      <c r="C96" s="113">
        <f>SUM(C97:C98)</f>
        <v>7888.89</v>
      </c>
      <c r="D96" s="113">
        <f>SUM(D97:D98)</f>
        <v>7888.89</v>
      </c>
      <c r="E96" s="153"/>
      <c r="F96" s="113">
        <f>SUM(F97:F98)</f>
        <v>7888.89</v>
      </c>
      <c r="G96" s="153"/>
      <c r="H96" s="113">
        <f>SUM(H97:H98)</f>
        <v>7888.89</v>
      </c>
      <c r="I96" s="156"/>
      <c r="J96" s="113">
        <f>SUM(J97:J98)</f>
        <v>7888.89</v>
      </c>
      <c r="K96" s="113">
        <f>SUM(K97:K98)</f>
        <v>7888.89</v>
      </c>
      <c r="L96" s="171">
        <f>L100</f>
        <v>1</v>
      </c>
      <c r="M96" s="113">
        <f>SUM(M97:M98)</f>
        <v>7888.89</v>
      </c>
      <c r="N96" s="111">
        <f>SUM(N97:N98)</f>
        <v>0</v>
      </c>
      <c r="O96" s="180"/>
      <c r="P96" s="162"/>
      <c r="Q96" s="180" t="s">
        <v>387</v>
      </c>
      <c r="R96" s="120"/>
    </row>
    <row r="97" spans="1:18" ht="11.25">
      <c r="A97" s="169"/>
      <c r="B97" s="26" t="s">
        <v>4</v>
      </c>
      <c r="C97" s="19">
        <f>C101</f>
        <v>7100</v>
      </c>
      <c r="D97" s="19">
        <f>D101</f>
        <v>7100</v>
      </c>
      <c r="E97" s="154"/>
      <c r="F97" s="19">
        <f>F101</f>
        <v>7100</v>
      </c>
      <c r="G97" s="154"/>
      <c r="H97" s="19">
        <f>H101</f>
        <v>7100</v>
      </c>
      <c r="I97" s="157"/>
      <c r="J97" s="19">
        <f>J101</f>
        <v>7100</v>
      </c>
      <c r="K97" s="19">
        <f>K101</f>
        <v>7100</v>
      </c>
      <c r="L97" s="172"/>
      <c r="M97" s="19">
        <f>M101</f>
        <v>7100</v>
      </c>
      <c r="N97" s="19">
        <f>N101</f>
        <v>0</v>
      </c>
      <c r="O97" s="181"/>
      <c r="P97" s="163"/>
      <c r="Q97" s="181"/>
      <c r="R97" s="120"/>
    </row>
    <row r="98" spans="1:18" ht="11.25">
      <c r="A98" s="169"/>
      <c r="B98" s="26" t="s">
        <v>5</v>
      </c>
      <c r="C98" s="19">
        <f>C102</f>
        <v>788.89</v>
      </c>
      <c r="D98" s="19">
        <f>D102</f>
        <v>788.89</v>
      </c>
      <c r="E98" s="155"/>
      <c r="F98" s="19">
        <f>F102</f>
        <v>788.89</v>
      </c>
      <c r="G98" s="155"/>
      <c r="H98" s="19">
        <f>H102</f>
        <v>788.89</v>
      </c>
      <c r="I98" s="158"/>
      <c r="J98" s="19">
        <f>J102</f>
        <v>788.89</v>
      </c>
      <c r="K98" s="19">
        <f>K102</f>
        <v>788.89</v>
      </c>
      <c r="L98" s="173"/>
      <c r="M98" s="19">
        <f>M102</f>
        <v>788.89</v>
      </c>
      <c r="N98" s="19" t="str">
        <f>N102</f>
        <v>x</v>
      </c>
      <c r="O98" s="182"/>
      <c r="P98" s="164"/>
      <c r="Q98" s="182"/>
      <c r="R98" s="120"/>
    </row>
    <row r="99" spans="1:18" ht="11.25">
      <c r="A99" s="170"/>
      <c r="B99" s="18" t="s">
        <v>49</v>
      </c>
      <c r="C99" s="174"/>
      <c r="D99" s="175"/>
      <c r="E99" s="175"/>
      <c r="F99" s="175"/>
      <c r="G99" s="175"/>
      <c r="H99" s="175"/>
      <c r="I99" s="175"/>
      <c r="J99" s="175"/>
      <c r="K99" s="175"/>
      <c r="L99" s="175"/>
      <c r="M99" s="175"/>
      <c r="N99" s="175"/>
      <c r="O99" s="175"/>
      <c r="P99" s="175"/>
      <c r="Q99" s="176"/>
      <c r="R99" s="120"/>
    </row>
    <row r="100" spans="1:18" ht="33.75">
      <c r="A100" s="150" t="s">
        <v>8</v>
      </c>
      <c r="B100" s="23" t="s">
        <v>267</v>
      </c>
      <c r="C100" s="112">
        <f>SUM(C101:C102)</f>
        <v>7888.89</v>
      </c>
      <c r="D100" s="112">
        <f>SUM(D101:D102)</f>
        <v>7888.89</v>
      </c>
      <c r="E100" s="153" t="s">
        <v>50</v>
      </c>
      <c r="F100" s="112">
        <f>SUM(F101:F102)</f>
        <v>7888.89</v>
      </c>
      <c r="G100" s="153" t="s">
        <v>268</v>
      </c>
      <c r="H100" s="112">
        <f>SUM(H101:H102)</f>
        <v>7888.89</v>
      </c>
      <c r="I100" s="156" t="s">
        <v>266</v>
      </c>
      <c r="J100" s="112">
        <f>SUM(J101:J102)</f>
        <v>7888.89</v>
      </c>
      <c r="K100" s="112">
        <f>SUM(K101:K102)</f>
        <v>7888.89</v>
      </c>
      <c r="L100" s="159">
        <v>1</v>
      </c>
      <c r="M100" s="112">
        <f>SUM(M101:M102)</f>
        <v>7888.89</v>
      </c>
      <c r="N100" s="109">
        <f>SUM(N101:N102)</f>
        <v>0</v>
      </c>
      <c r="O100" s="162"/>
      <c r="P100" s="162"/>
      <c r="Q100" s="183"/>
      <c r="R100" s="120"/>
    </row>
    <row r="101" spans="1:18" ht="11.25">
      <c r="A101" s="151"/>
      <c r="B101" s="26" t="s">
        <v>4</v>
      </c>
      <c r="C101" s="19">
        <v>7100</v>
      </c>
      <c r="D101" s="19">
        <v>7100</v>
      </c>
      <c r="E101" s="154"/>
      <c r="F101" s="19">
        <v>7100</v>
      </c>
      <c r="G101" s="154"/>
      <c r="H101" s="19">
        <v>7100</v>
      </c>
      <c r="I101" s="157"/>
      <c r="J101" s="19">
        <v>7100</v>
      </c>
      <c r="K101" s="19">
        <v>7100</v>
      </c>
      <c r="L101" s="160"/>
      <c r="M101" s="19">
        <v>7100</v>
      </c>
      <c r="N101" s="21">
        <f>M101-C101</f>
        <v>0</v>
      </c>
      <c r="O101" s="163"/>
      <c r="P101" s="163"/>
      <c r="Q101" s="184"/>
      <c r="R101" s="120"/>
    </row>
    <row r="102" spans="1:18" ht="11.25">
      <c r="A102" s="152"/>
      <c r="B102" s="26" t="s">
        <v>5</v>
      </c>
      <c r="C102" s="19">
        <v>788.89</v>
      </c>
      <c r="D102" s="19">
        <v>788.89</v>
      </c>
      <c r="E102" s="155"/>
      <c r="F102" s="19">
        <v>788.89</v>
      </c>
      <c r="G102" s="155"/>
      <c r="H102" s="19">
        <v>788.89</v>
      </c>
      <c r="I102" s="158"/>
      <c r="J102" s="19">
        <v>788.89</v>
      </c>
      <c r="K102" s="19">
        <v>788.89</v>
      </c>
      <c r="L102" s="161"/>
      <c r="M102" s="19">
        <v>788.89</v>
      </c>
      <c r="N102" s="21" t="s">
        <v>45</v>
      </c>
      <c r="O102" s="164"/>
      <c r="P102" s="164"/>
      <c r="Q102" s="185"/>
      <c r="R102" s="120"/>
    </row>
    <row r="103" spans="1:18" ht="15.75" customHeight="1">
      <c r="A103" s="108"/>
      <c r="B103" s="177" t="s">
        <v>317</v>
      </c>
      <c r="C103" s="178"/>
      <c r="D103" s="178"/>
      <c r="E103" s="178"/>
      <c r="F103" s="178"/>
      <c r="G103" s="178"/>
      <c r="H103" s="178"/>
      <c r="I103" s="178"/>
      <c r="J103" s="178"/>
      <c r="K103" s="178"/>
      <c r="L103" s="178"/>
      <c r="M103" s="178"/>
      <c r="N103" s="178"/>
      <c r="O103" s="178"/>
      <c r="P103" s="178"/>
      <c r="Q103" s="179"/>
      <c r="R103" s="120"/>
    </row>
    <row r="104" spans="1:18" ht="75">
      <c r="A104" s="168" t="s">
        <v>3</v>
      </c>
      <c r="B104" s="13" t="s">
        <v>47</v>
      </c>
      <c r="C104" s="113">
        <f>SUM(C105:C106)</f>
        <v>3116.854</v>
      </c>
      <c r="D104" s="113">
        <f>SUM(D105:D106)</f>
        <v>3116.854</v>
      </c>
      <c r="E104" s="153"/>
      <c r="F104" s="113">
        <f>SUM(F105:F106)</f>
        <v>3140.8399999999997</v>
      </c>
      <c r="G104" s="153"/>
      <c r="H104" s="113">
        <f>SUM(H105:H106)</f>
        <v>3140.8399999999997</v>
      </c>
      <c r="I104" s="153"/>
      <c r="J104" s="113">
        <f>SUM(J105:J106)</f>
        <v>3116.854</v>
      </c>
      <c r="K104" s="113">
        <f>SUM(K105:K106)</f>
        <v>3116.854</v>
      </c>
      <c r="L104" s="171">
        <f>L108</f>
        <v>1</v>
      </c>
      <c r="M104" s="113">
        <f>SUM(M105:M106)</f>
        <v>3116.854</v>
      </c>
      <c r="N104" s="113">
        <f>SUM(N105:N106)</f>
        <v>0</v>
      </c>
      <c r="O104" s="162"/>
      <c r="P104" s="162"/>
      <c r="Q104" s="180" t="s">
        <v>387</v>
      </c>
      <c r="R104" s="120"/>
    </row>
    <row r="105" spans="1:18" ht="11.25">
      <c r="A105" s="169"/>
      <c r="B105" s="26" t="s">
        <v>4</v>
      </c>
      <c r="C105" s="19">
        <f>C109</f>
        <v>2805.169</v>
      </c>
      <c r="D105" s="19">
        <f>D109</f>
        <v>2805.169</v>
      </c>
      <c r="E105" s="154"/>
      <c r="F105" s="19">
        <f>F109</f>
        <v>2826.756</v>
      </c>
      <c r="G105" s="154"/>
      <c r="H105" s="19">
        <f>H109</f>
        <v>2826.756</v>
      </c>
      <c r="I105" s="154"/>
      <c r="J105" s="19">
        <f>J109</f>
        <v>2805.169</v>
      </c>
      <c r="K105" s="19">
        <f>K109</f>
        <v>2805.169</v>
      </c>
      <c r="L105" s="172"/>
      <c r="M105" s="19">
        <f>M109</f>
        <v>2805.169</v>
      </c>
      <c r="N105" s="19">
        <f>N109</f>
        <v>0</v>
      </c>
      <c r="O105" s="163"/>
      <c r="P105" s="163"/>
      <c r="Q105" s="181"/>
      <c r="R105" s="120"/>
    </row>
    <row r="106" spans="1:18" ht="11.25">
      <c r="A106" s="170"/>
      <c r="B106" s="26" t="s">
        <v>5</v>
      </c>
      <c r="C106" s="19">
        <f>C110</f>
        <v>311.685</v>
      </c>
      <c r="D106" s="19">
        <f>D110</f>
        <v>311.685</v>
      </c>
      <c r="E106" s="155"/>
      <c r="F106" s="19">
        <f>F110</f>
        <v>314.084</v>
      </c>
      <c r="G106" s="155"/>
      <c r="H106" s="19">
        <f>H110</f>
        <v>314.084</v>
      </c>
      <c r="I106" s="155"/>
      <c r="J106" s="19">
        <f>J110</f>
        <v>311.685</v>
      </c>
      <c r="K106" s="19">
        <f>K110</f>
        <v>311.685</v>
      </c>
      <c r="L106" s="173"/>
      <c r="M106" s="19">
        <f>M110</f>
        <v>311.685</v>
      </c>
      <c r="N106" s="19" t="str">
        <f>N110</f>
        <v>x</v>
      </c>
      <c r="O106" s="164"/>
      <c r="P106" s="164"/>
      <c r="Q106" s="182"/>
      <c r="R106" s="120"/>
    </row>
    <row r="107" spans="1:18" ht="12.75">
      <c r="A107" s="108"/>
      <c r="B107" s="254" t="s">
        <v>318</v>
      </c>
      <c r="C107" s="255"/>
      <c r="D107" s="255"/>
      <c r="E107" s="255"/>
      <c r="F107" s="255"/>
      <c r="G107" s="255"/>
      <c r="H107" s="255"/>
      <c r="I107" s="255"/>
      <c r="J107" s="255"/>
      <c r="K107" s="255"/>
      <c r="L107" s="255"/>
      <c r="M107" s="255"/>
      <c r="N107" s="255"/>
      <c r="O107" s="255"/>
      <c r="P107" s="255"/>
      <c r="Q107" s="256"/>
      <c r="R107" s="120"/>
    </row>
    <row r="108" spans="1:18" ht="31.5">
      <c r="A108" s="168" t="s">
        <v>6</v>
      </c>
      <c r="B108" s="13" t="s">
        <v>53</v>
      </c>
      <c r="C108" s="113">
        <f>C109+C110</f>
        <v>3116.854</v>
      </c>
      <c r="D108" s="113">
        <f>SUM(D109:D110)</f>
        <v>3116.854</v>
      </c>
      <c r="E108" s="153"/>
      <c r="F108" s="113">
        <f>SUM(F109:F110)</f>
        <v>3140.8399999999997</v>
      </c>
      <c r="G108" s="153"/>
      <c r="H108" s="113">
        <f>SUM(H109:H110)</f>
        <v>3140.8399999999997</v>
      </c>
      <c r="I108" s="156"/>
      <c r="J108" s="113">
        <f>SUM(J109:J110)</f>
        <v>3116.854</v>
      </c>
      <c r="K108" s="113">
        <f>SUM(K109:K110)</f>
        <v>3116.854</v>
      </c>
      <c r="L108" s="171">
        <f>L112</f>
        <v>1</v>
      </c>
      <c r="M108" s="113">
        <f>SUM(M109:M110)</f>
        <v>3116.854</v>
      </c>
      <c r="N108" s="113">
        <f>SUM(N109:N110)</f>
        <v>0</v>
      </c>
      <c r="O108" s="162"/>
      <c r="P108" s="162"/>
      <c r="Q108" s="180"/>
      <c r="R108" s="120"/>
    </row>
    <row r="109" spans="1:18" ht="11.25">
      <c r="A109" s="169"/>
      <c r="B109" s="18" t="s">
        <v>4</v>
      </c>
      <c r="C109" s="19">
        <f>C113</f>
        <v>2805.169</v>
      </c>
      <c r="D109" s="19">
        <f>D113</f>
        <v>2805.169</v>
      </c>
      <c r="E109" s="154"/>
      <c r="F109" s="19">
        <f>F113</f>
        <v>2826.756</v>
      </c>
      <c r="G109" s="154"/>
      <c r="H109" s="19">
        <f>H113</f>
        <v>2826.756</v>
      </c>
      <c r="I109" s="157"/>
      <c r="J109" s="19">
        <f>J113</f>
        <v>2805.169</v>
      </c>
      <c r="K109" s="19">
        <f>K113</f>
        <v>2805.169</v>
      </c>
      <c r="L109" s="172"/>
      <c r="M109" s="19">
        <f>M113</f>
        <v>2805.169</v>
      </c>
      <c r="N109" s="19">
        <f>N113</f>
        <v>0</v>
      </c>
      <c r="O109" s="163"/>
      <c r="P109" s="163"/>
      <c r="Q109" s="181"/>
      <c r="R109" s="120"/>
    </row>
    <row r="110" spans="1:18" ht="11.25">
      <c r="A110" s="169"/>
      <c r="B110" s="18" t="s">
        <v>5</v>
      </c>
      <c r="C110" s="66">
        <f>C114</f>
        <v>311.685</v>
      </c>
      <c r="D110" s="66">
        <f>D114</f>
        <v>311.685</v>
      </c>
      <c r="E110" s="155"/>
      <c r="F110" s="66">
        <f>F114</f>
        <v>314.084</v>
      </c>
      <c r="G110" s="155"/>
      <c r="H110" s="66">
        <f>H114</f>
        <v>314.084</v>
      </c>
      <c r="I110" s="158"/>
      <c r="J110" s="66">
        <f>J114</f>
        <v>311.685</v>
      </c>
      <c r="K110" s="66">
        <f>K114</f>
        <v>311.685</v>
      </c>
      <c r="L110" s="173"/>
      <c r="M110" s="66">
        <f>M114</f>
        <v>311.685</v>
      </c>
      <c r="N110" s="66" t="str">
        <f>N114</f>
        <v>x</v>
      </c>
      <c r="O110" s="164"/>
      <c r="P110" s="164"/>
      <c r="Q110" s="182"/>
      <c r="R110" s="120"/>
    </row>
    <row r="111" spans="1:18" ht="12.75" customHeight="1">
      <c r="A111" s="170"/>
      <c r="B111" s="18" t="s">
        <v>49</v>
      </c>
      <c r="C111" s="264"/>
      <c r="D111" s="265"/>
      <c r="E111" s="265"/>
      <c r="F111" s="265"/>
      <c r="G111" s="265"/>
      <c r="H111" s="265"/>
      <c r="I111" s="265"/>
      <c r="J111" s="265"/>
      <c r="K111" s="265"/>
      <c r="L111" s="265"/>
      <c r="M111" s="265"/>
      <c r="N111" s="265"/>
      <c r="O111" s="265"/>
      <c r="P111" s="265"/>
      <c r="Q111" s="266"/>
      <c r="R111" s="120"/>
    </row>
    <row r="112" spans="1:18" ht="24.75" customHeight="1">
      <c r="A112" s="150" t="s">
        <v>8</v>
      </c>
      <c r="B112" s="62" t="s">
        <v>319</v>
      </c>
      <c r="C112" s="112">
        <f>SUM(C113:C114)</f>
        <v>3116.854</v>
      </c>
      <c r="D112" s="112">
        <f>SUM(D113:D114)</f>
        <v>3116.854</v>
      </c>
      <c r="E112" s="153"/>
      <c r="F112" s="112">
        <f>SUM(F113:F114)</f>
        <v>3140.8399999999997</v>
      </c>
      <c r="G112" s="153" t="s">
        <v>384</v>
      </c>
      <c r="H112" s="112">
        <f>SUM(H113:H114)</f>
        <v>3140.8399999999997</v>
      </c>
      <c r="I112" s="156" t="s">
        <v>189</v>
      </c>
      <c r="J112" s="112">
        <f>SUM(J113:J114)</f>
        <v>3116.854</v>
      </c>
      <c r="K112" s="112">
        <f>SUM(K113:K114)</f>
        <v>3116.854</v>
      </c>
      <c r="L112" s="171">
        <v>1</v>
      </c>
      <c r="M112" s="112">
        <f>SUM(M113:M114)</f>
        <v>3116.854</v>
      </c>
      <c r="N112" s="112">
        <f>SUM(N113:N114)</f>
        <v>0</v>
      </c>
      <c r="O112" s="162"/>
      <c r="P112" s="162"/>
      <c r="Q112" s="180"/>
      <c r="R112" s="120"/>
    </row>
    <row r="113" spans="1:18" ht="12" customHeight="1">
      <c r="A113" s="151"/>
      <c r="B113" s="85" t="s">
        <v>4</v>
      </c>
      <c r="C113" s="19">
        <v>2805.169</v>
      </c>
      <c r="D113" s="19">
        <v>2805.169</v>
      </c>
      <c r="E113" s="154"/>
      <c r="F113" s="19">
        <v>2826.756</v>
      </c>
      <c r="G113" s="154"/>
      <c r="H113" s="19">
        <v>2826.756</v>
      </c>
      <c r="I113" s="157"/>
      <c r="J113" s="19">
        <v>2805.169</v>
      </c>
      <c r="K113" s="19">
        <v>2805.169</v>
      </c>
      <c r="L113" s="172"/>
      <c r="M113" s="19">
        <v>2805.169</v>
      </c>
      <c r="N113" s="21">
        <f>M113-C113</f>
        <v>0</v>
      </c>
      <c r="O113" s="163"/>
      <c r="P113" s="163"/>
      <c r="Q113" s="181"/>
      <c r="R113" s="120"/>
    </row>
    <row r="114" spans="1:18" ht="12" customHeight="1">
      <c r="A114" s="152"/>
      <c r="B114" s="85" t="s">
        <v>5</v>
      </c>
      <c r="C114" s="19">
        <v>311.685</v>
      </c>
      <c r="D114" s="19">
        <v>311.685</v>
      </c>
      <c r="E114" s="155"/>
      <c r="F114" s="19">
        <v>314.084</v>
      </c>
      <c r="G114" s="155"/>
      <c r="H114" s="19">
        <v>314.084</v>
      </c>
      <c r="I114" s="158"/>
      <c r="J114" s="19">
        <v>311.685</v>
      </c>
      <c r="K114" s="19">
        <v>311.685</v>
      </c>
      <c r="L114" s="173"/>
      <c r="M114" s="19">
        <v>311.685</v>
      </c>
      <c r="N114" s="21" t="s">
        <v>45</v>
      </c>
      <c r="O114" s="164"/>
      <c r="P114" s="164"/>
      <c r="Q114" s="182"/>
      <c r="R114" s="120"/>
    </row>
    <row r="115" spans="1:18" ht="15.75">
      <c r="A115" s="110"/>
      <c r="B115" s="177" t="s">
        <v>18</v>
      </c>
      <c r="C115" s="178"/>
      <c r="D115" s="178"/>
      <c r="E115" s="178"/>
      <c r="F115" s="178"/>
      <c r="G115" s="178"/>
      <c r="H115" s="178"/>
      <c r="I115" s="178"/>
      <c r="J115" s="178"/>
      <c r="K115" s="178"/>
      <c r="L115" s="178"/>
      <c r="M115" s="178"/>
      <c r="N115" s="178"/>
      <c r="O115" s="178"/>
      <c r="P115" s="178"/>
      <c r="Q115" s="179"/>
      <c r="R115" s="120"/>
    </row>
    <row r="116" spans="1:18" ht="75">
      <c r="A116" s="189" t="s">
        <v>3</v>
      </c>
      <c r="B116" s="13" t="s">
        <v>47</v>
      </c>
      <c r="C116" s="113">
        <f>C117+C118</f>
        <v>32672.502</v>
      </c>
      <c r="D116" s="113">
        <f>SUM(D117:D118)</f>
        <v>32672.502</v>
      </c>
      <c r="E116" s="153"/>
      <c r="F116" s="113">
        <f>SUM(F117:F118)</f>
        <v>32672.502</v>
      </c>
      <c r="G116" s="153"/>
      <c r="H116" s="113">
        <f>SUM(H117:H118)</f>
        <v>32796.609599999996</v>
      </c>
      <c r="I116" s="156"/>
      <c r="J116" s="113">
        <f>SUM(J117:J118)</f>
        <v>32672.502</v>
      </c>
      <c r="K116" s="113">
        <f>SUM(K117:K118)</f>
        <v>32672.502</v>
      </c>
      <c r="L116" s="171">
        <f>(L120+L128)/2</f>
        <v>1</v>
      </c>
      <c r="M116" s="113">
        <f>SUM(M117:M118)</f>
        <v>32672.502</v>
      </c>
      <c r="N116" s="111">
        <f>SUM(N117:N118)</f>
        <v>0</v>
      </c>
      <c r="O116" s="162"/>
      <c r="P116" s="162"/>
      <c r="Q116" s="180" t="s">
        <v>399</v>
      </c>
      <c r="R116" s="120"/>
    </row>
    <row r="117" spans="1:18" ht="11.25">
      <c r="A117" s="190"/>
      <c r="B117" s="26" t="s">
        <v>4</v>
      </c>
      <c r="C117" s="19">
        <f>C121+C129</f>
        <v>29282.0434</v>
      </c>
      <c r="D117" s="19">
        <f>D121+D129</f>
        <v>29282.0434</v>
      </c>
      <c r="E117" s="154"/>
      <c r="F117" s="19">
        <f>F121+F129</f>
        <v>29282.0434</v>
      </c>
      <c r="G117" s="154"/>
      <c r="H117" s="19">
        <f>H121+H129</f>
        <v>29406.150999999998</v>
      </c>
      <c r="I117" s="157"/>
      <c r="J117" s="19">
        <f>J121+J129</f>
        <v>29282.0434</v>
      </c>
      <c r="K117" s="19">
        <f>K121+K129</f>
        <v>29282.0434</v>
      </c>
      <c r="L117" s="172"/>
      <c r="M117" s="19">
        <f>M121+M129</f>
        <v>29282.0434</v>
      </c>
      <c r="N117" s="19">
        <f>N121+N129</f>
        <v>0</v>
      </c>
      <c r="O117" s="163"/>
      <c r="P117" s="163"/>
      <c r="Q117" s="181"/>
      <c r="R117" s="120"/>
    </row>
    <row r="118" spans="1:18" ht="11.25">
      <c r="A118" s="190"/>
      <c r="B118" s="26" t="s">
        <v>5</v>
      </c>
      <c r="C118" s="19">
        <f>C122+C130</f>
        <v>3390.4586</v>
      </c>
      <c r="D118" s="19">
        <f>D122+D130</f>
        <v>3390.4586</v>
      </c>
      <c r="E118" s="155"/>
      <c r="F118" s="19">
        <f>F122+F130</f>
        <v>3390.4586</v>
      </c>
      <c r="G118" s="155"/>
      <c r="H118" s="19">
        <f>H122+H130</f>
        <v>3390.4586</v>
      </c>
      <c r="I118" s="158"/>
      <c r="J118" s="19">
        <f>J122+J130</f>
        <v>3390.4586</v>
      </c>
      <c r="K118" s="19">
        <f>K122+K130</f>
        <v>3390.4586</v>
      </c>
      <c r="L118" s="173"/>
      <c r="M118" s="19">
        <f>M122+M130</f>
        <v>3390.4586</v>
      </c>
      <c r="N118" s="19" t="str">
        <f>N122</f>
        <v>x</v>
      </c>
      <c r="O118" s="164"/>
      <c r="P118" s="164"/>
      <c r="Q118" s="182"/>
      <c r="R118" s="120"/>
    </row>
    <row r="119" spans="1:18" ht="13.5">
      <c r="A119" s="110"/>
      <c r="B119" s="165" t="s">
        <v>20</v>
      </c>
      <c r="C119" s="166"/>
      <c r="D119" s="166"/>
      <c r="E119" s="166"/>
      <c r="F119" s="166"/>
      <c r="G119" s="166"/>
      <c r="H119" s="166"/>
      <c r="I119" s="166"/>
      <c r="J119" s="166"/>
      <c r="K119" s="166"/>
      <c r="L119" s="166"/>
      <c r="M119" s="166"/>
      <c r="N119" s="166"/>
      <c r="O119" s="166"/>
      <c r="P119" s="166"/>
      <c r="Q119" s="167"/>
      <c r="R119" s="120"/>
    </row>
    <row r="120" spans="1:18" ht="31.5">
      <c r="A120" s="168" t="s">
        <v>6</v>
      </c>
      <c r="B120" s="13" t="s">
        <v>48</v>
      </c>
      <c r="C120" s="113">
        <f>C121+C122</f>
        <v>500</v>
      </c>
      <c r="D120" s="113">
        <f>SUM(D121:D122)</f>
        <v>500</v>
      </c>
      <c r="E120" s="153"/>
      <c r="F120" s="113">
        <f>SUM(F121:F122)</f>
        <v>500</v>
      </c>
      <c r="G120" s="153"/>
      <c r="H120" s="113">
        <f>SUM(H121:H122)</f>
        <v>500</v>
      </c>
      <c r="I120" s="156"/>
      <c r="J120" s="113">
        <f>SUM(J121:J122)</f>
        <v>500</v>
      </c>
      <c r="K120" s="113">
        <f>SUM(K121:K122)</f>
        <v>500</v>
      </c>
      <c r="L120" s="171">
        <f>L124</f>
        <v>1</v>
      </c>
      <c r="M120" s="113">
        <f>SUM(M121:M122)</f>
        <v>500</v>
      </c>
      <c r="N120" s="111">
        <f>SUM(N121:N122)</f>
        <v>0</v>
      </c>
      <c r="O120" s="162"/>
      <c r="P120" s="162"/>
      <c r="Q120" s="180"/>
      <c r="R120" s="120"/>
    </row>
    <row r="121" spans="1:18" ht="11.25">
      <c r="A121" s="169"/>
      <c r="B121" s="26" t="s">
        <v>4</v>
      </c>
      <c r="C121" s="19">
        <f>C125</f>
        <v>450</v>
      </c>
      <c r="D121" s="19">
        <f>D125</f>
        <v>450</v>
      </c>
      <c r="E121" s="154"/>
      <c r="F121" s="19">
        <f>F125</f>
        <v>450</v>
      </c>
      <c r="G121" s="154"/>
      <c r="H121" s="19">
        <f>H125</f>
        <v>450</v>
      </c>
      <c r="I121" s="157"/>
      <c r="J121" s="19">
        <f>J125</f>
        <v>450</v>
      </c>
      <c r="K121" s="19">
        <f>K125</f>
        <v>450</v>
      </c>
      <c r="L121" s="172"/>
      <c r="M121" s="19">
        <f>M125</f>
        <v>450</v>
      </c>
      <c r="N121" s="19">
        <f>N125</f>
        <v>0</v>
      </c>
      <c r="O121" s="163"/>
      <c r="P121" s="163"/>
      <c r="Q121" s="181"/>
      <c r="R121" s="120"/>
    </row>
    <row r="122" spans="1:18" ht="11.25">
      <c r="A122" s="169"/>
      <c r="B122" s="26" t="s">
        <v>5</v>
      </c>
      <c r="C122" s="19">
        <f>C126</f>
        <v>50</v>
      </c>
      <c r="D122" s="19">
        <f>D126</f>
        <v>50</v>
      </c>
      <c r="E122" s="155"/>
      <c r="F122" s="19">
        <f>F126</f>
        <v>50</v>
      </c>
      <c r="G122" s="155"/>
      <c r="H122" s="19">
        <f>H126</f>
        <v>50</v>
      </c>
      <c r="I122" s="158"/>
      <c r="J122" s="19">
        <f>J126</f>
        <v>50</v>
      </c>
      <c r="K122" s="19">
        <f>K126</f>
        <v>50</v>
      </c>
      <c r="L122" s="173"/>
      <c r="M122" s="19">
        <f>M126</f>
        <v>50</v>
      </c>
      <c r="N122" s="19" t="str">
        <f>N126</f>
        <v>x</v>
      </c>
      <c r="O122" s="164"/>
      <c r="P122" s="164"/>
      <c r="Q122" s="182"/>
      <c r="R122" s="120"/>
    </row>
    <row r="123" spans="1:18" ht="11.25">
      <c r="A123" s="170"/>
      <c r="B123" s="18" t="s">
        <v>49</v>
      </c>
      <c r="C123" s="174"/>
      <c r="D123" s="175"/>
      <c r="E123" s="175"/>
      <c r="F123" s="175"/>
      <c r="G123" s="175"/>
      <c r="H123" s="175"/>
      <c r="I123" s="175"/>
      <c r="J123" s="175"/>
      <c r="K123" s="175"/>
      <c r="L123" s="175"/>
      <c r="M123" s="175"/>
      <c r="N123" s="175"/>
      <c r="O123" s="175"/>
      <c r="P123" s="175"/>
      <c r="Q123" s="176"/>
      <c r="R123" s="120"/>
    </row>
    <row r="124" spans="1:18" ht="68.25" customHeight="1">
      <c r="A124" s="200" t="s">
        <v>8</v>
      </c>
      <c r="B124" s="23" t="s">
        <v>271</v>
      </c>
      <c r="C124" s="112">
        <f>C125+C126</f>
        <v>500</v>
      </c>
      <c r="D124" s="112">
        <f>D125+D126</f>
        <v>500</v>
      </c>
      <c r="E124" s="153" t="s">
        <v>71</v>
      </c>
      <c r="F124" s="112">
        <f>F125+F126</f>
        <v>500</v>
      </c>
      <c r="G124" s="191" t="s">
        <v>351</v>
      </c>
      <c r="H124" s="112">
        <f>H125+H126</f>
        <v>500</v>
      </c>
      <c r="I124" s="201" t="s">
        <v>272</v>
      </c>
      <c r="J124" s="112">
        <f>J125+J126</f>
        <v>500</v>
      </c>
      <c r="K124" s="112">
        <f>K125+K126</f>
        <v>500</v>
      </c>
      <c r="L124" s="159">
        <v>1</v>
      </c>
      <c r="M124" s="112">
        <f>M125+M126</f>
        <v>500</v>
      </c>
      <c r="N124" s="22">
        <f>SUM(N125:N126)</f>
        <v>0</v>
      </c>
      <c r="O124" s="162"/>
      <c r="P124" s="162"/>
      <c r="Q124" s="270"/>
      <c r="R124" s="120"/>
    </row>
    <row r="125" spans="1:18" ht="11.25">
      <c r="A125" s="151"/>
      <c r="B125" s="26" t="s">
        <v>4</v>
      </c>
      <c r="C125" s="19">
        <v>450</v>
      </c>
      <c r="D125" s="19">
        <v>450</v>
      </c>
      <c r="E125" s="154"/>
      <c r="F125" s="19">
        <v>450</v>
      </c>
      <c r="G125" s="192"/>
      <c r="H125" s="19">
        <v>450</v>
      </c>
      <c r="I125" s="202"/>
      <c r="J125" s="19">
        <v>450</v>
      </c>
      <c r="K125" s="19">
        <v>450</v>
      </c>
      <c r="L125" s="160"/>
      <c r="M125" s="19">
        <v>450</v>
      </c>
      <c r="N125" s="22">
        <f>M125-C125</f>
        <v>0</v>
      </c>
      <c r="O125" s="163"/>
      <c r="P125" s="163"/>
      <c r="Q125" s="271"/>
      <c r="R125" s="120"/>
    </row>
    <row r="126" spans="1:18" ht="12">
      <c r="A126" s="151"/>
      <c r="B126" s="26" t="s">
        <v>5</v>
      </c>
      <c r="C126" s="19">
        <v>50</v>
      </c>
      <c r="D126" s="19">
        <v>50</v>
      </c>
      <c r="E126" s="154"/>
      <c r="F126" s="19">
        <v>50</v>
      </c>
      <c r="G126" s="193"/>
      <c r="H126" s="19">
        <v>50</v>
      </c>
      <c r="I126" s="203"/>
      <c r="J126" s="19">
        <v>50</v>
      </c>
      <c r="K126" s="19">
        <v>50</v>
      </c>
      <c r="L126" s="161"/>
      <c r="M126" s="19">
        <v>50</v>
      </c>
      <c r="N126" s="28" t="s">
        <v>45</v>
      </c>
      <c r="O126" s="164"/>
      <c r="P126" s="164"/>
      <c r="Q126" s="272"/>
      <c r="R126" s="120"/>
    </row>
    <row r="127" spans="1:18" ht="13.5">
      <c r="A127" s="110"/>
      <c r="B127" s="165" t="s">
        <v>19</v>
      </c>
      <c r="C127" s="166"/>
      <c r="D127" s="166"/>
      <c r="E127" s="166"/>
      <c r="F127" s="166"/>
      <c r="G127" s="166"/>
      <c r="H127" s="166"/>
      <c r="I127" s="166"/>
      <c r="J127" s="166"/>
      <c r="K127" s="166"/>
      <c r="L127" s="166"/>
      <c r="M127" s="166"/>
      <c r="N127" s="166"/>
      <c r="O127" s="166"/>
      <c r="P127" s="166"/>
      <c r="Q127" s="167"/>
      <c r="R127" s="120"/>
    </row>
    <row r="128" spans="1:18" ht="75">
      <c r="A128" s="189" t="s">
        <v>3</v>
      </c>
      <c r="B128" s="13" t="s">
        <v>47</v>
      </c>
      <c r="C128" s="113">
        <f>C129+C130</f>
        <v>32172.502</v>
      </c>
      <c r="D128" s="113">
        <f>SUM(D129:D130)</f>
        <v>32172.502</v>
      </c>
      <c r="E128" s="153"/>
      <c r="F128" s="113">
        <f>SUM(F129:F130)</f>
        <v>32172.502</v>
      </c>
      <c r="G128" s="153"/>
      <c r="H128" s="113">
        <f>SUM(H129:H130)</f>
        <v>32296.609599999996</v>
      </c>
      <c r="I128" s="156"/>
      <c r="J128" s="113">
        <f>SUM(J129:J130)</f>
        <v>32172.502</v>
      </c>
      <c r="K128" s="113">
        <f>SUM(K129:K130)</f>
        <v>32172.502</v>
      </c>
      <c r="L128" s="171">
        <f>(L131+L144)/2</f>
        <v>1</v>
      </c>
      <c r="M128" s="113">
        <f>SUM(M129:M130)</f>
        <v>32172.502</v>
      </c>
      <c r="N128" s="111">
        <f>SUM(N129:N130)</f>
        <v>0</v>
      </c>
      <c r="O128" s="162"/>
      <c r="P128" s="162"/>
      <c r="Q128" s="180"/>
      <c r="R128" s="120"/>
    </row>
    <row r="129" spans="1:18" ht="11.25" customHeight="1">
      <c r="A129" s="190"/>
      <c r="B129" s="26" t="s">
        <v>4</v>
      </c>
      <c r="C129" s="19">
        <f>C132+C145</f>
        <v>28832.0434</v>
      </c>
      <c r="D129" s="19">
        <f>D132+D145</f>
        <v>28832.0434</v>
      </c>
      <c r="E129" s="154"/>
      <c r="F129" s="19">
        <f>F132+F145</f>
        <v>28832.0434</v>
      </c>
      <c r="G129" s="154"/>
      <c r="H129" s="19">
        <f>H132+H145</f>
        <v>28956.150999999998</v>
      </c>
      <c r="I129" s="157"/>
      <c r="J129" s="19">
        <f>J132+J145</f>
        <v>28832.0434</v>
      </c>
      <c r="K129" s="19">
        <f>K132+K145</f>
        <v>28832.0434</v>
      </c>
      <c r="L129" s="172"/>
      <c r="M129" s="19">
        <f>M132+M145</f>
        <v>28832.0434</v>
      </c>
      <c r="N129" s="19">
        <f>N132+N145</f>
        <v>0</v>
      </c>
      <c r="O129" s="163"/>
      <c r="P129" s="163"/>
      <c r="Q129" s="181"/>
      <c r="R129" s="120"/>
    </row>
    <row r="130" spans="1:18" ht="11.25">
      <c r="A130" s="190"/>
      <c r="B130" s="26" t="s">
        <v>5</v>
      </c>
      <c r="C130" s="19">
        <f>C133+C146</f>
        <v>3340.4586</v>
      </c>
      <c r="D130" s="19">
        <f>D133+D146</f>
        <v>3340.4586</v>
      </c>
      <c r="E130" s="155"/>
      <c r="F130" s="19">
        <f>F133+F146</f>
        <v>3340.4586</v>
      </c>
      <c r="G130" s="155"/>
      <c r="H130" s="19">
        <f>H133+H146</f>
        <v>3340.4586</v>
      </c>
      <c r="I130" s="158"/>
      <c r="J130" s="19">
        <f>J133+J146</f>
        <v>3340.4586</v>
      </c>
      <c r="K130" s="19">
        <f>K133+K146</f>
        <v>3340.4586</v>
      </c>
      <c r="L130" s="173"/>
      <c r="M130" s="19">
        <f>M133+M146</f>
        <v>3340.4586</v>
      </c>
      <c r="N130" s="21" t="s">
        <v>45</v>
      </c>
      <c r="O130" s="164"/>
      <c r="P130" s="164"/>
      <c r="Q130" s="182"/>
      <c r="R130" s="120"/>
    </row>
    <row r="131" spans="1:18" ht="31.5">
      <c r="A131" s="168" t="s">
        <v>6</v>
      </c>
      <c r="B131" s="13" t="s">
        <v>48</v>
      </c>
      <c r="C131" s="113">
        <f>C132+C133</f>
        <v>11074.931</v>
      </c>
      <c r="D131" s="113">
        <f>SUM(D132:D133)</f>
        <v>11074.931</v>
      </c>
      <c r="E131" s="153"/>
      <c r="F131" s="113">
        <f>SUM(F132:F133)</f>
        <v>11074.931</v>
      </c>
      <c r="G131" s="153"/>
      <c r="H131" s="113">
        <f>SUM(H132:H133)</f>
        <v>11074.931</v>
      </c>
      <c r="I131" s="156"/>
      <c r="J131" s="113">
        <f>SUM(J132:J133)</f>
        <v>11074.931</v>
      </c>
      <c r="K131" s="113">
        <f>SUM(K132:K133)</f>
        <v>11074.931</v>
      </c>
      <c r="L131" s="171">
        <f>(L135+L138+L141)/3</f>
        <v>1</v>
      </c>
      <c r="M131" s="113">
        <f>SUM(M132:M133)</f>
        <v>11074.931</v>
      </c>
      <c r="N131" s="111">
        <f>SUM(N132:N133)</f>
        <v>0</v>
      </c>
      <c r="O131" s="162"/>
      <c r="P131" s="162"/>
      <c r="Q131" s="180"/>
      <c r="R131" s="120"/>
    </row>
    <row r="132" spans="1:18" ht="11.25">
      <c r="A132" s="169"/>
      <c r="B132" s="26" t="s">
        <v>4</v>
      </c>
      <c r="C132" s="19">
        <f>C136+C139+C142</f>
        <v>9204.48</v>
      </c>
      <c r="D132" s="19">
        <f>D136+D139+D142</f>
        <v>9204.48</v>
      </c>
      <c r="E132" s="154"/>
      <c r="F132" s="19">
        <f>F136+F139+F142</f>
        <v>9204.48</v>
      </c>
      <c r="G132" s="154"/>
      <c r="H132" s="19">
        <f>H136+H139+H142</f>
        <v>9204.48</v>
      </c>
      <c r="I132" s="157"/>
      <c r="J132" s="19">
        <f>J136+J139+J142</f>
        <v>9204.48</v>
      </c>
      <c r="K132" s="19">
        <f>K136+K139+K142</f>
        <v>9204.48</v>
      </c>
      <c r="L132" s="172"/>
      <c r="M132" s="19">
        <f>M136+M139+M142</f>
        <v>9204.48</v>
      </c>
      <c r="N132" s="19">
        <f>N136+N139+N142</f>
        <v>0</v>
      </c>
      <c r="O132" s="163"/>
      <c r="P132" s="163"/>
      <c r="Q132" s="181"/>
      <c r="R132" s="120"/>
    </row>
    <row r="133" spans="1:18" ht="11.25">
      <c r="A133" s="169"/>
      <c r="B133" s="26" t="s">
        <v>5</v>
      </c>
      <c r="C133" s="19">
        <f>C137+C140+C143</f>
        <v>1870.451</v>
      </c>
      <c r="D133" s="19">
        <f>D137+D140+D143</f>
        <v>1870.451</v>
      </c>
      <c r="E133" s="155"/>
      <c r="F133" s="19">
        <f>F137+F140+F143</f>
        <v>1870.451</v>
      </c>
      <c r="G133" s="155"/>
      <c r="H133" s="19">
        <f>H137+H140+H143</f>
        <v>1870.451</v>
      </c>
      <c r="I133" s="158"/>
      <c r="J133" s="19">
        <f>J137+J140+J143</f>
        <v>1870.451</v>
      </c>
      <c r="K133" s="19">
        <f>K137+K140+K143</f>
        <v>1870.451</v>
      </c>
      <c r="L133" s="173"/>
      <c r="M133" s="19">
        <f>M137+M140+M143</f>
        <v>1870.451</v>
      </c>
      <c r="N133" s="21" t="s">
        <v>45</v>
      </c>
      <c r="O133" s="164"/>
      <c r="P133" s="164"/>
      <c r="Q133" s="182"/>
      <c r="R133" s="120"/>
    </row>
    <row r="134" spans="1:18" ht="11.25">
      <c r="A134" s="170"/>
      <c r="B134" s="18" t="s">
        <v>49</v>
      </c>
      <c r="C134" s="174"/>
      <c r="D134" s="175"/>
      <c r="E134" s="175"/>
      <c r="F134" s="175"/>
      <c r="G134" s="175"/>
      <c r="H134" s="175"/>
      <c r="I134" s="175"/>
      <c r="J134" s="175"/>
      <c r="K134" s="175"/>
      <c r="L134" s="175"/>
      <c r="M134" s="175"/>
      <c r="N134" s="175"/>
      <c r="O134" s="175"/>
      <c r="P134" s="175"/>
      <c r="Q134" s="176"/>
      <c r="R134" s="120"/>
    </row>
    <row r="135" spans="1:18" ht="45">
      <c r="A135" s="194" t="s">
        <v>8</v>
      </c>
      <c r="B135" s="23" t="s">
        <v>274</v>
      </c>
      <c r="C135" s="112">
        <f>SUM(C136:C137)</f>
        <v>470.571</v>
      </c>
      <c r="D135" s="112">
        <f>SUM(D136:D137)</f>
        <v>470.571</v>
      </c>
      <c r="E135" s="153" t="s">
        <v>289</v>
      </c>
      <c r="F135" s="112">
        <f>SUM(F136:F137)</f>
        <v>470.571</v>
      </c>
      <c r="G135" s="186" t="s">
        <v>290</v>
      </c>
      <c r="H135" s="112">
        <f>SUM(H136:H137)</f>
        <v>470.571</v>
      </c>
      <c r="I135" s="156" t="s">
        <v>291</v>
      </c>
      <c r="J135" s="112">
        <f>SUM(J136:J137)</f>
        <v>470.571</v>
      </c>
      <c r="K135" s="112">
        <f>SUM(K136:K137)</f>
        <v>470.571</v>
      </c>
      <c r="L135" s="159">
        <f>J135/C135</f>
        <v>1</v>
      </c>
      <c r="M135" s="112">
        <f>SUM(M136:M137)</f>
        <v>470.571</v>
      </c>
      <c r="N135" s="109">
        <f>SUM(N136:N137)</f>
        <v>0</v>
      </c>
      <c r="O135" s="180"/>
      <c r="P135" s="145"/>
      <c r="Q135" s="180"/>
      <c r="R135" s="120"/>
    </row>
    <row r="136" spans="1:18" ht="11.25">
      <c r="A136" s="195"/>
      <c r="B136" s="26" t="s">
        <v>4</v>
      </c>
      <c r="C136" s="19">
        <v>0</v>
      </c>
      <c r="D136" s="19">
        <v>0</v>
      </c>
      <c r="E136" s="154"/>
      <c r="F136" s="19">
        <v>0</v>
      </c>
      <c r="G136" s="187"/>
      <c r="H136" s="19">
        <v>0</v>
      </c>
      <c r="I136" s="157"/>
      <c r="J136" s="19">
        <v>0</v>
      </c>
      <c r="K136" s="19">
        <v>0</v>
      </c>
      <c r="L136" s="160"/>
      <c r="M136" s="19">
        <v>0</v>
      </c>
      <c r="N136" s="21">
        <f>M136-C136</f>
        <v>0</v>
      </c>
      <c r="O136" s="181"/>
      <c r="P136" s="146"/>
      <c r="Q136" s="181"/>
      <c r="R136" s="120"/>
    </row>
    <row r="137" spans="1:18" ht="11.25">
      <c r="A137" s="196"/>
      <c r="B137" s="26" t="s">
        <v>5</v>
      </c>
      <c r="C137" s="19">
        <v>470.571</v>
      </c>
      <c r="D137" s="19">
        <v>470.571</v>
      </c>
      <c r="E137" s="155"/>
      <c r="F137" s="19">
        <v>470.571</v>
      </c>
      <c r="G137" s="188"/>
      <c r="H137" s="19">
        <v>470.571</v>
      </c>
      <c r="I137" s="158"/>
      <c r="J137" s="19">
        <v>470.571</v>
      </c>
      <c r="K137" s="19">
        <v>470.571</v>
      </c>
      <c r="L137" s="161"/>
      <c r="M137" s="19">
        <v>470.571</v>
      </c>
      <c r="N137" s="21" t="s">
        <v>45</v>
      </c>
      <c r="O137" s="182"/>
      <c r="P137" s="147"/>
      <c r="Q137" s="182"/>
      <c r="R137" s="120"/>
    </row>
    <row r="138" spans="1:18" ht="56.25">
      <c r="A138" s="150" t="s">
        <v>9</v>
      </c>
      <c r="B138" s="23" t="s">
        <v>275</v>
      </c>
      <c r="C138" s="112">
        <f>SUM(C139:C140)</f>
        <v>31.76</v>
      </c>
      <c r="D138" s="112">
        <f>SUM(D139:D140)</f>
        <v>31.76</v>
      </c>
      <c r="E138" s="153" t="s">
        <v>283</v>
      </c>
      <c r="F138" s="112">
        <f>SUM(F139:F140)</f>
        <v>31.76</v>
      </c>
      <c r="G138" s="153" t="s">
        <v>293</v>
      </c>
      <c r="H138" s="112">
        <f>SUM(H139:H140)</f>
        <v>31.76</v>
      </c>
      <c r="I138" s="156" t="s">
        <v>294</v>
      </c>
      <c r="J138" s="112">
        <f>SUM(J139:J140)</f>
        <v>31.76</v>
      </c>
      <c r="K138" s="112">
        <f>SUM(K139:K140)</f>
        <v>31.76</v>
      </c>
      <c r="L138" s="159">
        <f>J138/C138</f>
        <v>1</v>
      </c>
      <c r="M138" s="112">
        <f>SUM(M139:M140)</f>
        <v>31.76</v>
      </c>
      <c r="N138" s="109">
        <f>SUM(N139:N140)</f>
        <v>0</v>
      </c>
      <c r="O138" s="180"/>
      <c r="P138" s="145"/>
      <c r="Q138" s="180"/>
      <c r="R138" s="120"/>
    </row>
    <row r="139" spans="1:18" ht="11.25">
      <c r="A139" s="151"/>
      <c r="B139" s="26" t="s">
        <v>4</v>
      </c>
      <c r="C139" s="19">
        <v>0</v>
      </c>
      <c r="D139" s="19">
        <v>0</v>
      </c>
      <c r="E139" s="154"/>
      <c r="F139" s="19">
        <v>0</v>
      </c>
      <c r="G139" s="154"/>
      <c r="H139" s="19">
        <v>0</v>
      </c>
      <c r="I139" s="157"/>
      <c r="J139" s="19">
        <v>0</v>
      </c>
      <c r="K139" s="19">
        <v>0</v>
      </c>
      <c r="L139" s="160"/>
      <c r="M139" s="19">
        <v>0</v>
      </c>
      <c r="N139" s="21">
        <f>M139-C139</f>
        <v>0</v>
      </c>
      <c r="O139" s="181"/>
      <c r="P139" s="146"/>
      <c r="Q139" s="181"/>
      <c r="R139" s="120"/>
    </row>
    <row r="140" spans="1:18" ht="11.25">
      <c r="A140" s="152"/>
      <c r="B140" s="26" t="s">
        <v>5</v>
      </c>
      <c r="C140" s="19">
        <v>31.76</v>
      </c>
      <c r="D140" s="19">
        <v>31.76</v>
      </c>
      <c r="E140" s="155"/>
      <c r="F140" s="19">
        <v>31.76</v>
      </c>
      <c r="G140" s="155"/>
      <c r="H140" s="19">
        <v>31.76</v>
      </c>
      <c r="I140" s="158"/>
      <c r="J140" s="19">
        <v>31.76</v>
      </c>
      <c r="K140" s="19">
        <v>31.76</v>
      </c>
      <c r="L140" s="161"/>
      <c r="M140" s="19">
        <v>31.76</v>
      </c>
      <c r="N140" s="21" t="s">
        <v>45</v>
      </c>
      <c r="O140" s="182"/>
      <c r="P140" s="147"/>
      <c r="Q140" s="182"/>
      <c r="R140" s="120"/>
    </row>
    <row r="141" spans="1:18" ht="33.75">
      <c r="A141" s="150" t="s">
        <v>51</v>
      </c>
      <c r="B141" s="23" t="s">
        <v>276</v>
      </c>
      <c r="C141" s="112">
        <f>SUM(C142:C143)</f>
        <v>10572.599999999999</v>
      </c>
      <c r="D141" s="112">
        <f>SUM(D142:D143)</f>
        <v>10572.599999999999</v>
      </c>
      <c r="E141" s="153" t="s">
        <v>67</v>
      </c>
      <c r="F141" s="112">
        <f>SUM(F142:F143)</f>
        <v>10572.599999999999</v>
      </c>
      <c r="G141" s="186" t="s">
        <v>296</v>
      </c>
      <c r="H141" s="112">
        <f>SUM(H142:H143)</f>
        <v>10572.599999999999</v>
      </c>
      <c r="I141" s="156" t="s">
        <v>297</v>
      </c>
      <c r="J141" s="112">
        <f>SUM(J142:J143)</f>
        <v>10572.599999999999</v>
      </c>
      <c r="K141" s="112">
        <f>SUM(K142:K143)</f>
        <v>10572.599999999999</v>
      </c>
      <c r="L141" s="159">
        <f>J141/C141</f>
        <v>1</v>
      </c>
      <c r="M141" s="112">
        <f>SUM(M142:M143)</f>
        <v>10572.599999999999</v>
      </c>
      <c r="N141" s="109">
        <f>SUM(N142:N143)</f>
        <v>0</v>
      </c>
      <c r="O141" s="180"/>
      <c r="P141" s="145"/>
      <c r="Q141" s="180"/>
      <c r="R141" s="120"/>
    </row>
    <row r="142" spans="1:18" ht="11.25">
      <c r="A142" s="151"/>
      <c r="B142" s="26" t="s">
        <v>4</v>
      </c>
      <c r="C142" s="19">
        <v>9204.48</v>
      </c>
      <c r="D142" s="19">
        <v>9204.48</v>
      </c>
      <c r="E142" s="154"/>
      <c r="F142" s="19">
        <v>9204.48</v>
      </c>
      <c r="G142" s="187"/>
      <c r="H142" s="19">
        <v>9204.48</v>
      </c>
      <c r="I142" s="157"/>
      <c r="J142" s="19">
        <v>9204.48</v>
      </c>
      <c r="K142" s="19">
        <v>9204.48</v>
      </c>
      <c r="L142" s="160"/>
      <c r="M142" s="19">
        <v>9204.48</v>
      </c>
      <c r="N142" s="21">
        <f>M142-C142</f>
        <v>0</v>
      </c>
      <c r="O142" s="181"/>
      <c r="P142" s="146"/>
      <c r="Q142" s="181"/>
      <c r="R142" s="120"/>
    </row>
    <row r="143" spans="1:18" ht="11.25">
      <c r="A143" s="152"/>
      <c r="B143" s="26" t="s">
        <v>5</v>
      </c>
      <c r="C143" s="19">
        <v>1368.12</v>
      </c>
      <c r="D143" s="19">
        <v>1368.12</v>
      </c>
      <c r="E143" s="155"/>
      <c r="F143" s="19">
        <v>1368.12</v>
      </c>
      <c r="G143" s="188"/>
      <c r="H143" s="19">
        <v>1368.12</v>
      </c>
      <c r="I143" s="158"/>
      <c r="J143" s="19">
        <v>1368.12</v>
      </c>
      <c r="K143" s="19">
        <v>1368.12</v>
      </c>
      <c r="L143" s="161"/>
      <c r="M143" s="19">
        <v>1368.12</v>
      </c>
      <c r="N143" s="21" t="s">
        <v>45</v>
      </c>
      <c r="O143" s="182"/>
      <c r="P143" s="147"/>
      <c r="Q143" s="182"/>
      <c r="R143" s="120"/>
    </row>
    <row r="144" spans="1:18" ht="31.5">
      <c r="A144" s="168" t="s">
        <v>7</v>
      </c>
      <c r="B144" s="13" t="s">
        <v>53</v>
      </c>
      <c r="C144" s="113">
        <f>C145+C146</f>
        <v>21097.571</v>
      </c>
      <c r="D144" s="113">
        <f>SUM(D145:D146)</f>
        <v>21097.571</v>
      </c>
      <c r="E144" s="153"/>
      <c r="F144" s="113">
        <f>SUM(F145:F146)</f>
        <v>21097.571</v>
      </c>
      <c r="G144" s="153"/>
      <c r="H144" s="113">
        <f>SUM(H145:H146)</f>
        <v>21221.6786</v>
      </c>
      <c r="I144" s="156"/>
      <c r="J144" s="113">
        <f>SUM(J145:J146)</f>
        <v>21097.571</v>
      </c>
      <c r="K144" s="113">
        <f>SUM(K145:K146)</f>
        <v>21097.571</v>
      </c>
      <c r="L144" s="171">
        <f>(L148+L151+L154+L157)/4</f>
        <v>1</v>
      </c>
      <c r="M144" s="113">
        <f>SUM(M145:M146)</f>
        <v>21097.571</v>
      </c>
      <c r="N144" s="111">
        <f>SUM(N145:N146)</f>
        <v>0</v>
      </c>
      <c r="O144" s="162"/>
      <c r="P144" s="162"/>
      <c r="Q144" s="180"/>
      <c r="R144" s="120"/>
    </row>
    <row r="145" spans="1:18" ht="11.25">
      <c r="A145" s="169"/>
      <c r="B145" s="26" t="s">
        <v>4</v>
      </c>
      <c r="C145" s="19">
        <f>C149+C152+C155+C158</f>
        <v>19627.5634</v>
      </c>
      <c r="D145" s="19">
        <f>D149+D152+D155+D158</f>
        <v>19627.5634</v>
      </c>
      <c r="E145" s="154"/>
      <c r="F145" s="19">
        <f>F149+F152+F155+F158</f>
        <v>19627.5634</v>
      </c>
      <c r="G145" s="154"/>
      <c r="H145" s="19">
        <f>H149+H152+H155+H158</f>
        <v>19751.671</v>
      </c>
      <c r="I145" s="157"/>
      <c r="J145" s="19">
        <f>J149+J152+J155+J158</f>
        <v>19627.5634</v>
      </c>
      <c r="K145" s="19">
        <f>K149+K152+K155+K158</f>
        <v>19627.5634</v>
      </c>
      <c r="L145" s="172"/>
      <c r="M145" s="19">
        <f>M149+M152+M155+M158</f>
        <v>19627.5634</v>
      </c>
      <c r="N145" s="19">
        <f>N149+N152+N155+N158</f>
        <v>0</v>
      </c>
      <c r="O145" s="163"/>
      <c r="P145" s="163"/>
      <c r="Q145" s="181"/>
      <c r="R145" s="120"/>
    </row>
    <row r="146" spans="1:18" ht="11.25">
      <c r="A146" s="169"/>
      <c r="B146" s="26" t="s">
        <v>5</v>
      </c>
      <c r="C146" s="19">
        <f>C150+C153+C156+C159</f>
        <v>1470.0076</v>
      </c>
      <c r="D146" s="19">
        <f>D150+D153+D156+D159</f>
        <v>1470.0076</v>
      </c>
      <c r="E146" s="155"/>
      <c r="F146" s="19">
        <f>F150+F153+F156+F159</f>
        <v>1470.0076</v>
      </c>
      <c r="G146" s="155"/>
      <c r="H146" s="19">
        <f>H150+H153+H156+H159</f>
        <v>1470.0076</v>
      </c>
      <c r="I146" s="158"/>
      <c r="J146" s="19">
        <f>J150+J153+J156+J159</f>
        <v>1470.0076</v>
      </c>
      <c r="K146" s="19">
        <f>K150+K153+K156+K159</f>
        <v>1470.0076</v>
      </c>
      <c r="L146" s="173"/>
      <c r="M146" s="19">
        <f>M150+M153+M156+M159</f>
        <v>1470.0076</v>
      </c>
      <c r="N146" s="21" t="s">
        <v>45</v>
      </c>
      <c r="O146" s="164"/>
      <c r="P146" s="164"/>
      <c r="Q146" s="182"/>
      <c r="R146" s="120"/>
    </row>
    <row r="147" spans="1:18" ht="11.25">
      <c r="A147" s="170"/>
      <c r="B147" s="18" t="s">
        <v>49</v>
      </c>
      <c r="C147" s="174"/>
      <c r="D147" s="175"/>
      <c r="E147" s="175"/>
      <c r="F147" s="175"/>
      <c r="G147" s="175"/>
      <c r="H147" s="175"/>
      <c r="I147" s="175"/>
      <c r="J147" s="175"/>
      <c r="K147" s="175"/>
      <c r="L147" s="175"/>
      <c r="M147" s="175"/>
      <c r="N147" s="175"/>
      <c r="O147" s="175"/>
      <c r="P147" s="175"/>
      <c r="Q147" s="176"/>
      <c r="R147" s="120"/>
    </row>
    <row r="148" spans="1:18" ht="45" customHeight="1">
      <c r="A148" s="150" t="s">
        <v>10</v>
      </c>
      <c r="B148" s="23" t="s">
        <v>279</v>
      </c>
      <c r="C148" s="112">
        <f>SUM(C149:C150)</f>
        <v>1279.8790000000001</v>
      </c>
      <c r="D148" s="112">
        <f>SUM(D149:D150)</f>
        <v>1279.8790000000001</v>
      </c>
      <c r="E148" s="153" t="s">
        <v>67</v>
      </c>
      <c r="F148" s="112">
        <f>SUM(F149:F150)</f>
        <v>1279.8790000000001</v>
      </c>
      <c r="G148" s="153" t="s">
        <v>280</v>
      </c>
      <c r="H148" s="112">
        <f>SUM(H149:H150)</f>
        <v>1279.8790000000001</v>
      </c>
      <c r="I148" s="156" t="s">
        <v>281</v>
      </c>
      <c r="J148" s="112">
        <f>SUM(J149:J150)</f>
        <v>1279.8790000000001</v>
      </c>
      <c r="K148" s="112">
        <f>SUM(K149:K150)</f>
        <v>1279.8790000000001</v>
      </c>
      <c r="L148" s="159">
        <f>J148/C148</f>
        <v>1</v>
      </c>
      <c r="M148" s="112">
        <f>SUM(M149:M150)</f>
        <v>1279.8790000000001</v>
      </c>
      <c r="N148" s="109">
        <f>SUM(N149:N150)</f>
        <v>0</v>
      </c>
      <c r="O148" s="180"/>
      <c r="P148" s="145"/>
      <c r="Q148" s="180"/>
      <c r="R148" s="120"/>
    </row>
    <row r="149" spans="1:18" ht="11.25" customHeight="1">
      <c r="A149" s="151"/>
      <c r="B149" s="26" t="s">
        <v>4</v>
      </c>
      <c r="C149" s="19">
        <v>1151.89</v>
      </c>
      <c r="D149" s="19">
        <v>1151.89</v>
      </c>
      <c r="E149" s="154"/>
      <c r="F149" s="19">
        <v>1151.89</v>
      </c>
      <c r="G149" s="154"/>
      <c r="H149" s="19">
        <v>1151.89</v>
      </c>
      <c r="I149" s="157"/>
      <c r="J149" s="19">
        <v>1151.89</v>
      </c>
      <c r="K149" s="19">
        <v>1151.89</v>
      </c>
      <c r="L149" s="160"/>
      <c r="M149" s="19">
        <v>1151.89</v>
      </c>
      <c r="N149" s="21">
        <f>M149-C149</f>
        <v>0</v>
      </c>
      <c r="O149" s="181"/>
      <c r="P149" s="146"/>
      <c r="Q149" s="181"/>
      <c r="R149" s="120"/>
    </row>
    <row r="150" spans="1:18" ht="11.25" customHeight="1">
      <c r="A150" s="152"/>
      <c r="B150" s="26" t="s">
        <v>5</v>
      </c>
      <c r="C150" s="19">
        <v>127.989</v>
      </c>
      <c r="D150" s="19">
        <v>127.989</v>
      </c>
      <c r="E150" s="155"/>
      <c r="F150" s="19">
        <v>127.989</v>
      </c>
      <c r="G150" s="155"/>
      <c r="H150" s="19">
        <v>127.989</v>
      </c>
      <c r="I150" s="158"/>
      <c r="J150" s="19">
        <v>127.989</v>
      </c>
      <c r="K150" s="19">
        <v>127.989</v>
      </c>
      <c r="L150" s="161"/>
      <c r="M150" s="19">
        <v>127.989</v>
      </c>
      <c r="N150" s="21" t="s">
        <v>45</v>
      </c>
      <c r="O150" s="182"/>
      <c r="P150" s="147"/>
      <c r="Q150" s="182"/>
      <c r="R150" s="120"/>
    </row>
    <row r="151" spans="1:18" ht="56.25">
      <c r="A151" s="150" t="s">
        <v>11</v>
      </c>
      <c r="B151" s="23" t="s">
        <v>278</v>
      </c>
      <c r="C151" s="112">
        <f>SUM(C152:C153)</f>
        <v>319.654</v>
      </c>
      <c r="D151" s="112">
        <f>SUM(D152:D153)</f>
        <v>319.654</v>
      </c>
      <c r="E151" s="153" t="s">
        <v>283</v>
      </c>
      <c r="F151" s="112">
        <f>SUM(F152:F153)</f>
        <v>319.654</v>
      </c>
      <c r="G151" s="153" t="s">
        <v>284</v>
      </c>
      <c r="H151" s="112">
        <f>SUM(H152:H153)</f>
        <v>319.654</v>
      </c>
      <c r="I151" s="156" t="s">
        <v>285</v>
      </c>
      <c r="J151" s="112">
        <f>SUM(J152:J153)</f>
        <v>319.654</v>
      </c>
      <c r="K151" s="112">
        <f>SUM(K152:K153)</f>
        <v>319.654</v>
      </c>
      <c r="L151" s="159">
        <f>J151/C151</f>
        <v>1</v>
      </c>
      <c r="M151" s="112">
        <f>SUM(M152:M153)</f>
        <v>319.654</v>
      </c>
      <c r="N151" s="109">
        <f>SUM(N152:N153)</f>
        <v>0</v>
      </c>
      <c r="O151" s="180"/>
      <c r="P151" s="145"/>
      <c r="Q151" s="180"/>
      <c r="R151" s="120"/>
    </row>
    <row r="152" spans="1:18" ht="11.25" customHeight="1">
      <c r="A152" s="151"/>
      <c r="B152" s="26" t="s">
        <v>4</v>
      </c>
      <c r="C152" s="19">
        <v>288</v>
      </c>
      <c r="D152" s="19">
        <v>288</v>
      </c>
      <c r="E152" s="154"/>
      <c r="F152" s="19">
        <v>288</v>
      </c>
      <c r="G152" s="154"/>
      <c r="H152" s="19">
        <v>288</v>
      </c>
      <c r="I152" s="157"/>
      <c r="J152" s="19">
        <v>288</v>
      </c>
      <c r="K152" s="19">
        <v>288</v>
      </c>
      <c r="L152" s="160"/>
      <c r="M152" s="19">
        <v>288</v>
      </c>
      <c r="N152" s="21">
        <f>M152-C152</f>
        <v>0</v>
      </c>
      <c r="O152" s="181"/>
      <c r="P152" s="146"/>
      <c r="Q152" s="181"/>
      <c r="R152" s="120"/>
    </row>
    <row r="153" spans="1:18" ht="11.25" customHeight="1">
      <c r="A153" s="152"/>
      <c r="B153" s="26" t="s">
        <v>5</v>
      </c>
      <c r="C153" s="19">
        <v>31.654</v>
      </c>
      <c r="D153" s="19">
        <v>31.654</v>
      </c>
      <c r="E153" s="155"/>
      <c r="F153" s="19">
        <v>31.654</v>
      </c>
      <c r="G153" s="155"/>
      <c r="H153" s="19">
        <v>31.654</v>
      </c>
      <c r="I153" s="158"/>
      <c r="J153" s="19">
        <v>31.654</v>
      </c>
      <c r="K153" s="19">
        <v>31.654</v>
      </c>
      <c r="L153" s="161"/>
      <c r="M153" s="19">
        <v>31.654</v>
      </c>
      <c r="N153" s="21" t="s">
        <v>45</v>
      </c>
      <c r="O153" s="182"/>
      <c r="P153" s="147"/>
      <c r="Q153" s="182"/>
      <c r="R153" s="120"/>
    </row>
    <row r="154" spans="1:18" ht="45" customHeight="1">
      <c r="A154" s="150" t="s">
        <v>54</v>
      </c>
      <c r="B154" s="23" t="s">
        <v>277</v>
      </c>
      <c r="C154" s="112">
        <f>SUM(C155:C156)</f>
        <v>13442.130000000001</v>
      </c>
      <c r="D154" s="112">
        <f>SUM(D155:D156)</f>
        <v>13442.130000000001</v>
      </c>
      <c r="E154" s="153" t="s">
        <v>67</v>
      </c>
      <c r="F154" s="112">
        <f>SUM(F155:F156)</f>
        <v>13442.130000000001</v>
      </c>
      <c r="G154" s="191" t="s">
        <v>352</v>
      </c>
      <c r="H154" s="112">
        <f>SUM(H155:H156)</f>
        <v>13566.2376</v>
      </c>
      <c r="I154" s="156" t="s">
        <v>286</v>
      </c>
      <c r="J154" s="112">
        <f>SUM(J155:J156)</f>
        <v>13442.130000000001</v>
      </c>
      <c r="K154" s="112">
        <f>SUM(K155:K156)</f>
        <v>13442.130000000001</v>
      </c>
      <c r="L154" s="159">
        <f>J154/C154</f>
        <v>1</v>
      </c>
      <c r="M154" s="112">
        <f>SUM(M155:M156)</f>
        <v>13442.130000000001</v>
      </c>
      <c r="N154" s="109">
        <f>SUM(N155:N156)</f>
        <v>0</v>
      </c>
      <c r="O154" s="180"/>
      <c r="P154" s="145"/>
      <c r="Q154" s="180"/>
      <c r="R154" s="120"/>
    </row>
    <row r="155" spans="1:18" ht="11.25" customHeight="1">
      <c r="A155" s="151"/>
      <c r="B155" s="26" t="s">
        <v>4</v>
      </c>
      <c r="C155" s="19">
        <v>12737.3564</v>
      </c>
      <c r="D155" s="19">
        <v>12737.3564</v>
      </c>
      <c r="E155" s="154"/>
      <c r="F155" s="19">
        <v>12737.3564</v>
      </c>
      <c r="G155" s="192"/>
      <c r="H155" s="19">
        <v>12861.464</v>
      </c>
      <c r="I155" s="157"/>
      <c r="J155" s="19">
        <v>12737.3564</v>
      </c>
      <c r="K155" s="19">
        <v>12737.3564</v>
      </c>
      <c r="L155" s="160"/>
      <c r="M155" s="19">
        <v>12737.3564</v>
      </c>
      <c r="N155" s="21">
        <f>M155-C155</f>
        <v>0</v>
      </c>
      <c r="O155" s="181"/>
      <c r="P155" s="146"/>
      <c r="Q155" s="181"/>
      <c r="R155" s="120"/>
    </row>
    <row r="156" spans="1:18" ht="11.25" customHeight="1">
      <c r="A156" s="152"/>
      <c r="B156" s="26" t="s">
        <v>5</v>
      </c>
      <c r="C156" s="19">
        <v>704.7736</v>
      </c>
      <c r="D156" s="19">
        <v>704.7736</v>
      </c>
      <c r="E156" s="155"/>
      <c r="F156" s="19">
        <v>704.7736</v>
      </c>
      <c r="G156" s="193"/>
      <c r="H156" s="19">
        <v>704.7736</v>
      </c>
      <c r="I156" s="158"/>
      <c r="J156" s="19">
        <v>704.7736</v>
      </c>
      <c r="K156" s="19">
        <v>704.7736</v>
      </c>
      <c r="L156" s="161"/>
      <c r="M156" s="19">
        <v>704.7736</v>
      </c>
      <c r="N156" s="21" t="s">
        <v>45</v>
      </c>
      <c r="O156" s="182"/>
      <c r="P156" s="147"/>
      <c r="Q156" s="182"/>
      <c r="R156" s="120"/>
    </row>
    <row r="157" spans="1:18" ht="45">
      <c r="A157" s="150" t="s">
        <v>55</v>
      </c>
      <c r="B157" s="23" t="s">
        <v>277</v>
      </c>
      <c r="C157" s="112">
        <f>SUM(C158:C159)</f>
        <v>6055.908</v>
      </c>
      <c r="D157" s="112">
        <f>SUM(D158:D159)</f>
        <v>6055.908</v>
      </c>
      <c r="E157" s="153" t="s">
        <v>67</v>
      </c>
      <c r="F157" s="112">
        <f>SUM(F158:F159)</f>
        <v>6055.908</v>
      </c>
      <c r="G157" s="191" t="s">
        <v>388</v>
      </c>
      <c r="H157" s="112">
        <f>SUM(H158:H159)</f>
        <v>6055.908</v>
      </c>
      <c r="I157" s="156" t="s">
        <v>389</v>
      </c>
      <c r="J157" s="112">
        <f>SUM(J158:J159)</f>
        <v>6055.908</v>
      </c>
      <c r="K157" s="112">
        <f>SUM(K158:K159)</f>
        <v>6055.908</v>
      </c>
      <c r="L157" s="159">
        <v>1</v>
      </c>
      <c r="M157" s="112">
        <f>SUM(M158:M159)</f>
        <v>6055.908</v>
      </c>
      <c r="N157" s="109">
        <f>SUM(N158:N159)</f>
        <v>0</v>
      </c>
      <c r="O157" s="180"/>
      <c r="P157" s="145"/>
      <c r="Q157" s="180"/>
      <c r="R157" s="120"/>
    </row>
    <row r="158" spans="1:18" ht="11.25" customHeight="1">
      <c r="A158" s="151"/>
      <c r="B158" s="26" t="s">
        <v>4</v>
      </c>
      <c r="C158" s="19">
        <v>5450.317</v>
      </c>
      <c r="D158" s="19">
        <v>5450.317</v>
      </c>
      <c r="E158" s="154"/>
      <c r="F158" s="19">
        <v>5450.317</v>
      </c>
      <c r="G158" s="192"/>
      <c r="H158" s="19">
        <v>5450.317</v>
      </c>
      <c r="I158" s="157"/>
      <c r="J158" s="19">
        <v>5450.317</v>
      </c>
      <c r="K158" s="19">
        <v>5450.317</v>
      </c>
      <c r="L158" s="160"/>
      <c r="M158" s="19">
        <v>5450.317</v>
      </c>
      <c r="N158" s="21">
        <f>M158-C158</f>
        <v>0</v>
      </c>
      <c r="O158" s="181"/>
      <c r="P158" s="146"/>
      <c r="Q158" s="181"/>
      <c r="R158" s="120"/>
    </row>
    <row r="159" spans="1:18" ht="11.25" customHeight="1">
      <c r="A159" s="152"/>
      <c r="B159" s="26" t="s">
        <v>5</v>
      </c>
      <c r="C159" s="19">
        <v>605.591</v>
      </c>
      <c r="D159" s="19">
        <v>605.591</v>
      </c>
      <c r="E159" s="155"/>
      <c r="F159" s="19">
        <v>605.591</v>
      </c>
      <c r="G159" s="193"/>
      <c r="H159" s="19">
        <v>605.591</v>
      </c>
      <c r="I159" s="158"/>
      <c r="J159" s="19">
        <v>605.591</v>
      </c>
      <c r="K159" s="19">
        <v>605.591</v>
      </c>
      <c r="L159" s="161"/>
      <c r="M159" s="19">
        <v>605.591</v>
      </c>
      <c r="N159" s="21" t="s">
        <v>45</v>
      </c>
      <c r="O159" s="182"/>
      <c r="P159" s="147"/>
      <c r="Q159" s="182"/>
      <c r="R159" s="120"/>
    </row>
    <row r="160" spans="1:18" ht="15.75">
      <c r="A160" s="137"/>
      <c r="B160" s="177" t="s">
        <v>402</v>
      </c>
      <c r="C160" s="178"/>
      <c r="D160" s="178"/>
      <c r="E160" s="178"/>
      <c r="F160" s="178"/>
      <c r="G160" s="178"/>
      <c r="H160" s="178"/>
      <c r="I160" s="178"/>
      <c r="J160" s="178"/>
      <c r="K160" s="178"/>
      <c r="L160" s="178"/>
      <c r="M160" s="178"/>
      <c r="N160" s="178"/>
      <c r="O160" s="178"/>
      <c r="P160" s="178"/>
      <c r="Q160" s="179"/>
      <c r="R160" s="120"/>
    </row>
    <row r="161" spans="1:18" ht="31.5">
      <c r="A161" s="168" t="s">
        <v>3</v>
      </c>
      <c r="B161" s="141" t="s">
        <v>401</v>
      </c>
      <c r="C161" s="140">
        <f>C162</f>
        <v>8000</v>
      </c>
      <c r="D161" s="140">
        <f>D162</f>
        <v>8000</v>
      </c>
      <c r="E161" s="278" t="s">
        <v>45</v>
      </c>
      <c r="F161" s="278" t="s">
        <v>45</v>
      </c>
      <c r="G161" s="278" t="s">
        <v>45</v>
      </c>
      <c r="H161" s="278" t="s">
        <v>45</v>
      </c>
      <c r="I161" s="278" t="s">
        <v>45</v>
      </c>
      <c r="J161" s="140">
        <f>J162</f>
        <v>8000</v>
      </c>
      <c r="K161" s="140">
        <f>K162</f>
        <v>8000</v>
      </c>
      <c r="L161" s="171">
        <v>1</v>
      </c>
      <c r="M161" s="140">
        <f>M162</f>
        <v>8000</v>
      </c>
      <c r="N161" s="140">
        <f>N162</f>
        <v>0</v>
      </c>
      <c r="O161" s="220"/>
      <c r="P161" s="282"/>
      <c r="Q161" s="280" t="s">
        <v>387</v>
      </c>
      <c r="R161" s="120"/>
    </row>
    <row r="162" spans="1:18" ht="11.25" customHeight="1">
      <c r="A162" s="170"/>
      <c r="B162" s="26" t="s">
        <v>4</v>
      </c>
      <c r="C162" s="19">
        <v>8000</v>
      </c>
      <c r="D162" s="19">
        <v>8000</v>
      </c>
      <c r="E162" s="279"/>
      <c r="F162" s="279"/>
      <c r="G162" s="279"/>
      <c r="H162" s="279"/>
      <c r="I162" s="279"/>
      <c r="J162" s="19">
        <v>8000</v>
      </c>
      <c r="K162" s="19">
        <v>8000</v>
      </c>
      <c r="L162" s="173"/>
      <c r="M162" s="19">
        <v>8000</v>
      </c>
      <c r="N162" s="21">
        <f>M162-C162</f>
        <v>0</v>
      </c>
      <c r="O162" s="220"/>
      <c r="P162" s="282"/>
      <c r="Q162" s="281"/>
      <c r="R162" s="120"/>
    </row>
    <row r="163" spans="1:18" ht="15.75">
      <c r="A163" s="110"/>
      <c r="B163" s="177" t="s">
        <v>25</v>
      </c>
      <c r="C163" s="178"/>
      <c r="D163" s="178"/>
      <c r="E163" s="178"/>
      <c r="F163" s="178"/>
      <c r="G163" s="178"/>
      <c r="H163" s="178"/>
      <c r="I163" s="178"/>
      <c r="J163" s="178"/>
      <c r="K163" s="178"/>
      <c r="L163" s="178"/>
      <c r="M163" s="178"/>
      <c r="N163" s="178"/>
      <c r="O163" s="178"/>
      <c r="P163" s="178"/>
      <c r="Q163" s="179"/>
      <c r="R163" s="120"/>
    </row>
    <row r="164" spans="1:18" ht="75">
      <c r="A164" s="189" t="s">
        <v>3</v>
      </c>
      <c r="B164" s="13" t="s">
        <v>47</v>
      </c>
      <c r="C164" s="113">
        <f>C165+C166</f>
        <v>222561.34095</v>
      </c>
      <c r="D164" s="113">
        <f>SUM(D165:D166)</f>
        <v>222561.34095</v>
      </c>
      <c r="E164" s="153"/>
      <c r="F164" s="113">
        <f>SUM(F165:F166)</f>
        <v>225857.7119</v>
      </c>
      <c r="G164" s="153"/>
      <c r="H164" s="113">
        <f>SUM(H165:H166)</f>
        <v>222561.34095</v>
      </c>
      <c r="I164" s="156"/>
      <c r="J164" s="113">
        <f>SUM(J165:J166)</f>
        <v>222561.34095</v>
      </c>
      <c r="K164" s="113">
        <f>SUM(K165:K166)</f>
        <v>222561.34095</v>
      </c>
      <c r="L164" s="171">
        <f>(L167+L180)/2</f>
        <v>1</v>
      </c>
      <c r="M164" s="113">
        <f>SUM(M165:M166)</f>
        <v>222561.34095</v>
      </c>
      <c r="N164" s="111">
        <f>SUM(N165:N166)</f>
        <v>0</v>
      </c>
      <c r="O164" s="162"/>
      <c r="P164" s="162"/>
      <c r="Q164" s="180" t="s">
        <v>387</v>
      </c>
      <c r="R164" s="120"/>
    </row>
    <row r="165" spans="1:18" ht="11.25">
      <c r="A165" s="190"/>
      <c r="B165" s="26" t="s">
        <v>4</v>
      </c>
      <c r="C165" s="19">
        <f>C168+C181</f>
        <v>200305.20686</v>
      </c>
      <c r="D165" s="19">
        <f>D168+D181</f>
        <v>200305.20686</v>
      </c>
      <c r="E165" s="154"/>
      <c r="F165" s="19">
        <f>F168+F181</f>
        <v>203271.94071</v>
      </c>
      <c r="G165" s="154"/>
      <c r="H165" s="19">
        <f>H168+H181</f>
        <v>200305.20686</v>
      </c>
      <c r="I165" s="157"/>
      <c r="J165" s="19">
        <f>J168+J181</f>
        <v>200305.20686</v>
      </c>
      <c r="K165" s="19">
        <f>K168+K181</f>
        <v>200305.20686</v>
      </c>
      <c r="L165" s="172"/>
      <c r="M165" s="19">
        <f>M168+M181</f>
        <v>200305.20686</v>
      </c>
      <c r="N165" s="19">
        <f>N168+N181</f>
        <v>0</v>
      </c>
      <c r="O165" s="163"/>
      <c r="P165" s="163"/>
      <c r="Q165" s="181"/>
      <c r="R165" s="120"/>
    </row>
    <row r="166" spans="1:18" ht="11.25">
      <c r="A166" s="190"/>
      <c r="B166" s="26" t="s">
        <v>5</v>
      </c>
      <c r="C166" s="19">
        <f>C169+C182</f>
        <v>22256.13409</v>
      </c>
      <c r="D166" s="19">
        <f>D169+D182</f>
        <v>22256.13409</v>
      </c>
      <c r="E166" s="155"/>
      <c r="F166" s="19">
        <f>F169+F182</f>
        <v>22585.771190000003</v>
      </c>
      <c r="G166" s="155"/>
      <c r="H166" s="19">
        <f>H169+H182</f>
        <v>22256.13409</v>
      </c>
      <c r="I166" s="158"/>
      <c r="J166" s="19">
        <f>J169+J182</f>
        <v>22256.13409</v>
      </c>
      <c r="K166" s="19">
        <f>K169+K182</f>
        <v>22256.13409</v>
      </c>
      <c r="L166" s="173"/>
      <c r="M166" s="19">
        <f>M169+M182</f>
        <v>22256.13409</v>
      </c>
      <c r="N166" s="22" t="s">
        <v>45</v>
      </c>
      <c r="O166" s="164"/>
      <c r="P166" s="164"/>
      <c r="Q166" s="182"/>
      <c r="R166" s="120"/>
    </row>
    <row r="167" spans="1:18" ht="31.5">
      <c r="A167" s="168" t="s">
        <v>6</v>
      </c>
      <c r="B167" s="13" t="s">
        <v>48</v>
      </c>
      <c r="C167" s="113">
        <f>SUM(C168:C169)</f>
        <v>104259.71205</v>
      </c>
      <c r="D167" s="113">
        <f>SUM(D168:D169)</f>
        <v>104259.71205</v>
      </c>
      <c r="E167" s="153"/>
      <c r="F167" s="113">
        <f>SUM(F168:F169)</f>
        <v>105055.49</v>
      </c>
      <c r="G167" s="153"/>
      <c r="H167" s="113">
        <f>SUM(H168:H169)</f>
        <v>104259.71205</v>
      </c>
      <c r="I167" s="156"/>
      <c r="J167" s="113">
        <f>SUM(J168:J169)</f>
        <v>104259.71205</v>
      </c>
      <c r="K167" s="113">
        <f>SUM(K168:K169)</f>
        <v>104259.71205</v>
      </c>
      <c r="L167" s="171">
        <f>(L171+L174+L177)/3</f>
        <v>1</v>
      </c>
      <c r="M167" s="113">
        <f>SUM(M168:M169)</f>
        <v>104259.71205</v>
      </c>
      <c r="N167" s="111">
        <f>SUM(N168:N169)</f>
        <v>0</v>
      </c>
      <c r="O167" s="162"/>
      <c r="P167" s="162"/>
      <c r="Q167" s="180"/>
      <c r="R167" s="120"/>
    </row>
    <row r="168" spans="1:18" ht="11.25">
      <c r="A168" s="169"/>
      <c r="B168" s="26" t="s">
        <v>4</v>
      </c>
      <c r="C168" s="19">
        <f>C172+C175+C178</f>
        <v>93833.74085</v>
      </c>
      <c r="D168" s="19">
        <f>D172+D175+D178</f>
        <v>93833.74085</v>
      </c>
      <c r="E168" s="154"/>
      <c r="F168" s="19">
        <f>F172+F175+F178</f>
        <v>94549.941</v>
      </c>
      <c r="G168" s="154"/>
      <c r="H168" s="19">
        <f>H172+H175+H178</f>
        <v>93833.74085</v>
      </c>
      <c r="I168" s="157"/>
      <c r="J168" s="19">
        <f>J172+J175+J178</f>
        <v>93833.74085</v>
      </c>
      <c r="K168" s="19">
        <f>K172+K175+K178</f>
        <v>93833.74085</v>
      </c>
      <c r="L168" s="172"/>
      <c r="M168" s="19">
        <f>M172+M175+M178</f>
        <v>93833.74085</v>
      </c>
      <c r="N168" s="19">
        <f>N172+N175+N178</f>
        <v>0</v>
      </c>
      <c r="O168" s="163"/>
      <c r="P168" s="163"/>
      <c r="Q168" s="181"/>
      <c r="R168" s="120"/>
    </row>
    <row r="169" spans="1:18" ht="11.25">
      <c r="A169" s="169"/>
      <c r="B169" s="26" t="s">
        <v>5</v>
      </c>
      <c r="C169" s="19">
        <f>C173+C176+C179</f>
        <v>10425.9712</v>
      </c>
      <c r="D169" s="19">
        <f>D173+D176+D179</f>
        <v>10425.9712</v>
      </c>
      <c r="E169" s="155"/>
      <c r="F169" s="19">
        <f>F173+F176+F179</f>
        <v>10505.549</v>
      </c>
      <c r="G169" s="155"/>
      <c r="H169" s="19">
        <f>H173+H176+H179</f>
        <v>10425.9712</v>
      </c>
      <c r="I169" s="158"/>
      <c r="J169" s="19">
        <f>J173+J176+J179</f>
        <v>10425.9712</v>
      </c>
      <c r="K169" s="19">
        <f>K173+K176+K179</f>
        <v>10425.9712</v>
      </c>
      <c r="L169" s="173"/>
      <c r="M169" s="19">
        <f>M173+M176+M179</f>
        <v>10425.9712</v>
      </c>
      <c r="N169" s="22" t="s">
        <v>45</v>
      </c>
      <c r="O169" s="164"/>
      <c r="P169" s="164"/>
      <c r="Q169" s="182"/>
      <c r="R169" s="120"/>
    </row>
    <row r="170" spans="1:18" ht="11.25">
      <c r="A170" s="170"/>
      <c r="B170" s="26" t="s">
        <v>49</v>
      </c>
      <c r="C170" s="174"/>
      <c r="D170" s="175"/>
      <c r="E170" s="175"/>
      <c r="F170" s="175"/>
      <c r="G170" s="175"/>
      <c r="H170" s="175"/>
      <c r="I170" s="175"/>
      <c r="J170" s="175"/>
      <c r="K170" s="175"/>
      <c r="L170" s="175"/>
      <c r="M170" s="175"/>
      <c r="N170" s="175"/>
      <c r="O170" s="175"/>
      <c r="P170" s="175"/>
      <c r="Q170" s="176"/>
      <c r="R170" s="120"/>
    </row>
    <row r="171" spans="1:18" ht="67.5">
      <c r="A171" s="150" t="s">
        <v>8</v>
      </c>
      <c r="B171" s="23" t="s">
        <v>316</v>
      </c>
      <c r="C171" s="112">
        <f>SUM(C172:C173)</f>
        <v>103107.05</v>
      </c>
      <c r="D171" s="112">
        <f>SUM(D172:D173)</f>
        <v>103107.05</v>
      </c>
      <c r="E171" s="153" t="s">
        <v>15</v>
      </c>
      <c r="F171" s="112">
        <f>SUM(F172:F173)</f>
        <v>103107.05</v>
      </c>
      <c r="G171" s="153" t="s">
        <v>303</v>
      </c>
      <c r="H171" s="112">
        <f>SUM(H172:H173)</f>
        <v>103107.05</v>
      </c>
      <c r="I171" s="156" t="s">
        <v>189</v>
      </c>
      <c r="J171" s="112">
        <f>SUM(J172:J173)</f>
        <v>103107.05</v>
      </c>
      <c r="K171" s="112">
        <f>SUM(K172:K173)</f>
        <v>103107.05</v>
      </c>
      <c r="L171" s="159">
        <f>J171/C171</f>
        <v>1</v>
      </c>
      <c r="M171" s="112">
        <f>SUM(M172:M173)</f>
        <v>103107.05</v>
      </c>
      <c r="N171" s="109">
        <f>SUM(N172:N173)</f>
        <v>0</v>
      </c>
      <c r="O171" s="162"/>
      <c r="P171" s="162"/>
      <c r="Q171" s="180"/>
      <c r="R171" s="120"/>
    </row>
    <row r="172" spans="1:18" ht="11.25">
      <c r="A172" s="151"/>
      <c r="B172" s="26" t="s">
        <v>4</v>
      </c>
      <c r="C172" s="19">
        <v>92796.345</v>
      </c>
      <c r="D172" s="19">
        <v>92796.345</v>
      </c>
      <c r="E172" s="154"/>
      <c r="F172" s="19">
        <v>92796.345</v>
      </c>
      <c r="G172" s="154"/>
      <c r="H172" s="19">
        <v>92796.345</v>
      </c>
      <c r="I172" s="157"/>
      <c r="J172" s="19">
        <v>92796.345</v>
      </c>
      <c r="K172" s="19">
        <v>92796.345</v>
      </c>
      <c r="L172" s="160"/>
      <c r="M172" s="19">
        <v>92796.345</v>
      </c>
      <c r="N172" s="19">
        <f>M172-C172</f>
        <v>0</v>
      </c>
      <c r="O172" s="163"/>
      <c r="P172" s="163"/>
      <c r="Q172" s="181"/>
      <c r="R172" s="120"/>
    </row>
    <row r="173" spans="1:18" ht="11.25">
      <c r="A173" s="152"/>
      <c r="B173" s="26" t="s">
        <v>5</v>
      </c>
      <c r="C173" s="19">
        <v>10310.705</v>
      </c>
      <c r="D173" s="19">
        <v>10310.705</v>
      </c>
      <c r="E173" s="155"/>
      <c r="F173" s="19">
        <v>10310.705</v>
      </c>
      <c r="G173" s="155"/>
      <c r="H173" s="19">
        <v>10310.705</v>
      </c>
      <c r="I173" s="158"/>
      <c r="J173" s="19">
        <v>10310.705</v>
      </c>
      <c r="K173" s="19">
        <v>10310.705</v>
      </c>
      <c r="L173" s="161"/>
      <c r="M173" s="19">
        <v>10310.705</v>
      </c>
      <c r="N173" s="22" t="s">
        <v>45</v>
      </c>
      <c r="O173" s="164"/>
      <c r="P173" s="164"/>
      <c r="Q173" s="182"/>
      <c r="R173" s="120"/>
    </row>
    <row r="174" spans="1:18" ht="56.25">
      <c r="A174" s="150" t="s">
        <v>9</v>
      </c>
      <c r="B174" s="23" t="s">
        <v>304</v>
      </c>
      <c r="C174" s="112">
        <f>SUM(C175:C176)</f>
        <v>981.94205</v>
      </c>
      <c r="D174" s="112">
        <f>SUM(D175:D176)</f>
        <v>981.94205</v>
      </c>
      <c r="E174" s="153" t="s">
        <v>15</v>
      </c>
      <c r="F174" s="112">
        <f>SUM(F175:F176)</f>
        <v>1777.72</v>
      </c>
      <c r="G174" s="153" t="s">
        <v>305</v>
      </c>
      <c r="H174" s="112">
        <f>SUM(H175:H176)</f>
        <v>981.94205</v>
      </c>
      <c r="I174" s="156" t="s">
        <v>306</v>
      </c>
      <c r="J174" s="112">
        <f>SUM(J175:J176)</f>
        <v>981.94205</v>
      </c>
      <c r="K174" s="112">
        <f>SUM(K175:K176)</f>
        <v>981.94205</v>
      </c>
      <c r="L174" s="159">
        <v>1</v>
      </c>
      <c r="M174" s="112">
        <f>SUM(M175:M176)</f>
        <v>981.94205</v>
      </c>
      <c r="N174" s="109">
        <f>SUM(N175:N176)</f>
        <v>0</v>
      </c>
      <c r="O174" s="162"/>
      <c r="P174" s="162"/>
      <c r="Q174" s="180"/>
      <c r="R174" s="120"/>
    </row>
    <row r="175" spans="1:18" ht="11.25">
      <c r="A175" s="151"/>
      <c r="B175" s="26" t="s">
        <v>4</v>
      </c>
      <c r="C175" s="19">
        <v>883.74785</v>
      </c>
      <c r="D175" s="19">
        <v>883.74785</v>
      </c>
      <c r="E175" s="154"/>
      <c r="F175" s="19">
        <v>1599.948</v>
      </c>
      <c r="G175" s="154"/>
      <c r="H175" s="19">
        <v>883.74785</v>
      </c>
      <c r="I175" s="157"/>
      <c r="J175" s="19">
        <v>883.74785</v>
      </c>
      <c r="K175" s="19">
        <v>883.74785</v>
      </c>
      <c r="L175" s="160"/>
      <c r="M175" s="19">
        <v>883.74785</v>
      </c>
      <c r="N175" s="19">
        <f>M175-C175</f>
        <v>0</v>
      </c>
      <c r="O175" s="163"/>
      <c r="P175" s="163"/>
      <c r="Q175" s="181"/>
      <c r="R175" s="120"/>
    </row>
    <row r="176" spans="1:18" ht="11.25">
      <c r="A176" s="152"/>
      <c r="B176" s="26" t="s">
        <v>5</v>
      </c>
      <c r="C176" s="19">
        <v>98.1942</v>
      </c>
      <c r="D176" s="19">
        <v>98.1942</v>
      </c>
      <c r="E176" s="155"/>
      <c r="F176" s="19">
        <v>177.772</v>
      </c>
      <c r="G176" s="155"/>
      <c r="H176" s="19">
        <v>98.1942</v>
      </c>
      <c r="I176" s="158"/>
      <c r="J176" s="19">
        <v>98.1942</v>
      </c>
      <c r="K176" s="19">
        <v>98.1942</v>
      </c>
      <c r="L176" s="161"/>
      <c r="M176" s="19">
        <v>98.1942</v>
      </c>
      <c r="N176" s="22" t="s">
        <v>45</v>
      </c>
      <c r="O176" s="164"/>
      <c r="P176" s="164"/>
      <c r="Q176" s="182"/>
      <c r="R176" s="120"/>
    </row>
    <row r="177" spans="1:18" ht="56.25">
      <c r="A177" s="150" t="s">
        <v>51</v>
      </c>
      <c r="B177" s="23" t="s">
        <v>331</v>
      </c>
      <c r="C177" s="112">
        <f>SUM(C178:C179)</f>
        <v>170.72</v>
      </c>
      <c r="D177" s="112">
        <f>SUM(D178:D179)</f>
        <v>170.72</v>
      </c>
      <c r="E177" s="153" t="s">
        <v>309</v>
      </c>
      <c r="F177" s="112">
        <f>SUM(F178:F179)</f>
        <v>170.72</v>
      </c>
      <c r="G177" s="153" t="s">
        <v>332</v>
      </c>
      <c r="H177" s="112">
        <f>SUM(H178:H179)</f>
        <v>170.72</v>
      </c>
      <c r="I177" s="156" t="s">
        <v>306</v>
      </c>
      <c r="J177" s="112">
        <f>SUM(J178:J179)</f>
        <v>170.72</v>
      </c>
      <c r="K177" s="112">
        <f>SUM(K178:K179)</f>
        <v>170.72</v>
      </c>
      <c r="L177" s="159">
        <v>1</v>
      </c>
      <c r="M177" s="112">
        <f>SUM(M178:M179)</f>
        <v>170.72</v>
      </c>
      <c r="N177" s="112">
        <f>SUM(N178:N179)</f>
        <v>0</v>
      </c>
      <c r="O177" s="103"/>
      <c r="P177" s="103"/>
      <c r="Q177" s="106"/>
      <c r="R177" s="120"/>
    </row>
    <row r="178" spans="1:18" ht="12.75">
      <c r="A178" s="151"/>
      <c r="B178" s="26" t="s">
        <v>4</v>
      </c>
      <c r="C178" s="19">
        <v>153.648</v>
      </c>
      <c r="D178" s="19">
        <v>153.648</v>
      </c>
      <c r="E178" s="154"/>
      <c r="F178" s="19">
        <v>153.648</v>
      </c>
      <c r="G178" s="154"/>
      <c r="H178" s="19">
        <v>153.648</v>
      </c>
      <c r="I178" s="157"/>
      <c r="J178" s="19">
        <v>153.648</v>
      </c>
      <c r="K178" s="19">
        <v>153.648</v>
      </c>
      <c r="L178" s="160"/>
      <c r="M178" s="19">
        <v>153.648</v>
      </c>
      <c r="N178" s="19">
        <f>M178-C178</f>
        <v>0</v>
      </c>
      <c r="O178" s="103"/>
      <c r="P178" s="103"/>
      <c r="Q178" s="106"/>
      <c r="R178" s="120"/>
    </row>
    <row r="179" spans="1:18" ht="12.75">
      <c r="A179" s="152"/>
      <c r="B179" s="26" t="s">
        <v>5</v>
      </c>
      <c r="C179" s="19">
        <v>17.072</v>
      </c>
      <c r="D179" s="19">
        <v>17.072</v>
      </c>
      <c r="E179" s="155"/>
      <c r="F179" s="19">
        <v>17.072</v>
      </c>
      <c r="G179" s="155"/>
      <c r="H179" s="19">
        <v>17.072</v>
      </c>
      <c r="I179" s="158"/>
      <c r="J179" s="19">
        <v>17.072</v>
      </c>
      <c r="K179" s="19">
        <v>17.072</v>
      </c>
      <c r="L179" s="161"/>
      <c r="M179" s="19">
        <v>17.072</v>
      </c>
      <c r="N179" s="22" t="s">
        <v>45</v>
      </c>
      <c r="O179" s="103"/>
      <c r="P179" s="103"/>
      <c r="Q179" s="106"/>
      <c r="R179" s="120"/>
    </row>
    <row r="180" spans="1:18" ht="31.5">
      <c r="A180" s="168" t="s">
        <v>7</v>
      </c>
      <c r="B180" s="61" t="s">
        <v>53</v>
      </c>
      <c r="C180" s="113">
        <f>SUM(C181:C182)</f>
        <v>118301.62890000001</v>
      </c>
      <c r="D180" s="113">
        <f>SUM(D181:D182)</f>
        <v>118301.62890000001</v>
      </c>
      <c r="E180" s="153"/>
      <c r="F180" s="113">
        <f>SUM(F181:F182)</f>
        <v>120802.2219</v>
      </c>
      <c r="G180" s="153"/>
      <c r="H180" s="113">
        <f>SUM(H181:H182)</f>
        <v>118301.62890000001</v>
      </c>
      <c r="I180" s="156"/>
      <c r="J180" s="113">
        <f>SUM(J181:J182)</f>
        <v>118301.62890000001</v>
      </c>
      <c r="K180" s="113">
        <f>SUM(K181:K182)</f>
        <v>118301.62890000001</v>
      </c>
      <c r="L180" s="171">
        <f>(L184+L187+L190+L193+L196+L199+L202+L205+L208+L211+L214+L217+L220)/13</f>
        <v>1</v>
      </c>
      <c r="M180" s="113">
        <f>SUM(M181:M182)</f>
        <v>118301.62890000001</v>
      </c>
      <c r="N180" s="113">
        <f>SUM(N181:N182)</f>
        <v>0</v>
      </c>
      <c r="O180" s="162"/>
      <c r="P180" s="162"/>
      <c r="Q180" s="180"/>
      <c r="R180" s="120"/>
    </row>
    <row r="181" spans="1:18" ht="11.25">
      <c r="A181" s="169"/>
      <c r="B181" s="18" t="s">
        <v>4</v>
      </c>
      <c r="C181" s="19">
        <f>C185+C188+C191+C194+C197+C200+C203+C206+C209+C212+C215+C218+C221</f>
        <v>106471.46601</v>
      </c>
      <c r="D181" s="19">
        <f>D185+D188+D191+D194+D197+D200+D203+D206+D209+D212+D215+D218+D221</f>
        <v>106471.46601</v>
      </c>
      <c r="E181" s="154"/>
      <c r="F181" s="19">
        <f>F185+F188+F191+F194+F197+F200+F203+F206+F209+F212+F215+F218+F221</f>
        <v>108721.99971</v>
      </c>
      <c r="G181" s="154"/>
      <c r="H181" s="19">
        <f>H185+H188+H191+H194+H197+H200+H203+H206+H209+H212+H215+H218+H221</f>
        <v>106471.46601</v>
      </c>
      <c r="I181" s="157"/>
      <c r="J181" s="19">
        <f>J185+J188+J191+J194+J197+J200+J203+J206+J209+J212+J215+J218+J221</f>
        <v>106471.46601</v>
      </c>
      <c r="K181" s="19">
        <f>K185+K188+K191+K194+K197+K200+K203+K206+K209+K212+K215+K218+K221</f>
        <v>106471.46601</v>
      </c>
      <c r="L181" s="172"/>
      <c r="M181" s="19">
        <f>M185+M188+M191+M194+M197+M200+M203+M206+M209+M212+M215+M218+M221</f>
        <v>106471.46601</v>
      </c>
      <c r="N181" s="19">
        <f>N185+N188+N191+N194+N197+N200+N203+N206+N209+N212+N215+N218+N221</f>
        <v>0</v>
      </c>
      <c r="O181" s="163"/>
      <c r="P181" s="163"/>
      <c r="Q181" s="181"/>
      <c r="R181" s="120"/>
    </row>
    <row r="182" spans="1:18" ht="11.25">
      <c r="A182" s="169"/>
      <c r="B182" s="18" t="s">
        <v>5</v>
      </c>
      <c r="C182" s="19">
        <f>C186+C189+C192+C195+C198+C201+C204+C207+C210+C213+C216+C219+C222</f>
        <v>11830.162890000001</v>
      </c>
      <c r="D182" s="19">
        <f>D186+D189+D192+D195+D198+D201+D204+D207+D210+D213+D216+D219+D222</f>
        <v>11830.162890000001</v>
      </c>
      <c r="E182" s="155"/>
      <c r="F182" s="19">
        <f>F186+F189+F192+F195+F198+F201+F204+F207+F210+F213+F216+F219+F222</f>
        <v>12080.222190000002</v>
      </c>
      <c r="G182" s="155"/>
      <c r="H182" s="19">
        <f>H186+H189+H192+H195+H198+H201+H204+H207+H210+H213+H216+H219+H222</f>
        <v>11830.162890000001</v>
      </c>
      <c r="I182" s="158"/>
      <c r="J182" s="19">
        <f>J186+J189+J192+J195+J198+J201+J204+J207+J210+J213+J216+J219+J222</f>
        <v>11830.162890000001</v>
      </c>
      <c r="K182" s="19">
        <f>K186+K189+K192+K195+K198+K201+K204+K207+K210+K213+K216+K219+K222</f>
        <v>11830.162890000001</v>
      </c>
      <c r="L182" s="173"/>
      <c r="M182" s="19">
        <f>M186+M189+M192+M195+M198+M201+M204+M207+M210+M213+M216+M219+M222</f>
        <v>11830.162890000001</v>
      </c>
      <c r="N182" s="22" t="s">
        <v>45</v>
      </c>
      <c r="O182" s="164"/>
      <c r="P182" s="164"/>
      <c r="Q182" s="182"/>
      <c r="R182" s="120"/>
    </row>
    <row r="183" spans="1:18" ht="11.25">
      <c r="A183" s="169"/>
      <c r="B183" s="26" t="s">
        <v>49</v>
      </c>
      <c r="C183" s="174"/>
      <c r="D183" s="175"/>
      <c r="E183" s="175"/>
      <c r="F183" s="175"/>
      <c r="G183" s="175"/>
      <c r="H183" s="175"/>
      <c r="I183" s="175"/>
      <c r="J183" s="175"/>
      <c r="K183" s="175"/>
      <c r="L183" s="175"/>
      <c r="M183" s="175"/>
      <c r="N183" s="175"/>
      <c r="O183" s="175"/>
      <c r="P183" s="175"/>
      <c r="Q183" s="176"/>
      <c r="R183" s="120"/>
    </row>
    <row r="184" spans="1:18" ht="141" customHeight="1">
      <c r="A184" s="150" t="s">
        <v>10</v>
      </c>
      <c r="B184" s="23" t="s">
        <v>334</v>
      </c>
      <c r="C184" s="112">
        <f>SUM(C185:C186)</f>
        <v>67274.90000000001</v>
      </c>
      <c r="D184" s="112">
        <f>SUM(D185:D186)</f>
        <v>67274.90000000001</v>
      </c>
      <c r="E184" s="153" t="s">
        <v>15</v>
      </c>
      <c r="F184" s="112">
        <f>SUM(F185:F186)</f>
        <v>70026.49</v>
      </c>
      <c r="G184" s="153" t="s">
        <v>335</v>
      </c>
      <c r="H184" s="112">
        <f>SUM(H185:H186)</f>
        <v>67274.90000000001</v>
      </c>
      <c r="I184" s="156"/>
      <c r="J184" s="112">
        <f>SUM(J185:J186)</f>
        <v>67274.90000000001</v>
      </c>
      <c r="K184" s="112">
        <f>SUM(K185:K186)</f>
        <v>67274.90000000001</v>
      </c>
      <c r="L184" s="159">
        <v>1</v>
      </c>
      <c r="M184" s="112">
        <f>SUM(M185:M186)</f>
        <v>67274.90000000001</v>
      </c>
      <c r="N184" s="109">
        <f>SUM(N185:N186)</f>
        <v>0</v>
      </c>
      <c r="O184" s="162"/>
      <c r="P184" s="162"/>
      <c r="Q184" s="180"/>
      <c r="R184" s="120"/>
    </row>
    <row r="185" spans="1:18" ht="11.25">
      <c r="A185" s="151"/>
      <c r="B185" s="26" t="s">
        <v>4</v>
      </c>
      <c r="C185" s="19">
        <v>60547.41</v>
      </c>
      <c r="D185" s="19">
        <v>60547.41</v>
      </c>
      <c r="E185" s="154"/>
      <c r="F185" s="19">
        <v>63023.841</v>
      </c>
      <c r="G185" s="154"/>
      <c r="H185" s="19">
        <v>60547.41</v>
      </c>
      <c r="I185" s="157"/>
      <c r="J185" s="19">
        <v>60547.41</v>
      </c>
      <c r="K185" s="19">
        <v>60547.41</v>
      </c>
      <c r="L185" s="160"/>
      <c r="M185" s="19">
        <v>60547.41</v>
      </c>
      <c r="N185" s="19">
        <f>M185-C185</f>
        <v>0</v>
      </c>
      <c r="O185" s="163"/>
      <c r="P185" s="163"/>
      <c r="Q185" s="181"/>
      <c r="R185" s="120"/>
    </row>
    <row r="186" spans="1:18" ht="11.25">
      <c r="A186" s="152"/>
      <c r="B186" s="26" t="s">
        <v>5</v>
      </c>
      <c r="C186" s="19">
        <v>6727.49</v>
      </c>
      <c r="D186" s="19">
        <v>6727.49</v>
      </c>
      <c r="E186" s="155"/>
      <c r="F186" s="19">
        <v>7002.649</v>
      </c>
      <c r="G186" s="155"/>
      <c r="H186" s="19">
        <v>6727.49</v>
      </c>
      <c r="I186" s="158"/>
      <c r="J186" s="19">
        <v>6727.49</v>
      </c>
      <c r="K186" s="19">
        <v>6727.49</v>
      </c>
      <c r="L186" s="161"/>
      <c r="M186" s="19">
        <v>6727.49</v>
      </c>
      <c r="N186" s="22" t="s">
        <v>45</v>
      </c>
      <c r="O186" s="164"/>
      <c r="P186" s="164"/>
      <c r="Q186" s="182"/>
      <c r="R186" s="120"/>
    </row>
    <row r="187" spans="1:18" ht="33.75">
      <c r="A187" s="150" t="s">
        <v>11</v>
      </c>
      <c r="B187" s="62" t="s">
        <v>307</v>
      </c>
      <c r="C187" s="112">
        <f>SUM(C188:C189)</f>
        <v>20</v>
      </c>
      <c r="D187" s="112">
        <f>SUM(D188:D189)</f>
        <v>20</v>
      </c>
      <c r="E187" s="153" t="s">
        <v>309</v>
      </c>
      <c r="F187" s="112">
        <f>SUM(F188:F189)</f>
        <v>20</v>
      </c>
      <c r="G187" s="153" t="s">
        <v>310</v>
      </c>
      <c r="H187" s="112">
        <f>SUM(H188:H189)</f>
        <v>20</v>
      </c>
      <c r="I187" s="156" t="s">
        <v>313</v>
      </c>
      <c r="J187" s="112">
        <f>SUM(J188:J189)</f>
        <v>20</v>
      </c>
      <c r="K187" s="112">
        <f>SUM(K188:K189)</f>
        <v>20</v>
      </c>
      <c r="L187" s="159">
        <f>J187/C187</f>
        <v>1</v>
      </c>
      <c r="M187" s="112">
        <f>SUM(M188:M189)</f>
        <v>20</v>
      </c>
      <c r="N187" s="109">
        <f>SUM(N188:N189)</f>
        <v>0</v>
      </c>
      <c r="O187" s="162"/>
      <c r="P187" s="162"/>
      <c r="Q187" s="180"/>
      <c r="R187" s="120"/>
    </row>
    <row r="188" spans="1:18" ht="11.25">
      <c r="A188" s="151"/>
      <c r="B188" s="26" t="s">
        <v>4</v>
      </c>
      <c r="C188" s="19">
        <v>18</v>
      </c>
      <c r="D188" s="19">
        <v>18</v>
      </c>
      <c r="E188" s="154"/>
      <c r="F188" s="19">
        <v>18</v>
      </c>
      <c r="G188" s="154"/>
      <c r="H188" s="19">
        <v>18</v>
      </c>
      <c r="I188" s="157"/>
      <c r="J188" s="19">
        <v>18</v>
      </c>
      <c r="K188" s="19">
        <v>18</v>
      </c>
      <c r="L188" s="160"/>
      <c r="M188" s="19">
        <v>18</v>
      </c>
      <c r="N188" s="19">
        <f>M188-C188</f>
        <v>0</v>
      </c>
      <c r="O188" s="163"/>
      <c r="P188" s="163"/>
      <c r="Q188" s="181"/>
      <c r="R188" s="120"/>
    </row>
    <row r="189" spans="1:18" ht="11.25">
      <c r="A189" s="152"/>
      <c r="B189" s="26" t="s">
        <v>5</v>
      </c>
      <c r="C189" s="19">
        <v>2</v>
      </c>
      <c r="D189" s="19">
        <v>2</v>
      </c>
      <c r="E189" s="155"/>
      <c r="F189" s="19">
        <v>2</v>
      </c>
      <c r="G189" s="155"/>
      <c r="H189" s="19">
        <v>2</v>
      </c>
      <c r="I189" s="158"/>
      <c r="J189" s="19">
        <v>2</v>
      </c>
      <c r="K189" s="19">
        <v>2</v>
      </c>
      <c r="L189" s="161"/>
      <c r="M189" s="19">
        <v>2</v>
      </c>
      <c r="N189" s="22" t="s">
        <v>45</v>
      </c>
      <c r="O189" s="164"/>
      <c r="P189" s="164"/>
      <c r="Q189" s="182"/>
      <c r="R189" s="120"/>
    </row>
    <row r="190" spans="1:18" ht="33.75">
      <c r="A190" s="150" t="s">
        <v>54</v>
      </c>
      <c r="B190" s="62" t="s">
        <v>308</v>
      </c>
      <c r="C190" s="112">
        <f>SUM(C191:C192)</f>
        <v>783</v>
      </c>
      <c r="D190" s="112">
        <f>SUM(D191:D192)</f>
        <v>783</v>
      </c>
      <c r="E190" s="153" t="s">
        <v>309</v>
      </c>
      <c r="F190" s="112">
        <f>SUM(F191:F192)</f>
        <v>783</v>
      </c>
      <c r="G190" s="186" t="s">
        <v>311</v>
      </c>
      <c r="H190" s="112">
        <f>SUM(H191:H192)</f>
        <v>783</v>
      </c>
      <c r="I190" s="156"/>
      <c r="J190" s="112">
        <f>SUM(J191:J192)</f>
        <v>783</v>
      </c>
      <c r="K190" s="112">
        <f>SUM(K191:K192)</f>
        <v>783</v>
      </c>
      <c r="L190" s="159">
        <f>J190/C190</f>
        <v>1</v>
      </c>
      <c r="M190" s="112">
        <f>SUM(M191:M192)</f>
        <v>783</v>
      </c>
      <c r="N190" s="109">
        <f>SUM(N191:N192)</f>
        <v>0</v>
      </c>
      <c r="O190" s="162"/>
      <c r="P190" s="162"/>
      <c r="Q190" s="180"/>
      <c r="R190" s="120"/>
    </row>
    <row r="191" spans="1:18" ht="11.25">
      <c r="A191" s="151"/>
      <c r="B191" s="26" t="s">
        <v>4</v>
      </c>
      <c r="C191" s="19">
        <v>704.7</v>
      </c>
      <c r="D191" s="19">
        <v>704.7</v>
      </c>
      <c r="E191" s="154"/>
      <c r="F191" s="19">
        <v>704.7</v>
      </c>
      <c r="G191" s="187"/>
      <c r="H191" s="19">
        <v>704.7</v>
      </c>
      <c r="I191" s="157"/>
      <c r="J191" s="19">
        <v>704.7</v>
      </c>
      <c r="K191" s="19">
        <v>704.7</v>
      </c>
      <c r="L191" s="160"/>
      <c r="M191" s="19">
        <v>704.7</v>
      </c>
      <c r="N191" s="19">
        <f>M191-C191</f>
        <v>0</v>
      </c>
      <c r="O191" s="163"/>
      <c r="P191" s="163"/>
      <c r="Q191" s="181"/>
      <c r="R191" s="120"/>
    </row>
    <row r="192" spans="1:18" ht="11.25">
      <c r="A192" s="152"/>
      <c r="B192" s="26" t="s">
        <v>5</v>
      </c>
      <c r="C192" s="19">
        <v>78.3</v>
      </c>
      <c r="D192" s="19">
        <v>78.3</v>
      </c>
      <c r="E192" s="155"/>
      <c r="F192" s="19">
        <v>78.3</v>
      </c>
      <c r="G192" s="188"/>
      <c r="H192" s="19">
        <v>78.3</v>
      </c>
      <c r="I192" s="158"/>
      <c r="J192" s="19">
        <v>78.3</v>
      </c>
      <c r="K192" s="19">
        <v>78.3</v>
      </c>
      <c r="L192" s="161"/>
      <c r="M192" s="19">
        <v>78.3</v>
      </c>
      <c r="N192" s="22" t="s">
        <v>45</v>
      </c>
      <c r="O192" s="164"/>
      <c r="P192" s="164"/>
      <c r="Q192" s="182"/>
      <c r="R192" s="120"/>
    </row>
    <row r="193" spans="1:18" ht="67.5">
      <c r="A193" s="150" t="s">
        <v>55</v>
      </c>
      <c r="B193" s="62" t="s">
        <v>333</v>
      </c>
      <c r="C193" s="112">
        <f>SUM(C194:C195)</f>
        <v>18214.94</v>
      </c>
      <c r="D193" s="112">
        <f>SUM(D194:D195)</f>
        <v>18214.94</v>
      </c>
      <c r="E193" s="153" t="s">
        <v>15</v>
      </c>
      <c r="F193" s="112">
        <f>SUM(F194:F195)</f>
        <v>18214.94</v>
      </c>
      <c r="G193" s="153" t="s">
        <v>312</v>
      </c>
      <c r="H193" s="112">
        <f>SUM(H194:H195)</f>
        <v>18214.94</v>
      </c>
      <c r="I193" s="156" t="s">
        <v>189</v>
      </c>
      <c r="J193" s="112">
        <f>SUM(J194:J195)</f>
        <v>18214.94</v>
      </c>
      <c r="K193" s="112">
        <f>SUM(K194:K195)</f>
        <v>18214.94</v>
      </c>
      <c r="L193" s="159">
        <f>J193/C193</f>
        <v>1</v>
      </c>
      <c r="M193" s="112">
        <f>SUM(M194:M195)</f>
        <v>18214.94</v>
      </c>
      <c r="N193" s="109">
        <f>SUM(N194:N195)</f>
        <v>0</v>
      </c>
      <c r="O193" s="162"/>
      <c r="P193" s="162"/>
      <c r="Q193" s="180"/>
      <c r="R193" s="120"/>
    </row>
    <row r="194" spans="1:18" ht="11.25">
      <c r="A194" s="151"/>
      <c r="B194" s="26" t="s">
        <v>4</v>
      </c>
      <c r="C194" s="19">
        <v>16393.446</v>
      </c>
      <c r="D194" s="19">
        <v>16393.446</v>
      </c>
      <c r="E194" s="154"/>
      <c r="F194" s="19">
        <v>16393.446</v>
      </c>
      <c r="G194" s="154"/>
      <c r="H194" s="19">
        <v>16393.446</v>
      </c>
      <c r="I194" s="157"/>
      <c r="J194" s="19">
        <v>16393.446</v>
      </c>
      <c r="K194" s="19">
        <v>16393.446</v>
      </c>
      <c r="L194" s="160"/>
      <c r="M194" s="19">
        <v>16393.446</v>
      </c>
      <c r="N194" s="19">
        <f>M194-C194</f>
        <v>0</v>
      </c>
      <c r="O194" s="163"/>
      <c r="P194" s="163"/>
      <c r="Q194" s="181"/>
      <c r="R194" s="120"/>
    </row>
    <row r="195" spans="1:18" ht="11.25">
      <c r="A195" s="152"/>
      <c r="B195" s="26" t="s">
        <v>5</v>
      </c>
      <c r="C195" s="19">
        <v>1821.494</v>
      </c>
      <c r="D195" s="19">
        <v>1821.494</v>
      </c>
      <c r="E195" s="155"/>
      <c r="F195" s="19">
        <v>1821.494</v>
      </c>
      <c r="G195" s="155"/>
      <c r="H195" s="19">
        <v>1821.494</v>
      </c>
      <c r="I195" s="158"/>
      <c r="J195" s="19">
        <v>1821.494</v>
      </c>
      <c r="K195" s="19">
        <v>1821.494</v>
      </c>
      <c r="L195" s="161"/>
      <c r="M195" s="19">
        <v>1821.494</v>
      </c>
      <c r="N195" s="22" t="s">
        <v>45</v>
      </c>
      <c r="O195" s="164"/>
      <c r="P195" s="164"/>
      <c r="Q195" s="182"/>
      <c r="R195" s="120"/>
    </row>
    <row r="196" spans="1:18" ht="45">
      <c r="A196" s="150" t="s">
        <v>56</v>
      </c>
      <c r="B196" s="23" t="s">
        <v>336</v>
      </c>
      <c r="C196" s="112">
        <f>SUM(C197:C198)</f>
        <v>111.38000000000001</v>
      </c>
      <c r="D196" s="112">
        <f>SUM(D197:D198)</f>
        <v>111.38000000000001</v>
      </c>
      <c r="E196" s="153" t="s">
        <v>309</v>
      </c>
      <c r="F196" s="112">
        <f>SUM(F197:F198)</f>
        <v>111.38000000000001</v>
      </c>
      <c r="G196" s="153" t="s">
        <v>372</v>
      </c>
      <c r="H196" s="112">
        <f>SUM(H197:H198)</f>
        <v>111.38000000000001</v>
      </c>
      <c r="I196" s="156" t="s">
        <v>306</v>
      </c>
      <c r="J196" s="112">
        <f>SUM(J197:J198)</f>
        <v>111.38000000000001</v>
      </c>
      <c r="K196" s="112">
        <f>SUM(K197:K198)</f>
        <v>111.38000000000001</v>
      </c>
      <c r="L196" s="159">
        <v>1</v>
      </c>
      <c r="M196" s="112">
        <f>SUM(M197:M198)</f>
        <v>111.38000000000001</v>
      </c>
      <c r="N196" s="112">
        <f>SUM(N197:N198)</f>
        <v>0</v>
      </c>
      <c r="O196" s="153"/>
      <c r="P196" s="153"/>
      <c r="Q196" s="153"/>
      <c r="R196" s="120"/>
    </row>
    <row r="197" spans="1:18" ht="11.25">
      <c r="A197" s="151"/>
      <c r="B197" s="26" t="s">
        <v>4</v>
      </c>
      <c r="C197" s="19">
        <v>100.242</v>
      </c>
      <c r="D197" s="19">
        <v>100.242</v>
      </c>
      <c r="E197" s="154"/>
      <c r="F197" s="19">
        <v>100.242</v>
      </c>
      <c r="G197" s="154"/>
      <c r="H197" s="19">
        <v>100.242</v>
      </c>
      <c r="I197" s="157"/>
      <c r="J197" s="19">
        <v>100.242</v>
      </c>
      <c r="K197" s="19">
        <v>100.242</v>
      </c>
      <c r="L197" s="160"/>
      <c r="M197" s="19">
        <v>100.242</v>
      </c>
      <c r="N197" s="19">
        <f>M197-C197</f>
        <v>0</v>
      </c>
      <c r="O197" s="154"/>
      <c r="P197" s="154"/>
      <c r="Q197" s="154"/>
      <c r="R197" s="120"/>
    </row>
    <row r="198" spans="1:18" ht="11.25">
      <c r="A198" s="152"/>
      <c r="B198" s="26" t="s">
        <v>5</v>
      </c>
      <c r="C198" s="19">
        <v>11.138</v>
      </c>
      <c r="D198" s="19">
        <v>11.138</v>
      </c>
      <c r="E198" s="155"/>
      <c r="F198" s="19">
        <v>11.138</v>
      </c>
      <c r="G198" s="155"/>
      <c r="H198" s="19">
        <v>11.138</v>
      </c>
      <c r="I198" s="158"/>
      <c r="J198" s="19">
        <v>11.138</v>
      </c>
      <c r="K198" s="19">
        <v>11.138</v>
      </c>
      <c r="L198" s="161"/>
      <c r="M198" s="19">
        <v>11.138</v>
      </c>
      <c r="N198" s="22" t="s">
        <v>45</v>
      </c>
      <c r="O198" s="154"/>
      <c r="P198" s="154"/>
      <c r="Q198" s="154"/>
      <c r="R198" s="120"/>
    </row>
    <row r="199" spans="1:18" ht="78.75">
      <c r="A199" s="150" t="s">
        <v>57</v>
      </c>
      <c r="B199" s="23" t="s">
        <v>338</v>
      </c>
      <c r="C199" s="112">
        <f>SUM(C200:C201)</f>
        <v>12671.84</v>
      </c>
      <c r="D199" s="112">
        <f>SUM(D200:D201)</f>
        <v>12671.84</v>
      </c>
      <c r="E199" s="153" t="s">
        <v>15</v>
      </c>
      <c r="F199" s="112">
        <f>SUM(F200:F201)</f>
        <v>12671.84</v>
      </c>
      <c r="G199" s="153" t="s">
        <v>381</v>
      </c>
      <c r="H199" s="112">
        <f>SUM(H200:H201)</f>
        <v>12671.84</v>
      </c>
      <c r="I199" s="156" t="s">
        <v>189</v>
      </c>
      <c r="J199" s="112">
        <f>SUM(J200:J201)</f>
        <v>12671.84</v>
      </c>
      <c r="K199" s="112">
        <f>SUM(K200:K201)</f>
        <v>12671.84</v>
      </c>
      <c r="L199" s="159">
        <f>J199/C199</f>
        <v>1</v>
      </c>
      <c r="M199" s="112">
        <f>SUM(M200:M201)</f>
        <v>12671.84</v>
      </c>
      <c r="N199" s="112">
        <f>SUM(N200:N201)</f>
        <v>0</v>
      </c>
      <c r="O199" s="153"/>
      <c r="P199" s="153"/>
      <c r="Q199" s="153"/>
      <c r="R199" s="120"/>
    </row>
    <row r="200" spans="1:18" ht="11.25">
      <c r="A200" s="151"/>
      <c r="B200" s="26" t="s">
        <v>4</v>
      </c>
      <c r="C200" s="19">
        <v>11404.656</v>
      </c>
      <c r="D200" s="19">
        <v>11404.656</v>
      </c>
      <c r="E200" s="154"/>
      <c r="F200" s="19">
        <v>11404.656</v>
      </c>
      <c r="G200" s="154"/>
      <c r="H200" s="19">
        <v>11404.656</v>
      </c>
      <c r="I200" s="157"/>
      <c r="J200" s="19">
        <v>11404.656</v>
      </c>
      <c r="K200" s="19">
        <v>11404.656</v>
      </c>
      <c r="L200" s="160"/>
      <c r="M200" s="19">
        <v>11404.656</v>
      </c>
      <c r="N200" s="19">
        <f>M200-C200</f>
        <v>0</v>
      </c>
      <c r="O200" s="154"/>
      <c r="P200" s="154"/>
      <c r="Q200" s="154"/>
      <c r="R200" s="120"/>
    </row>
    <row r="201" spans="1:18" ht="11.25">
      <c r="A201" s="152"/>
      <c r="B201" s="26" t="s">
        <v>5</v>
      </c>
      <c r="C201" s="19">
        <v>1267.184</v>
      </c>
      <c r="D201" s="19">
        <v>1267.184</v>
      </c>
      <c r="E201" s="155"/>
      <c r="F201" s="19">
        <v>1267.184</v>
      </c>
      <c r="G201" s="155"/>
      <c r="H201" s="19">
        <v>1267.184</v>
      </c>
      <c r="I201" s="158"/>
      <c r="J201" s="19">
        <v>1267.184</v>
      </c>
      <c r="K201" s="19">
        <v>1267.184</v>
      </c>
      <c r="L201" s="161"/>
      <c r="M201" s="19">
        <v>1267.184</v>
      </c>
      <c r="N201" s="22" t="s">
        <v>45</v>
      </c>
      <c r="O201" s="155"/>
      <c r="P201" s="155"/>
      <c r="Q201" s="155"/>
      <c r="R201" s="120"/>
    </row>
    <row r="202" spans="1:18" ht="56.25">
      <c r="A202" s="150" t="s">
        <v>58</v>
      </c>
      <c r="B202" s="23" t="s">
        <v>340</v>
      </c>
      <c r="C202" s="112">
        <f>SUM(C203:C204)</f>
        <v>16810.64</v>
      </c>
      <c r="D202" s="112">
        <f>SUM(D203:D204)</f>
        <v>16810.64</v>
      </c>
      <c r="E202" s="153" t="s">
        <v>341</v>
      </c>
      <c r="F202" s="112">
        <f>SUM(F203:F204)</f>
        <v>16810.64</v>
      </c>
      <c r="G202" s="153" t="s">
        <v>390</v>
      </c>
      <c r="H202" s="112">
        <f>SUM(H203:H204)</f>
        <v>16810.64</v>
      </c>
      <c r="I202" s="156" t="s">
        <v>189</v>
      </c>
      <c r="J202" s="112">
        <f>SUM(J203:J204)</f>
        <v>16810.64</v>
      </c>
      <c r="K202" s="112">
        <f>SUM(K203:K204)</f>
        <v>16810.64</v>
      </c>
      <c r="L202" s="159">
        <f>J202/C202</f>
        <v>1</v>
      </c>
      <c r="M202" s="112">
        <f>SUM(M203:M204)</f>
        <v>16810.64</v>
      </c>
      <c r="N202" s="112">
        <f>SUM(N203:N204)</f>
        <v>0</v>
      </c>
      <c r="O202" s="153"/>
      <c r="P202" s="153"/>
      <c r="Q202" s="153"/>
      <c r="R202" s="120"/>
    </row>
    <row r="203" spans="1:18" ht="11.25">
      <c r="A203" s="151"/>
      <c r="B203" s="26" t="s">
        <v>4</v>
      </c>
      <c r="C203" s="19">
        <v>15129.576</v>
      </c>
      <c r="D203" s="19">
        <v>15129.576</v>
      </c>
      <c r="E203" s="154"/>
      <c r="F203" s="19">
        <v>15129.576</v>
      </c>
      <c r="G203" s="154"/>
      <c r="H203" s="19">
        <v>15129.576</v>
      </c>
      <c r="I203" s="157"/>
      <c r="J203" s="19">
        <v>15129.576</v>
      </c>
      <c r="K203" s="19">
        <v>15129.576</v>
      </c>
      <c r="L203" s="160"/>
      <c r="M203" s="19">
        <v>15129.576</v>
      </c>
      <c r="N203" s="19">
        <f>M203-C203</f>
        <v>0</v>
      </c>
      <c r="O203" s="154"/>
      <c r="P203" s="154"/>
      <c r="Q203" s="154"/>
      <c r="R203" s="120"/>
    </row>
    <row r="204" spans="1:18" ht="11.25">
      <c r="A204" s="152"/>
      <c r="B204" s="26" t="s">
        <v>5</v>
      </c>
      <c r="C204" s="19">
        <v>1681.064</v>
      </c>
      <c r="D204" s="19">
        <v>1681.064</v>
      </c>
      <c r="E204" s="155"/>
      <c r="F204" s="19">
        <v>1681.064</v>
      </c>
      <c r="G204" s="155"/>
      <c r="H204" s="19">
        <v>1681.064</v>
      </c>
      <c r="I204" s="158"/>
      <c r="J204" s="19">
        <v>1681.064</v>
      </c>
      <c r="K204" s="19">
        <v>1681.064</v>
      </c>
      <c r="L204" s="161"/>
      <c r="M204" s="19">
        <v>1681.064</v>
      </c>
      <c r="N204" s="22" t="s">
        <v>45</v>
      </c>
      <c r="O204" s="155"/>
      <c r="P204" s="155"/>
      <c r="Q204" s="155"/>
      <c r="R204" s="120"/>
    </row>
    <row r="205" spans="1:18" ht="33.75">
      <c r="A205" s="150" t="s">
        <v>59</v>
      </c>
      <c r="B205" s="23" t="s">
        <v>342</v>
      </c>
      <c r="C205" s="112">
        <f>SUM(C206:C207)</f>
        <v>842.4699999999999</v>
      </c>
      <c r="D205" s="112">
        <f>SUM(D206:D207)</f>
        <v>842.4699999999999</v>
      </c>
      <c r="E205" s="153" t="s">
        <v>15</v>
      </c>
      <c r="F205" s="112">
        <f>SUM(F206:F207)</f>
        <v>891.47</v>
      </c>
      <c r="G205" s="153" t="s">
        <v>391</v>
      </c>
      <c r="H205" s="112">
        <f>SUM(H206:H207)</f>
        <v>842.4699999999999</v>
      </c>
      <c r="I205" s="156" t="s">
        <v>392</v>
      </c>
      <c r="J205" s="112">
        <f>SUM(J206:J207)</f>
        <v>842.4699999999999</v>
      </c>
      <c r="K205" s="112">
        <f>SUM(K206:K207)</f>
        <v>842.4699999999999</v>
      </c>
      <c r="L205" s="159">
        <v>1</v>
      </c>
      <c r="M205" s="112">
        <f>SUM(M206:M207)</f>
        <v>842.4699999999999</v>
      </c>
      <c r="N205" s="112">
        <f>SUM(N206:N207)</f>
        <v>0</v>
      </c>
      <c r="O205" s="153"/>
      <c r="P205" s="153"/>
      <c r="Q205" s="186"/>
      <c r="R205" s="120"/>
    </row>
    <row r="206" spans="1:18" ht="11.25">
      <c r="A206" s="151"/>
      <c r="B206" s="26" t="s">
        <v>4</v>
      </c>
      <c r="C206" s="19">
        <v>758.223</v>
      </c>
      <c r="D206" s="19">
        <v>758.223</v>
      </c>
      <c r="E206" s="154"/>
      <c r="F206" s="19">
        <v>802.323</v>
      </c>
      <c r="G206" s="154"/>
      <c r="H206" s="19">
        <v>758.223</v>
      </c>
      <c r="I206" s="157"/>
      <c r="J206" s="19">
        <v>758.223</v>
      </c>
      <c r="K206" s="19">
        <v>758.223</v>
      </c>
      <c r="L206" s="160"/>
      <c r="M206" s="19">
        <v>758.223</v>
      </c>
      <c r="N206" s="19">
        <f>M206-C206</f>
        <v>0</v>
      </c>
      <c r="O206" s="154"/>
      <c r="P206" s="154"/>
      <c r="Q206" s="187"/>
      <c r="R206" s="120"/>
    </row>
    <row r="207" spans="1:18" ht="11.25">
      <c r="A207" s="152"/>
      <c r="B207" s="26" t="s">
        <v>5</v>
      </c>
      <c r="C207" s="19">
        <v>84.247</v>
      </c>
      <c r="D207" s="19">
        <v>84.247</v>
      </c>
      <c r="E207" s="155"/>
      <c r="F207" s="19">
        <v>89.147</v>
      </c>
      <c r="G207" s="155"/>
      <c r="H207" s="19">
        <v>84.247</v>
      </c>
      <c r="I207" s="158"/>
      <c r="J207" s="19">
        <v>84.247</v>
      </c>
      <c r="K207" s="19">
        <v>84.247</v>
      </c>
      <c r="L207" s="161"/>
      <c r="M207" s="19">
        <v>84.247</v>
      </c>
      <c r="N207" s="22" t="s">
        <v>45</v>
      </c>
      <c r="O207" s="155"/>
      <c r="P207" s="155"/>
      <c r="Q207" s="188"/>
      <c r="R207" s="120"/>
    </row>
    <row r="208" spans="1:18" ht="67.5">
      <c r="A208" s="150" t="s">
        <v>61</v>
      </c>
      <c r="B208" s="23" t="s">
        <v>343</v>
      </c>
      <c r="C208" s="112">
        <f>SUM(C209:C210)</f>
        <v>267.706</v>
      </c>
      <c r="D208" s="112">
        <f>SUM(D209:D210)</f>
        <v>267.706</v>
      </c>
      <c r="E208" s="153" t="s">
        <v>309</v>
      </c>
      <c r="F208" s="112">
        <f>SUM(F209:F210)</f>
        <v>267.706</v>
      </c>
      <c r="G208" s="153" t="s">
        <v>371</v>
      </c>
      <c r="H208" s="112">
        <f>SUM(H209:H210)</f>
        <v>267.706</v>
      </c>
      <c r="I208" s="153" t="s">
        <v>348</v>
      </c>
      <c r="J208" s="112">
        <f>SUM(J209:J210)</f>
        <v>267.706</v>
      </c>
      <c r="K208" s="112">
        <f>SUM(K209:K210)</f>
        <v>267.706</v>
      </c>
      <c r="L208" s="159">
        <f>J208/C208</f>
        <v>1</v>
      </c>
      <c r="M208" s="112">
        <f>SUM(M209:M210)</f>
        <v>267.706</v>
      </c>
      <c r="N208" s="112">
        <f>SUM(N209:N210)</f>
        <v>0</v>
      </c>
      <c r="O208" s="153"/>
      <c r="P208" s="153"/>
      <c r="Q208" s="153"/>
      <c r="R208" s="120"/>
    </row>
    <row r="209" spans="1:18" ht="11.25">
      <c r="A209" s="151"/>
      <c r="B209" s="26" t="s">
        <v>4</v>
      </c>
      <c r="C209" s="19">
        <v>240.9354</v>
      </c>
      <c r="D209" s="19">
        <v>240.9354</v>
      </c>
      <c r="E209" s="154"/>
      <c r="F209" s="19">
        <v>240.9354</v>
      </c>
      <c r="G209" s="154"/>
      <c r="H209" s="19">
        <v>240.9354</v>
      </c>
      <c r="I209" s="154"/>
      <c r="J209" s="19">
        <v>240.9354</v>
      </c>
      <c r="K209" s="19">
        <v>240.9354</v>
      </c>
      <c r="L209" s="160"/>
      <c r="M209" s="19">
        <v>240.9354</v>
      </c>
      <c r="N209" s="19">
        <f>M209-C209</f>
        <v>0</v>
      </c>
      <c r="O209" s="154"/>
      <c r="P209" s="154"/>
      <c r="Q209" s="154"/>
      <c r="R209" s="120"/>
    </row>
    <row r="210" spans="1:18" ht="11.25">
      <c r="A210" s="152"/>
      <c r="B210" s="26" t="s">
        <v>5</v>
      </c>
      <c r="C210" s="19">
        <v>26.7706</v>
      </c>
      <c r="D210" s="19">
        <v>26.7706</v>
      </c>
      <c r="E210" s="155"/>
      <c r="F210" s="19">
        <v>26.7706</v>
      </c>
      <c r="G210" s="155"/>
      <c r="H210" s="19">
        <v>26.7706</v>
      </c>
      <c r="I210" s="155"/>
      <c r="J210" s="19">
        <v>26.7706</v>
      </c>
      <c r="K210" s="19">
        <v>26.7706</v>
      </c>
      <c r="L210" s="161"/>
      <c r="M210" s="19">
        <v>26.7706</v>
      </c>
      <c r="N210" s="22" t="s">
        <v>45</v>
      </c>
      <c r="O210" s="155"/>
      <c r="P210" s="155"/>
      <c r="Q210" s="155"/>
      <c r="R210" s="120"/>
    </row>
    <row r="211" spans="1:18" ht="56.25">
      <c r="A211" s="150" t="s">
        <v>62</v>
      </c>
      <c r="B211" s="23" t="s">
        <v>344</v>
      </c>
      <c r="C211" s="112">
        <f>SUM(C212:C213)</f>
        <v>1004.7559</v>
      </c>
      <c r="D211" s="112">
        <f>SUM(D212:D213)</f>
        <v>1004.7559</v>
      </c>
      <c r="E211" s="153" t="s">
        <v>15</v>
      </c>
      <c r="F211" s="112">
        <f>SUM(F212:F213)</f>
        <v>1004.7559</v>
      </c>
      <c r="G211" s="153" t="s">
        <v>393</v>
      </c>
      <c r="H211" s="112">
        <f>SUM(H212:H213)</f>
        <v>1004.7559</v>
      </c>
      <c r="I211" s="156" t="s">
        <v>306</v>
      </c>
      <c r="J211" s="112">
        <f>SUM(J212:J213)</f>
        <v>1004.7559</v>
      </c>
      <c r="K211" s="112">
        <f>SUM(K212:K213)</f>
        <v>1004.7559</v>
      </c>
      <c r="L211" s="159">
        <v>1</v>
      </c>
      <c r="M211" s="112">
        <f>SUM(M212:M213)</f>
        <v>1004.7559</v>
      </c>
      <c r="N211" s="112">
        <f>SUM(N212:N213)</f>
        <v>0</v>
      </c>
      <c r="O211" s="153"/>
      <c r="P211" s="153"/>
      <c r="Q211" s="153"/>
      <c r="R211" s="120"/>
    </row>
    <row r="212" spans="1:18" ht="11.25">
      <c r="A212" s="151"/>
      <c r="B212" s="26" t="s">
        <v>4</v>
      </c>
      <c r="C212" s="19">
        <v>904.28031</v>
      </c>
      <c r="D212" s="19">
        <v>904.28031</v>
      </c>
      <c r="E212" s="154"/>
      <c r="F212" s="19">
        <v>904.28031</v>
      </c>
      <c r="G212" s="154"/>
      <c r="H212" s="19">
        <v>904.28031</v>
      </c>
      <c r="I212" s="157"/>
      <c r="J212" s="19">
        <v>904.28031</v>
      </c>
      <c r="K212" s="19">
        <v>904.28031</v>
      </c>
      <c r="L212" s="160"/>
      <c r="M212" s="19">
        <v>904.28031</v>
      </c>
      <c r="N212" s="19">
        <f>M212-C212</f>
        <v>0</v>
      </c>
      <c r="O212" s="154"/>
      <c r="P212" s="154"/>
      <c r="Q212" s="154"/>
      <c r="R212" s="120"/>
    </row>
    <row r="213" spans="1:18" ht="11.25">
      <c r="A213" s="152"/>
      <c r="B213" s="26" t="s">
        <v>5</v>
      </c>
      <c r="C213" s="19">
        <v>100.47559</v>
      </c>
      <c r="D213" s="19">
        <v>100.47559</v>
      </c>
      <c r="E213" s="155"/>
      <c r="F213" s="19">
        <v>100.47559</v>
      </c>
      <c r="G213" s="155"/>
      <c r="H213" s="19">
        <v>100.47559</v>
      </c>
      <c r="I213" s="158"/>
      <c r="J213" s="19">
        <v>100.47559</v>
      </c>
      <c r="K213" s="19">
        <v>100.47559</v>
      </c>
      <c r="L213" s="161"/>
      <c r="M213" s="19">
        <v>100.47559</v>
      </c>
      <c r="N213" s="22" t="s">
        <v>45</v>
      </c>
      <c r="O213" s="155"/>
      <c r="P213" s="155"/>
      <c r="Q213" s="155"/>
      <c r="R213" s="120"/>
    </row>
    <row r="214" spans="1:18" ht="22.5" customHeight="1">
      <c r="A214" s="150" t="s">
        <v>63</v>
      </c>
      <c r="B214" s="23" t="s">
        <v>349</v>
      </c>
      <c r="C214" s="112">
        <f>SUM(C215:C216)</f>
        <v>99.999</v>
      </c>
      <c r="D214" s="112">
        <f>SUM(D215:D216)</f>
        <v>99.999</v>
      </c>
      <c r="E214" s="153" t="s">
        <v>329</v>
      </c>
      <c r="F214" s="112">
        <f>SUM(F215:F216)</f>
        <v>0</v>
      </c>
      <c r="G214" s="153" t="s">
        <v>382</v>
      </c>
      <c r="H214" s="112">
        <f>SUM(H215:H216)</f>
        <v>99.999</v>
      </c>
      <c r="I214" s="156" t="s">
        <v>383</v>
      </c>
      <c r="J214" s="112">
        <f>SUM(J215:J216)</f>
        <v>99.999</v>
      </c>
      <c r="K214" s="112">
        <f>SUM(K215:K216)</f>
        <v>99.999</v>
      </c>
      <c r="L214" s="159">
        <v>1</v>
      </c>
      <c r="M214" s="112">
        <f>SUM(M215:M216)</f>
        <v>99.999</v>
      </c>
      <c r="N214" s="112">
        <f>SUM(N215:N216)</f>
        <v>0</v>
      </c>
      <c r="O214" s="153"/>
      <c r="P214" s="153"/>
      <c r="Q214" s="153"/>
      <c r="R214" s="120"/>
    </row>
    <row r="215" spans="1:18" ht="11.25">
      <c r="A215" s="151"/>
      <c r="B215" s="26" t="s">
        <v>4</v>
      </c>
      <c r="C215" s="19">
        <v>89.9991</v>
      </c>
      <c r="D215" s="19">
        <v>89.9991</v>
      </c>
      <c r="E215" s="154"/>
      <c r="F215" s="19">
        <v>0</v>
      </c>
      <c r="G215" s="154"/>
      <c r="H215" s="19">
        <v>89.9991</v>
      </c>
      <c r="I215" s="157"/>
      <c r="J215" s="19">
        <v>89.9991</v>
      </c>
      <c r="K215" s="19">
        <v>89.9991</v>
      </c>
      <c r="L215" s="160"/>
      <c r="M215" s="19">
        <v>89.9991</v>
      </c>
      <c r="N215" s="19">
        <f>M215-C215</f>
        <v>0</v>
      </c>
      <c r="O215" s="154"/>
      <c r="P215" s="154"/>
      <c r="Q215" s="154"/>
      <c r="R215" s="120"/>
    </row>
    <row r="216" spans="1:18" ht="11.25">
      <c r="A216" s="152"/>
      <c r="B216" s="26" t="s">
        <v>5</v>
      </c>
      <c r="C216" s="19">
        <v>9.9999</v>
      </c>
      <c r="D216" s="19">
        <v>9.9999</v>
      </c>
      <c r="E216" s="155"/>
      <c r="F216" s="19">
        <v>0</v>
      </c>
      <c r="G216" s="155"/>
      <c r="H216" s="19">
        <v>9.9999</v>
      </c>
      <c r="I216" s="158"/>
      <c r="J216" s="19">
        <v>9.9999</v>
      </c>
      <c r="K216" s="19">
        <v>9.9999</v>
      </c>
      <c r="L216" s="161"/>
      <c r="M216" s="19">
        <v>9.9999</v>
      </c>
      <c r="N216" s="22" t="s">
        <v>45</v>
      </c>
      <c r="O216" s="155"/>
      <c r="P216" s="155"/>
      <c r="Q216" s="155"/>
      <c r="R216" s="120"/>
    </row>
    <row r="217" spans="1:18" ht="21.75" customHeight="1">
      <c r="A217" s="150" t="s">
        <v>64</v>
      </c>
      <c r="B217" s="23" t="s">
        <v>349</v>
      </c>
      <c r="C217" s="112">
        <f>SUM(C218:C219)</f>
        <v>99.999</v>
      </c>
      <c r="D217" s="112">
        <f>SUM(D218:D219)</f>
        <v>99.999</v>
      </c>
      <c r="E217" s="153" t="s">
        <v>329</v>
      </c>
      <c r="F217" s="112">
        <f>SUM(F218:F219)</f>
        <v>0</v>
      </c>
      <c r="G217" s="153" t="s">
        <v>382</v>
      </c>
      <c r="H217" s="112">
        <f>SUM(H218:H219)</f>
        <v>99.999</v>
      </c>
      <c r="I217" s="156" t="s">
        <v>383</v>
      </c>
      <c r="J217" s="112">
        <f>SUM(J218:J219)</f>
        <v>99.999</v>
      </c>
      <c r="K217" s="112">
        <f>SUM(K218:K219)</f>
        <v>99.999</v>
      </c>
      <c r="L217" s="159">
        <v>1</v>
      </c>
      <c r="M217" s="112">
        <f>SUM(M218:M219)</f>
        <v>99.999</v>
      </c>
      <c r="N217" s="112">
        <f>SUM(N218:N219)</f>
        <v>0</v>
      </c>
      <c r="O217" s="153"/>
      <c r="P217" s="153"/>
      <c r="Q217" s="153"/>
      <c r="R217" s="120"/>
    </row>
    <row r="218" spans="1:18" ht="11.25">
      <c r="A218" s="151"/>
      <c r="B218" s="26" t="s">
        <v>4</v>
      </c>
      <c r="C218" s="19">
        <v>89.9991</v>
      </c>
      <c r="D218" s="19">
        <v>89.9991</v>
      </c>
      <c r="E218" s="154"/>
      <c r="F218" s="19">
        <v>0</v>
      </c>
      <c r="G218" s="154"/>
      <c r="H218" s="19">
        <v>89.9991</v>
      </c>
      <c r="I218" s="157"/>
      <c r="J218" s="19">
        <v>89.9991</v>
      </c>
      <c r="K218" s="19">
        <v>89.9991</v>
      </c>
      <c r="L218" s="160"/>
      <c r="M218" s="19">
        <v>89.9991</v>
      </c>
      <c r="N218" s="19">
        <f>M218-C218</f>
        <v>0</v>
      </c>
      <c r="O218" s="154"/>
      <c r="P218" s="154"/>
      <c r="Q218" s="154"/>
      <c r="R218" s="120"/>
    </row>
    <row r="219" spans="1:18" ht="11.25">
      <c r="A219" s="152"/>
      <c r="B219" s="26" t="s">
        <v>5</v>
      </c>
      <c r="C219" s="19">
        <v>9.9999</v>
      </c>
      <c r="D219" s="19">
        <v>9.9999</v>
      </c>
      <c r="E219" s="155"/>
      <c r="F219" s="19">
        <v>0</v>
      </c>
      <c r="G219" s="155"/>
      <c r="H219" s="19">
        <v>9.9999</v>
      </c>
      <c r="I219" s="158"/>
      <c r="J219" s="19">
        <v>9.9999</v>
      </c>
      <c r="K219" s="19">
        <v>9.9999</v>
      </c>
      <c r="L219" s="161"/>
      <c r="M219" s="19">
        <v>9.9999</v>
      </c>
      <c r="N219" s="22" t="s">
        <v>45</v>
      </c>
      <c r="O219" s="155"/>
      <c r="P219" s="155"/>
      <c r="Q219" s="155"/>
      <c r="R219" s="120"/>
    </row>
    <row r="220" spans="1:18" ht="23.25" customHeight="1">
      <c r="A220" s="150" t="s">
        <v>65</v>
      </c>
      <c r="B220" s="23" t="s">
        <v>349</v>
      </c>
      <c r="C220" s="112">
        <f>SUM(C221:C222)</f>
        <v>99.999</v>
      </c>
      <c r="D220" s="112">
        <f>SUM(D221:D222)</f>
        <v>99.999</v>
      </c>
      <c r="E220" s="153" t="s">
        <v>329</v>
      </c>
      <c r="F220" s="112">
        <f>SUM(F221:F222)</f>
        <v>0</v>
      </c>
      <c r="G220" s="153" t="s">
        <v>382</v>
      </c>
      <c r="H220" s="112">
        <f>SUM(H221:H222)</f>
        <v>99.999</v>
      </c>
      <c r="I220" s="156" t="s">
        <v>383</v>
      </c>
      <c r="J220" s="112">
        <f>SUM(J221:J222)</f>
        <v>99.999</v>
      </c>
      <c r="K220" s="112">
        <f>SUM(K221:K222)</f>
        <v>99.999</v>
      </c>
      <c r="L220" s="159">
        <v>1</v>
      </c>
      <c r="M220" s="112">
        <f>SUM(M221:M222)</f>
        <v>99.999</v>
      </c>
      <c r="N220" s="112">
        <f>SUM(N221:N222)</f>
        <v>0</v>
      </c>
      <c r="O220" s="153"/>
      <c r="P220" s="153"/>
      <c r="Q220" s="153"/>
      <c r="R220" s="120"/>
    </row>
    <row r="221" spans="1:18" ht="11.25">
      <c r="A221" s="151"/>
      <c r="B221" s="26" t="s">
        <v>4</v>
      </c>
      <c r="C221" s="19">
        <v>89.9991</v>
      </c>
      <c r="D221" s="19">
        <v>89.9991</v>
      </c>
      <c r="E221" s="154"/>
      <c r="F221" s="19">
        <v>0</v>
      </c>
      <c r="G221" s="154"/>
      <c r="H221" s="19">
        <v>89.9991</v>
      </c>
      <c r="I221" s="157"/>
      <c r="J221" s="19">
        <v>89.9991</v>
      </c>
      <c r="K221" s="19">
        <v>89.9991</v>
      </c>
      <c r="L221" s="160"/>
      <c r="M221" s="19">
        <v>89.9991</v>
      </c>
      <c r="N221" s="19">
        <f>M221-C221</f>
        <v>0</v>
      </c>
      <c r="O221" s="154"/>
      <c r="P221" s="154"/>
      <c r="Q221" s="154"/>
      <c r="R221" s="120"/>
    </row>
    <row r="222" spans="1:18" ht="11.25">
      <c r="A222" s="152"/>
      <c r="B222" s="26" t="s">
        <v>5</v>
      </c>
      <c r="C222" s="19">
        <v>9.9999</v>
      </c>
      <c r="D222" s="19">
        <v>9.9999</v>
      </c>
      <c r="E222" s="155"/>
      <c r="F222" s="19">
        <v>0</v>
      </c>
      <c r="G222" s="155"/>
      <c r="H222" s="19">
        <v>9.9999</v>
      </c>
      <c r="I222" s="158"/>
      <c r="J222" s="19">
        <v>9.9999</v>
      </c>
      <c r="K222" s="19">
        <v>9.9999</v>
      </c>
      <c r="L222" s="161"/>
      <c r="M222" s="19">
        <v>9.9999</v>
      </c>
      <c r="N222" s="22" t="s">
        <v>45</v>
      </c>
      <c r="O222" s="155"/>
      <c r="P222" s="155"/>
      <c r="Q222" s="155"/>
      <c r="R222" s="120"/>
    </row>
    <row r="223" spans="1:18" ht="15.75">
      <c r="A223" s="107"/>
      <c r="B223" s="177" t="s">
        <v>72</v>
      </c>
      <c r="C223" s="178"/>
      <c r="D223" s="178"/>
      <c r="E223" s="178"/>
      <c r="F223" s="178"/>
      <c r="G223" s="178"/>
      <c r="H223" s="178"/>
      <c r="I223" s="178"/>
      <c r="J223" s="178"/>
      <c r="K223" s="178"/>
      <c r="L223" s="178"/>
      <c r="M223" s="178"/>
      <c r="N223" s="178"/>
      <c r="O223" s="178"/>
      <c r="P223" s="178"/>
      <c r="Q223" s="179"/>
      <c r="R223" s="120"/>
    </row>
    <row r="224" spans="1:18" ht="31.5">
      <c r="A224" s="168" t="s">
        <v>6</v>
      </c>
      <c r="B224" s="13" t="s">
        <v>48</v>
      </c>
      <c r="C224" s="113">
        <f>SUM(C225:C226)</f>
        <v>549.6698</v>
      </c>
      <c r="D224" s="113">
        <f>SUM(D225:D226)</f>
        <v>549.6698</v>
      </c>
      <c r="E224" s="153"/>
      <c r="F224" s="113">
        <f>SUM(F225:F226)</f>
        <v>1369.6839</v>
      </c>
      <c r="G224" s="153"/>
      <c r="H224" s="113">
        <f>SUM(H225:H226)</f>
        <v>3528.643</v>
      </c>
      <c r="I224" s="156"/>
      <c r="J224" s="113">
        <f>SUM(J225:J226)</f>
        <v>549.6698</v>
      </c>
      <c r="K224" s="113">
        <f>SUM(K225:K226)</f>
        <v>549.6698</v>
      </c>
      <c r="L224" s="171">
        <f>(L228+L231)/2</f>
        <v>1</v>
      </c>
      <c r="M224" s="113">
        <f>SUM(M225:M226)</f>
        <v>549.6698</v>
      </c>
      <c r="N224" s="113">
        <f>SUM(N225:N226)</f>
        <v>0</v>
      </c>
      <c r="O224" s="162"/>
      <c r="P224" s="162"/>
      <c r="Q224" s="180" t="s">
        <v>387</v>
      </c>
      <c r="R224" s="120"/>
    </row>
    <row r="225" spans="1:18" ht="11.25">
      <c r="A225" s="169"/>
      <c r="B225" s="26" t="s">
        <v>4</v>
      </c>
      <c r="C225" s="19">
        <f>C229+C232</f>
        <v>494.70282</v>
      </c>
      <c r="D225" s="19">
        <f>D229+D232</f>
        <v>494.70282</v>
      </c>
      <c r="E225" s="154"/>
      <c r="F225" s="19">
        <f>F229+F232</f>
        <v>1232.71551</v>
      </c>
      <c r="G225" s="154"/>
      <c r="H225" s="19">
        <f>H229+H232</f>
        <v>3175.7787</v>
      </c>
      <c r="I225" s="157"/>
      <c r="J225" s="19">
        <f>J229+J232</f>
        <v>494.70282</v>
      </c>
      <c r="K225" s="19">
        <f>K229+K232</f>
        <v>494.70282</v>
      </c>
      <c r="L225" s="172"/>
      <c r="M225" s="19">
        <f>M229+M232</f>
        <v>494.70282</v>
      </c>
      <c r="N225" s="19">
        <f>N229+N232</f>
        <v>0</v>
      </c>
      <c r="O225" s="163"/>
      <c r="P225" s="163"/>
      <c r="Q225" s="181"/>
      <c r="R225" s="120"/>
    </row>
    <row r="226" spans="1:18" ht="11.25">
      <c r="A226" s="169"/>
      <c r="B226" s="26" t="s">
        <v>5</v>
      </c>
      <c r="C226" s="19">
        <f>C230+C233</f>
        <v>54.96698000000001</v>
      </c>
      <c r="D226" s="19">
        <f>D230+D233</f>
        <v>54.96698000000001</v>
      </c>
      <c r="E226" s="155"/>
      <c r="F226" s="19">
        <f>F230+F233</f>
        <v>136.96839</v>
      </c>
      <c r="G226" s="155"/>
      <c r="H226" s="19">
        <f>H230+H233</f>
        <v>352.8643</v>
      </c>
      <c r="I226" s="158"/>
      <c r="J226" s="19">
        <f>J230+J233</f>
        <v>54.96698000000001</v>
      </c>
      <c r="K226" s="19">
        <f>K230+K233</f>
        <v>54.96698000000001</v>
      </c>
      <c r="L226" s="173"/>
      <c r="M226" s="19">
        <f>M230+M233</f>
        <v>54.96698000000001</v>
      </c>
      <c r="N226" s="21" t="s">
        <v>45</v>
      </c>
      <c r="O226" s="164"/>
      <c r="P226" s="164"/>
      <c r="Q226" s="182"/>
      <c r="R226" s="120"/>
    </row>
    <row r="227" spans="1:18" ht="11.25">
      <c r="A227" s="170"/>
      <c r="B227" s="18" t="s">
        <v>49</v>
      </c>
      <c r="C227" s="174"/>
      <c r="D227" s="175"/>
      <c r="E227" s="175"/>
      <c r="F227" s="175"/>
      <c r="G227" s="175"/>
      <c r="H227" s="175"/>
      <c r="I227" s="175"/>
      <c r="J227" s="175"/>
      <c r="K227" s="175"/>
      <c r="L227" s="175"/>
      <c r="M227" s="175"/>
      <c r="N227" s="175"/>
      <c r="O227" s="175"/>
      <c r="P227" s="175"/>
      <c r="Q227" s="176"/>
      <c r="R227" s="120"/>
    </row>
    <row r="228" spans="1:18" ht="45">
      <c r="A228" s="150" t="s">
        <v>8</v>
      </c>
      <c r="B228" s="23" t="s">
        <v>353</v>
      </c>
      <c r="C228" s="112">
        <f>SUM(C229:C230)</f>
        <v>308.592</v>
      </c>
      <c r="D228" s="112">
        <f>SUM(D229:D230)</f>
        <v>308.592</v>
      </c>
      <c r="E228" s="153" t="s">
        <v>15</v>
      </c>
      <c r="F228" s="112">
        <f>SUM(F229:F230)</f>
        <v>1028.643</v>
      </c>
      <c r="G228" s="153" t="s">
        <v>354</v>
      </c>
      <c r="H228" s="112">
        <f>SUM(H229:H230)</f>
        <v>1028.643</v>
      </c>
      <c r="I228" s="153" t="s">
        <v>355</v>
      </c>
      <c r="J228" s="112">
        <f>SUM(J229:J230)</f>
        <v>308.592</v>
      </c>
      <c r="K228" s="112">
        <f>SUM(K229:K230)</f>
        <v>308.592</v>
      </c>
      <c r="L228" s="159">
        <v>1</v>
      </c>
      <c r="M228" s="112">
        <f>SUM(M229:M230)</f>
        <v>308.592</v>
      </c>
      <c r="N228" s="112">
        <f>SUM(N229:N230)</f>
        <v>0</v>
      </c>
      <c r="O228" s="153"/>
      <c r="P228" s="153"/>
      <c r="Q228" s="153"/>
      <c r="R228" s="120"/>
    </row>
    <row r="229" spans="1:18" ht="11.25">
      <c r="A229" s="151"/>
      <c r="B229" s="26" t="s">
        <v>4</v>
      </c>
      <c r="C229" s="19">
        <v>277.7328</v>
      </c>
      <c r="D229" s="19">
        <v>277.7328</v>
      </c>
      <c r="E229" s="154"/>
      <c r="F229" s="19">
        <v>925.7787</v>
      </c>
      <c r="G229" s="154"/>
      <c r="H229" s="19">
        <v>925.7787</v>
      </c>
      <c r="I229" s="154"/>
      <c r="J229" s="19">
        <v>277.7328</v>
      </c>
      <c r="K229" s="19">
        <v>277.7328</v>
      </c>
      <c r="L229" s="160"/>
      <c r="M229" s="19">
        <v>277.7328</v>
      </c>
      <c r="N229" s="19">
        <f>M229-C229</f>
        <v>0</v>
      </c>
      <c r="O229" s="154"/>
      <c r="P229" s="154"/>
      <c r="Q229" s="154"/>
      <c r="R229" s="120"/>
    </row>
    <row r="230" spans="1:18" ht="11.25">
      <c r="A230" s="152"/>
      <c r="B230" s="26" t="s">
        <v>5</v>
      </c>
      <c r="C230" s="19">
        <v>30.8592</v>
      </c>
      <c r="D230" s="19">
        <v>30.8592</v>
      </c>
      <c r="E230" s="155"/>
      <c r="F230" s="19">
        <v>102.8643</v>
      </c>
      <c r="G230" s="155"/>
      <c r="H230" s="19">
        <v>102.8643</v>
      </c>
      <c r="I230" s="155"/>
      <c r="J230" s="19">
        <v>30.8592</v>
      </c>
      <c r="K230" s="19">
        <v>30.8592</v>
      </c>
      <c r="L230" s="161"/>
      <c r="M230" s="19">
        <v>30.8592</v>
      </c>
      <c r="N230" s="21" t="s">
        <v>45</v>
      </c>
      <c r="O230" s="155"/>
      <c r="P230" s="155"/>
      <c r="Q230" s="155"/>
      <c r="R230" s="120"/>
    </row>
    <row r="231" spans="1:18" ht="33.75">
      <c r="A231" s="150" t="s">
        <v>9</v>
      </c>
      <c r="B231" s="23" t="s">
        <v>299</v>
      </c>
      <c r="C231" s="112">
        <f>SUM(C232:C233)</f>
        <v>241.0778</v>
      </c>
      <c r="D231" s="112">
        <f>SUM(D232:D233)</f>
        <v>241.0778</v>
      </c>
      <c r="E231" s="153" t="s">
        <v>300</v>
      </c>
      <c r="F231" s="112">
        <f>SUM(F232:F233)</f>
        <v>341.04089999999997</v>
      </c>
      <c r="G231" s="153" t="s">
        <v>301</v>
      </c>
      <c r="H231" s="112">
        <f>SUM(H232:H233)</f>
        <v>2500</v>
      </c>
      <c r="I231" s="156" t="s">
        <v>356</v>
      </c>
      <c r="J231" s="112">
        <f>SUM(J232:J233)</f>
        <v>241.0778</v>
      </c>
      <c r="K231" s="112">
        <f>SUM(K232:K233)</f>
        <v>241.0778</v>
      </c>
      <c r="L231" s="159">
        <v>1</v>
      </c>
      <c r="M231" s="112">
        <f>SUM(M232:M233)</f>
        <v>241.0778</v>
      </c>
      <c r="N231" s="109">
        <f>SUM(N232:N233)</f>
        <v>0</v>
      </c>
      <c r="O231" s="180"/>
      <c r="P231" s="162"/>
      <c r="Q231" s="153"/>
      <c r="R231" s="120"/>
    </row>
    <row r="232" spans="1:18" ht="11.25">
      <c r="A232" s="151"/>
      <c r="B232" s="26" t="s">
        <v>4</v>
      </c>
      <c r="C232" s="19">
        <v>216.97002</v>
      </c>
      <c r="D232" s="19">
        <v>216.97002</v>
      </c>
      <c r="E232" s="154"/>
      <c r="F232" s="19">
        <v>306.93681</v>
      </c>
      <c r="G232" s="154"/>
      <c r="H232" s="19">
        <v>2250</v>
      </c>
      <c r="I232" s="157"/>
      <c r="J232" s="19">
        <v>216.97002</v>
      </c>
      <c r="K232" s="19">
        <v>216.97002</v>
      </c>
      <c r="L232" s="160"/>
      <c r="M232" s="19">
        <v>216.97002</v>
      </c>
      <c r="N232" s="21">
        <f>M232-C232</f>
        <v>0</v>
      </c>
      <c r="O232" s="181"/>
      <c r="P232" s="163"/>
      <c r="Q232" s="154"/>
      <c r="R232" s="120"/>
    </row>
    <row r="233" spans="1:18" ht="11.25">
      <c r="A233" s="152"/>
      <c r="B233" s="26" t="s">
        <v>5</v>
      </c>
      <c r="C233" s="19">
        <v>24.10778</v>
      </c>
      <c r="D233" s="19">
        <v>24.10778</v>
      </c>
      <c r="E233" s="155"/>
      <c r="F233" s="19">
        <v>34.10409</v>
      </c>
      <c r="G233" s="155"/>
      <c r="H233" s="19">
        <v>250</v>
      </c>
      <c r="I233" s="158"/>
      <c r="J233" s="19">
        <v>24.10778</v>
      </c>
      <c r="K233" s="19">
        <v>24.10778</v>
      </c>
      <c r="L233" s="161"/>
      <c r="M233" s="19">
        <v>24.10778</v>
      </c>
      <c r="N233" s="21" t="s">
        <v>45</v>
      </c>
      <c r="O233" s="182"/>
      <c r="P233" s="164"/>
      <c r="Q233" s="155"/>
      <c r="R233" s="120"/>
    </row>
    <row r="234" spans="1:18" ht="15.75">
      <c r="A234" s="107"/>
      <c r="B234" s="177" t="s">
        <v>12</v>
      </c>
      <c r="C234" s="178"/>
      <c r="D234" s="178"/>
      <c r="E234" s="178"/>
      <c r="F234" s="178"/>
      <c r="G234" s="178"/>
      <c r="H234" s="178"/>
      <c r="I234" s="178"/>
      <c r="J234" s="178"/>
      <c r="K234" s="178"/>
      <c r="L234" s="178"/>
      <c r="M234" s="178"/>
      <c r="N234" s="178"/>
      <c r="O234" s="178"/>
      <c r="P234" s="178"/>
      <c r="Q234" s="179"/>
      <c r="R234" s="120"/>
    </row>
    <row r="235" spans="1:18" ht="75">
      <c r="A235" s="168" t="s">
        <v>3</v>
      </c>
      <c r="B235" s="13" t="s">
        <v>47</v>
      </c>
      <c r="C235" s="113">
        <f>SUM(C236:C237)</f>
        <v>4666.667</v>
      </c>
      <c r="D235" s="113">
        <f>SUM(D236:D237)</f>
        <v>4666.667</v>
      </c>
      <c r="E235" s="153"/>
      <c r="F235" s="113">
        <f>SUM(F236:F237)</f>
        <v>4666.667</v>
      </c>
      <c r="G235" s="153"/>
      <c r="H235" s="113">
        <f>SUM(H236:H237)</f>
        <v>4666.667</v>
      </c>
      <c r="I235" s="156"/>
      <c r="J235" s="113">
        <f>SUM(J236:J237)</f>
        <v>4666.667</v>
      </c>
      <c r="K235" s="113">
        <f>SUM(K236:K237)</f>
        <v>4666.667</v>
      </c>
      <c r="L235" s="171">
        <f>L239</f>
        <v>1</v>
      </c>
      <c r="M235" s="113">
        <f>SUM(M236:M237)</f>
        <v>4666.667</v>
      </c>
      <c r="N235" s="113">
        <f>SUM(N236:N237)</f>
        <v>0</v>
      </c>
      <c r="O235" s="180"/>
      <c r="P235" s="162"/>
      <c r="Q235" s="180" t="s">
        <v>387</v>
      </c>
      <c r="R235" s="120"/>
    </row>
    <row r="236" spans="1:18" ht="11.25">
      <c r="A236" s="169"/>
      <c r="B236" s="26" t="s">
        <v>4</v>
      </c>
      <c r="C236" s="19">
        <f>C240</f>
        <v>4200</v>
      </c>
      <c r="D236" s="19">
        <f>D240</f>
        <v>4200</v>
      </c>
      <c r="E236" s="154"/>
      <c r="F236" s="19">
        <f>F240</f>
        <v>4200</v>
      </c>
      <c r="G236" s="154"/>
      <c r="H236" s="19">
        <f>H240</f>
        <v>4200</v>
      </c>
      <c r="I236" s="157"/>
      <c r="J236" s="19">
        <f>J240</f>
        <v>4200</v>
      </c>
      <c r="K236" s="19">
        <f>K240</f>
        <v>4200</v>
      </c>
      <c r="L236" s="172"/>
      <c r="M236" s="19">
        <f>M240</f>
        <v>4200</v>
      </c>
      <c r="N236" s="19">
        <f>N240</f>
        <v>0</v>
      </c>
      <c r="O236" s="181"/>
      <c r="P236" s="163"/>
      <c r="Q236" s="181"/>
      <c r="R236" s="120"/>
    </row>
    <row r="237" spans="1:18" ht="11.25">
      <c r="A237" s="170"/>
      <c r="B237" s="26" t="s">
        <v>5</v>
      </c>
      <c r="C237" s="19">
        <f>C241</f>
        <v>466.667</v>
      </c>
      <c r="D237" s="19">
        <f>D241</f>
        <v>466.667</v>
      </c>
      <c r="E237" s="155"/>
      <c r="F237" s="19">
        <f>F241</f>
        <v>466.667</v>
      </c>
      <c r="G237" s="155"/>
      <c r="H237" s="19">
        <f>H241</f>
        <v>466.667</v>
      </c>
      <c r="I237" s="158"/>
      <c r="J237" s="19">
        <f>J241</f>
        <v>466.667</v>
      </c>
      <c r="K237" s="19">
        <f>K241</f>
        <v>466.667</v>
      </c>
      <c r="L237" s="173"/>
      <c r="M237" s="19">
        <f>M241</f>
        <v>466.667</v>
      </c>
      <c r="N237" s="19" t="str">
        <f>N241</f>
        <v>x</v>
      </c>
      <c r="O237" s="182"/>
      <c r="P237" s="164"/>
      <c r="Q237" s="182"/>
      <c r="R237" s="120"/>
    </row>
    <row r="238" spans="1:18" ht="13.5">
      <c r="A238" s="105"/>
      <c r="B238" s="165" t="s">
        <v>13</v>
      </c>
      <c r="C238" s="166"/>
      <c r="D238" s="166"/>
      <c r="E238" s="166"/>
      <c r="F238" s="166"/>
      <c r="G238" s="166"/>
      <c r="H238" s="166"/>
      <c r="I238" s="166"/>
      <c r="J238" s="166"/>
      <c r="K238" s="166"/>
      <c r="L238" s="166"/>
      <c r="M238" s="166"/>
      <c r="N238" s="166"/>
      <c r="O238" s="166"/>
      <c r="P238" s="166"/>
      <c r="Q238" s="167"/>
      <c r="R238" s="120"/>
    </row>
    <row r="239" spans="1:18" ht="31.5">
      <c r="A239" s="168" t="s">
        <v>6</v>
      </c>
      <c r="B239" s="13" t="s">
        <v>48</v>
      </c>
      <c r="C239" s="113">
        <f>SUM(C240:C241)</f>
        <v>4666.667</v>
      </c>
      <c r="D239" s="113">
        <f>SUM(D240:D241)</f>
        <v>4666.667</v>
      </c>
      <c r="E239" s="153"/>
      <c r="F239" s="113">
        <f>SUM(F240:F241)</f>
        <v>4666.667</v>
      </c>
      <c r="G239" s="153"/>
      <c r="H239" s="113">
        <f>SUM(H240:H241)</f>
        <v>4666.667</v>
      </c>
      <c r="I239" s="156"/>
      <c r="J239" s="113">
        <f>SUM(J240:J241)</f>
        <v>4666.667</v>
      </c>
      <c r="K239" s="113">
        <f>SUM(K240:K241)</f>
        <v>4666.667</v>
      </c>
      <c r="L239" s="171">
        <f>L243</f>
        <v>1</v>
      </c>
      <c r="M239" s="113">
        <f>SUM(M240:M241)</f>
        <v>4666.667</v>
      </c>
      <c r="N239" s="64">
        <f>SUM(N240:N241)</f>
        <v>0</v>
      </c>
      <c r="O239" s="162"/>
      <c r="P239" s="162"/>
      <c r="Q239" s="145"/>
      <c r="R239" s="120"/>
    </row>
    <row r="240" spans="1:18" ht="11.25">
      <c r="A240" s="169"/>
      <c r="B240" s="18" t="s">
        <v>4</v>
      </c>
      <c r="C240" s="19">
        <f>C244</f>
        <v>4200</v>
      </c>
      <c r="D240" s="19">
        <f>D244</f>
        <v>4200</v>
      </c>
      <c r="E240" s="154"/>
      <c r="F240" s="19">
        <f>F244</f>
        <v>4200</v>
      </c>
      <c r="G240" s="154"/>
      <c r="H240" s="19">
        <f>H244</f>
        <v>4200</v>
      </c>
      <c r="I240" s="157"/>
      <c r="J240" s="19">
        <f>J244</f>
        <v>4200</v>
      </c>
      <c r="K240" s="19">
        <f>K244</f>
        <v>4200</v>
      </c>
      <c r="L240" s="172"/>
      <c r="M240" s="19">
        <f>M244</f>
        <v>4200</v>
      </c>
      <c r="N240" s="19">
        <f>N244</f>
        <v>0</v>
      </c>
      <c r="O240" s="163"/>
      <c r="P240" s="163"/>
      <c r="Q240" s="146"/>
      <c r="R240" s="120"/>
    </row>
    <row r="241" spans="1:18" ht="11.25">
      <c r="A241" s="169"/>
      <c r="B241" s="18" t="s">
        <v>5</v>
      </c>
      <c r="C241" s="19">
        <f>C245</f>
        <v>466.667</v>
      </c>
      <c r="D241" s="19">
        <f>D245</f>
        <v>466.667</v>
      </c>
      <c r="E241" s="155"/>
      <c r="F241" s="19">
        <f>F245</f>
        <v>466.667</v>
      </c>
      <c r="G241" s="155"/>
      <c r="H241" s="19">
        <f>H245</f>
        <v>466.667</v>
      </c>
      <c r="I241" s="158"/>
      <c r="J241" s="19">
        <f>J245</f>
        <v>466.667</v>
      </c>
      <c r="K241" s="19">
        <f>K245</f>
        <v>466.667</v>
      </c>
      <c r="L241" s="173"/>
      <c r="M241" s="19">
        <f>M245</f>
        <v>466.667</v>
      </c>
      <c r="N241" s="19" t="str">
        <f>N245</f>
        <v>x</v>
      </c>
      <c r="O241" s="164"/>
      <c r="P241" s="164"/>
      <c r="Q241" s="147"/>
      <c r="R241" s="120"/>
    </row>
    <row r="242" spans="1:18" ht="11.25">
      <c r="A242" s="170"/>
      <c r="B242" s="18" t="s">
        <v>49</v>
      </c>
      <c r="C242" s="174"/>
      <c r="D242" s="175"/>
      <c r="E242" s="175"/>
      <c r="F242" s="175"/>
      <c r="G242" s="175"/>
      <c r="H242" s="175"/>
      <c r="I242" s="175"/>
      <c r="J242" s="175"/>
      <c r="K242" s="175"/>
      <c r="L242" s="175"/>
      <c r="M242" s="175"/>
      <c r="N242" s="175"/>
      <c r="O242" s="175"/>
      <c r="P242" s="175"/>
      <c r="Q242" s="176"/>
      <c r="R242" s="120"/>
    </row>
    <row r="243" spans="1:18" ht="33.75">
      <c r="A243" s="150" t="s">
        <v>8</v>
      </c>
      <c r="B243" s="23" t="s">
        <v>315</v>
      </c>
      <c r="C243" s="112">
        <f>SUM(C244:C245)</f>
        <v>4666.667</v>
      </c>
      <c r="D243" s="112">
        <f aca="true" t="shared" si="7" ref="D243:N243">SUM(D244:D245)</f>
        <v>4666.667</v>
      </c>
      <c r="E243" s="153" t="s">
        <v>362</v>
      </c>
      <c r="F243" s="112">
        <f t="shared" si="7"/>
        <v>4666.667</v>
      </c>
      <c r="G243" s="153" t="s">
        <v>395</v>
      </c>
      <c r="H243" s="112">
        <f t="shared" si="7"/>
        <v>4666.667</v>
      </c>
      <c r="I243" s="156" t="s">
        <v>396</v>
      </c>
      <c r="J243" s="112">
        <f t="shared" si="7"/>
        <v>4666.667</v>
      </c>
      <c r="K243" s="112">
        <f t="shared" si="7"/>
        <v>4666.667</v>
      </c>
      <c r="L243" s="159">
        <v>1</v>
      </c>
      <c r="M243" s="112">
        <f t="shared" si="7"/>
        <v>4666.667</v>
      </c>
      <c r="N243" s="109">
        <f t="shared" si="7"/>
        <v>0</v>
      </c>
      <c r="O243" s="162"/>
      <c r="P243" s="145"/>
      <c r="Q243" s="180"/>
      <c r="R243" s="120"/>
    </row>
    <row r="244" spans="1:18" ht="11.25">
      <c r="A244" s="151"/>
      <c r="B244" s="18" t="s">
        <v>4</v>
      </c>
      <c r="C244" s="19">
        <v>4200</v>
      </c>
      <c r="D244" s="19">
        <v>4200</v>
      </c>
      <c r="E244" s="154"/>
      <c r="F244" s="19">
        <v>4200</v>
      </c>
      <c r="G244" s="154"/>
      <c r="H244" s="19">
        <v>4200</v>
      </c>
      <c r="I244" s="157"/>
      <c r="J244" s="19">
        <v>4200</v>
      </c>
      <c r="K244" s="19">
        <v>4200</v>
      </c>
      <c r="L244" s="160"/>
      <c r="M244" s="19">
        <v>4200</v>
      </c>
      <c r="N244" s="21">
        <f>M244-C244</f>
        <v>0</v>
      </c>
      <c r="O244" s="163"/>
      <c r="P244" s="146"/>
      <c r="Q244" s="181"/>
      <c r="R244" s="120"/>
    </row>
    <row r="245" spans="1:18" ht="11.25">
      <c r="A245" s="152"/>
      <c r="B245" s="18" t="s">
        <v>5</v>
      </c>
      <c r="C245" s="19">
        <v>466.667</v>
      </c>
      <c r="D245" s="19">
        <v>466.667</v>
      </c>
      <c r="E245" s="155"/>
      <c r="F245" s="19">
        <v>466.667</v>
      </c>
      <c r="G245" s="155"/>
      <c r="H245" s="19">
        <v>466.667</v>
      </c>
      <c r="I245" s="158"/>
      <c r="J245" s="19">
        <v>466.667</v>
      </c>
      <c r="K245" s="19">
        <v>466.667</v>
      </c>
      <c r="L245" s="161"/>
      <c r="M245" s="19">
        <v>466.667</v>
      </c>
      <c r="N245" s="21" t="s">
        <v>45</v>
      </c>
      <c r="O245" s="164"/>
      <c r="P245" s="147"/>
      <c r="Q245" s="182"/>
      <c r="R245" s="120"/>
    </row>
    <row r="246" spans="2:17" ht="21.75" customHeight="1">
      <c r="B246" s="121" t="s">
        <v>78</v>
      </c>
      <c r="C246" s="122"/>
      <c r="D246" s="283" t="s">
        <v>79</v>
      </c>
      <c r="E246" s="283"/>
      <c r="F246" s="123"/>
      <c r="G246" s="114"/>
      <c r="H246" s="283" t="s">
        <v>80</v>
      </c>
      <c r="I246" s="283"/>
      <c r="J246" s="124"/>
      <c r="K246" s="123"/>
      <c r="L246" s="283"/>
      <c r="M246" s="283"/>
      <c r="N246" s="283"/>
      <c r="O246" s="114"/>
      <c r="P246" s="125"/>
      <c r="Q246" s="126"/>
    </row>
    <row r="247" spans="1:16" ht="15.75">
      <c r="A247" s="127"/>
      <c r="B247" s="114"/>
      <c r="C247" s="123"/>
      <c r="D247" s="284" t="s">
        <v>81</v>
      </c>
      <c r="E247" s="284"/>
      <c r="F247" s="123"/>
      <c r="G247" s="114"/>
      <c r="H247" s="284" t="s">
        <v>77</v>
      </c>
      <c r="I247" s="284"/>
      <c r="J247" s="128"/>
      <c r="K247" s="123"/>
      <c r="L247" s="284" t="s">
        <v>76</v>
      </c>
      <c r="M247" s="284"/>
      <c r="N247" s="284"/>
      <c r="O247" s="114"/>
      <c r="P247" s="125"/>
    </row>
    <row r="248" spans="1:16" ht="12.75">
      <c r="A248" s="129"/>
      <c r="B248" s="114"/>
      <c r="C248" s="283" t="s">
        <v>24</v>
      </c>
      <c r="D248" s="283"/>
      <c r="E248" s="283"/>
      <c r="F248" s="123"/>
      <c r="G248" s="114"/>
      <c r="H248" s="283" t="s">
        <v>400</v>
      </c>
      <c r="I248" s="283"/>
      <c r="J248" s="283"/>
      <c r="K248" s="123"/>
      <c r="L248" s="114"/>
      <c r="M248" s="123"/>
      <c r="N248" s="114"/>
      <c r="O248" s="114"/>
      <c r="P248" s="114"/>
    </row>
    <row r="249" spans="1:16" ht="15.75">
      <c r="A249" s="129"/>
      <c r="B249" s="114"/>
      <c r="C249" s="284" t="s">
        <v>82</v>
      </c>
      <c r="D249" s="284"/>
      <c r="E249" s="284"/>
      <c r="F249" s="130"/>
      <c r="G249" s="131"/>
      <c r="H249" s="284" t="s">
        <v>83</v>
      </c>
      <c r="I249" s="284"/>
      <c r="J249" s="284"/>
      <c r="K249" s="130"/>
      <c r="L249" s="132"/>
      <c r="M249" s="133"/>
      <c r="N249" s="132"/>
      <c r="O249" s="131"/>
      <c r="P249" s="114"/>
    </row>
  </sheetData>
  <sheetProtection/>
  <mergeCells count="600">
    <mergeCell ref="M1:Q1"/>
    <mergeCell ref="A2:Q2"/>
    <mergeCell ref="A3:Q3"/>
    <mergeCell ref="A4:Q4"/>
    <mergeCell ref="A5:Q5"/>
    <mergeCell ref="A6:A7"/>
    <mergeCell ref="B6:B7"/>
    <mergeCell ref="C6:C7"/>
    <mergeCell ref="D6:D7"/>
    <mergeCell ref="E6:E7"/>
    <mergeCell ref="F6:F7"/>
    <mergeCell ref="G6:I6"/>
    <mergeCell ref="J6:J7"/>
    <mergeCell ref="K6:K7"/>
    <mergeCell ref="L6:L7"/>
    <mergeCell ref="M6:M7"/>
    <mergeCell ref="N6:N7"/>
    <mergeCell ref="O6:O7"/>
    <mergeCell ref="P6:P7"/>
    <mergeCell ref="Q6:Q7"/>
    <mergeCell ref="A9:A12"/>
    <mergeCell ref="E9:E12"/>
    <mergeCell ref="G9:G12"/>
    <mergeCell ref="I9:I12"/>
    <mergeCell ref="L9:L12"/>
    <mergeCell ref="O9:O12"/>
    <mergeCell ref="P9:P12"/>
    <mergeCell ref="Q9:Q12"/>
    <mergeCell ref="B13:Q13"/>
    <mergeCell ref="A14:A16"/>
    <mergeCell ref="E14:E16"/>
    <mergeCell ref="G14:G16"/>
    <mergeCell ref="I14:I16"/>
    <mergeCell ref="L14:L16"/>
    <mergeCell ref="O14:O16"/>
    <mergeCell ref="P14:P16"/>
    <mergeCell ref="Q14:Q16"/>
    <mergeCell ref="A17:A20"/>
    <mergeCell ref="E17:E19"/>
    <mergeCell ref="G17:G19"/>
    <mergeCell ref="I17:I19"/>
    <mergeCell ref="L17:L19"/>
    <mergeCell ref="O17:O20"/>
    <mergeCell ref="P17:P20"/>
    <mergeCell ref="Q17:Q20"/>
    <mergeCell ref="C20:N20"/>
    <mergeCell ref="C24:Q24"/>
    <mergeCell ref="A21:A24"/>
    <mergeCell ref="E21:E23"/>
    <mergeCell ref="G21:G23"/>
    <mergeCell ref="I21:I23"/>
    <mergeCell ref="L21:L23"/>
    <mergeCell ref="O21:O23"/>
    <mergeCell ref="P21:P23"/>
    <mergeCell ref="Q21:Q23"/>
    <mergeCell ref="B25:Q25"/>
    <mergeCell ref="A26:A28"/>
    <mergeCell ref="E26:E28"/>
    <mergeCell ref="G26:G28"/>
    <mergeCell ref="I26:I28"/>
    <mergeCell ref="L26:L28"/>
    <mergeCell ref="O26:O28"/>
    <mergeCell ref="P26:P28"/>
    <mergeCell ref="Q26:Q28"/>
    <mergeCell ref="B29:Q29"/>
    <mergeCell ref="A30:A32"/>
    <mergeCell ref="E30:E32"/>
    <mergeCell ref="G30:G32"/>
    <mergeCell ref="I30:I32"/>
    <mergeCell ref="L30:L32"/>
    <mergeCell ref="O30:O32"/>
    <mergeCell ref="P30:P32"/>
    <mergeCell ref="Q30:Q32"/>
    <mergeCell ref="A33:A36"/>
    <mergeCell ref="E33:E36"/>
    <mergeCell ref="G33:G36"/>
    <mergeCell ref="I33:I36"/>
    <mergeCell ref="L33:L36"/>
    <mergeCell ref="O33:O35"/>
    <mergeCell ref="P33:P35"/>
    <mergeCell ref="Q33:Q35"/>
    <mergeCell ref="A37:A39"/>
    <mergeCell ref="E37:E39"/>
    <mergeCell ref="G37:G39"/>
    <mergeCell ref="I37:I39"/>
    <mergeCell ref="L37:L39"/>
    <mergeCell ref="O37:O39"/>
    <mergeCell ref="P37:P39"/>
    <mergeCell ref="Q37:Q39"/>
    <mergeCell ref="A40:A43"/>
    <mergeCell ref="E40:E42"/>
    <mergeCell ref="G40:G42"/>
    <mergeCell ref="I40:I42"/>
    <mergeCell ref="L40:L42"/>
    <mergeCell ref="O40:O42"/>
    <mergeCell ref="P40:P42"/>
    <mergeCell ref="Q40:Q42"/>
    <mergeCell ref="C43:Q43"/>
    <mergeCell ref="A44:A46"/>
    <mergeCell ref="E44:E46"/>
    <mergeCell ref="G44:G46"/>
    <mergeCell ref="I44:I46"/>
    <mergeCell ref="L44:L46"/>
    <mergeCell ref="O44:O46"/>
    <mergeCell ref="P44:P46"/>
    <mergeCell ref="Q44:Q46"/>
    <mergeCell ref="B47:Q47"/>
    <mergeCell ref="A48:A51"/>
    <mergeCell ref="E48:E50"/>
    <mergeCell ref="G48:G50"/>
    <mergeCell ref="I48:I50"/>
    <mergeCell ref="L48:L50"/>
    <mergeCell ref="O48:O50"/>
    <mergeCell ref="P48:P50"/>
    <mergeCell ref="Q48:Q50"/>
    <mergeCell ref="C51:Q51"/>
    <mergeCell ref="A52:A54"/>
    <mergeCell ref="E52:E54"/>
    <mergeCell ref="G52:G54"/>
    <mergeCell ref="I52:I54"/>
    <mergeCell ref="L52:L54"/>
    <mergeCell ref="O52:O54"/>
    <mergeCell ref="P52:P54"/>
    <mergeCell ref="Q52:Q54"/>
    <mergeCell ref="A55:A57"/>
    <mergeCell ref="E55:E57"/>
    <mergeCell ref="G55:G57"/>
    <mergeCell ref="I55:I57"/>
    <mergeCell ref="L55:L57"/>
    <mergeCell ref="O55:O57"/>
    <mergeCell ref="P55:P57"/>
    <mergeCell ref="Q55:Q57"/>
    <mergeCell ref="B58:Q58"/>
    <mergeCell ref="A59:A62"/>
    <mergeCell ref="E59:E61"/>
    <mergeCell ref="G59:G61"/>
    <mergeCell ref="I59:I61"/>
    <mergeCell ref="L59:L61"/>
    <mergeCell ref="O59:O61"/>
    <mergeCell ref="P59:P61"/>
    <mergeCell ref="Q59:Q61"/>
    <mergeCell ref="C62:Q62"/>
    <mergeCell ref="A63:A65"/>
    <mergeCell ref="E63:E65"/>
    <mergeCell ref="G63:G65"/>
    <mergeCell ref="I63:I65"/>
    <mergeCell ref="L63:L65"/>
    <mergeCell ref="O63:O65"/>
    <mergeCell ref="P63:P65"/>
    <mergeCell ref="Q63:Q65"/>
    <mergeCell ref="B66:Q66"/>
    <mergeCell ref="A67:A69"/>
    <mergeCell ref="E67:E69"/>
    <mergeCell ref="G67:G69"/>
    <mergeCell ref="I67:I69"/>
    <mergeCell ref="L67:L69"/>
    <mergeCell ref="O67:O69"/>
    <mergeCell ref="P67:P69"/>
    <mergeCell ref="Q67:Q69"/>
    <mergeCell ref="A70:A73"/>
    <mergeCell ref="E70:E72"/>
    <mergeCell ref="G70:G72"/>
    <mergeCell ref="I70:I72"/>
    <mergeCell ref="L70:L72"/>
    <mergeCell ref="O70:O72"/>
    <mergeCell ref="P70:P72"/>
    <mergeCell ref="Q70:Q72"/>
    <mergeCell ref="C73:Q73"/>
    <mergeCell ref="A74:A76"/>
    <mergeCell ref="E74:E76"/>
    <mergeCell ref="G74:G76"/>
    <mergeCell ref="I74:I76"/>
    <mergeCell ref="L74:L76"/>
    <mergeCell ref="O74:O76"/>
    <mergeCell ref="P74:P76"/>
    <mergeCell ref="Q74:Q76"/>
    <mergeCell ref="A77:A79"/>
    <mergeCell ref="E77:E79"/>
    <mergeCell ref="G77:G79"/>
    <mergeCell ref="I77:I79"/>
    <mergeCell ref="L77:L79"/>
    <mergeCell ref="O77:O79"/>
    <mergeCell ref="P77:P79"/>
    <mergeCell ref="Q77:Q79"/>
    <mergeCell ref="A80:A82"/>
    <mergeCell ref="E80:E82"/>
    <mergeCell ref="G80:G82"/>
    <mergeCell ref="I80:I82"/>
    <mergeCell ref="L80:L82"/>
    <mergeCell ref="O80:O82"/>
    <mergeCell ref="P80:P82"/>
    <mergeCell ref="Q80:Q82"/>
    <mergeCell ref="A83:A85"/>
    <mergeCell ref="E83:E85"/>
    <mergeCell ref="G83:G85"/>
    <mergeCell ref="I83:I85"/>
    <mergeCell ref="L83:L85"/>
    <mergeCell ref="O83:O85"/>
    <mergeCell ref="P83:P85"/>
    <mergeCell ref="Q83:Q85"/>
    <mergeCell ref="B86:Q86"/>
    <mergeCell ref="A87:A90"/>
    <mergeCell ref="E87:E89"/>
    <mergeCell ref="G87:G89"/>
    <mergeCell ref="I87:I89"/>
    <mergeCell ref="L87:L89"/>
    <mergeCell ref="O87:O89"/>
    <mergeCell ref="P87:P89"/>
    <mergeCell ref="Q87:Q89"/>
    <mergeCell ref="C90:Q90"/>
    <mergeCell ref="B91:Q91"/>
    <mergeCell ref="A92:A94"/>
    <mergeCell ref="E92:E94"/>
    <mergeCell ref="G92:G94"/>
    <mergeCell ref="I92:I94"/>
    <mergeCell ref="L92:L94"/>
    <mergeCell ref="O92:O94"/>
    <mergeCell ref="P92:P94"/>
    <mergeCell ref="Q92:Q94"/>
    <mergeCell ref="B95:Q95"/>
    <mergeCell ref="A96:A99"/>
    <mergeCell ref="E96:E98"/>
    <mergeCell ref="G96:G98"/>
    <mergeCell ref="I96:I98"/>
    <mergeCell ref="L96:L98"/>
    <mergeCell ref="O96:O98"/>
    <mergeCell ref="P96:P98"/>
    <mergeCell ref="Q96:Q98"/>
    <mergeCell ref="C99:Q99"/>
    <mergeCell ref="P100:P102"/>
    <mergeCell ref="Q100:Q102"/>
    <mergeCell ref="A100:A102"/>
    <mergeCell ref="E100:E102"/>
    <mergeCell ref="G100:G102"/>
    <mergeCell ref="I100:I102"/>
    <mergeCell ref="L100:L102"/>
    <mergeCell ref="O100:O102"/>
    <mergeCell ref="B103:Q103"/>
    <mergeCell ref="A104:A106"/>
    <mergeCell ref="E104:E106"/>
    <mergeCell ref="G104:G106"/>
    <mergeCell ref="I104:I106"/>
    <mergeCell ref="L104:L106"/>
    <mergeCell ref="O104:O106"/>
    <mergeCell ref="P104:P106"/>
    <mergeCell ref="Q104:Q106"/>
    <mergeCell ref="B107:Q107"/>
    <mergeCell ref="A108:A111"/>
    <mergeCell ref="E108:E110"/>
    <mergeCell ref="G108:G110"/>
    <mergeCell ref="I108:I110"/>
    <mergeCell ref="L108:L110"/>
    <mergeCell ref="O108:O110"/>
    <mergeCell ref="P108:P110"/>
    <mergeCell ref="Q108:Q110"/>
    <mergeCell ref="C111:Q111"/>
    <mergeCell ref="A112:A114"/>
    <mergeCell ref="E112:E114"/>
    <mergeCell ref="G112:G114"/>
    <mergeCell ref="I112:I114"/>
    <mergeCell ref="L112:L114"/>
    <mergeCell ref="O112:O114"/>
    <mergeCell ref="P112:P114"/>
    <mergeCell ref="Q112:Q114"/>
    <mergeCell ref="B115:Q115"/>
    <mergeCell ref="A116:A118"/>
    <mergeCell ref="E116:E118"/>
    <mergeCell ref="G116:G118"/>
    <mergeCell ref="I116:I118"/>
    <mergeCell ref="L116:L118"/>
    <mergeCell ref="O116:O118"/>
    <mergeCell ref="P116:P118"/>
    <mergeCell ref="Q116:Q118"/>
    <mergeCell ref="B119:Q119"/>
    <mergeCell ref="A120:A123"/>
    <mergeCell ref="E120:E122"/>
    <mergeCell ref="G120:G122"/>
    <mergeCell ref="I120:I122"/>
    <mergeCell ref="L120:L122"/>
    <mergeCell ref="O120:O122"/>
    <mergeCell ref="P120:P122"/>
    <mergeCell ref="Q120:Q122"/>
    <mergeCell ref="C123:Q123"/>
    <mergeCell ref="A124:A126"/>
    <mergeCell ref="E124:E126"/>
    <mergeCell ref="G124:G126"/>
    <mergeCell ref="I124:I126"/>
    <mergeCell ref="L124:L126"/>
    <mergeCell ref="O124:O126"/>
    <mergeCell ref="P124:P126"/>
    <mergeCell ref="Q124:Q126"/>
    <mergeCell ref="B127:Q127"/>
    <mergeCell ref="A128:A130"/>
    <mergeCell ref="E128:E130"/>
    <mergeCell ref="G128:G130"/>
    <mergeCell ref="I128:I130"/>
    <mergeCell ref="L128:L130"/>
    <mergeCell ref="O128:O130"/>
    <mergeCell ref="P128:P130"/>
    <mergeCell ref="Q128:Q130"/>
    <mergeCell ref="A131:A134"/>
    <mergeCell ref="E131:E133"/>
    <mergeCell ref="G131:G133"/>
    <mergeCell ref="I131:I133"/>
    <mergeCell ref="L131:L133"/>
    <mergeCell ref="O131:O133"/>
    <mergeCell ref="P131:P133"/>
    <mergeCell ref="Q131:Q133"/>
    <mergeCell ref="C134:Q134"/>
    <mergeCell ref="A135:A137"/>
    <mergeCell ref="E135:E137"/>
    <mergeCell ref="G135:G137"/>
    <mergeCell ref="I135:I137"/>
    <mergeCell ref="L135:L137"/>
    <mergeCell ref="O135:O137"/>
    <mergeCell ref="P135:P137"/>
    <mergeCell ref="Q135:Q137"/>
    <mergeCell ref="A138:A140"/>
    <mergeCell ref="E138:E140"/>
    <mergeCell ref="G138:G140"/>
    <mergeCell ref="I138:I140"/>
    <mergeCell ref="L138:L140"/>
    <mergeCell ref="O138:O140"/>
    <mergeCell ref="P138:P140"/>
    <mergeCell ref="Q138:Q140"/>
    <mergeCell ref="A141:A143"/>
    <mergeCell ref="E141:E143"/>
    <mergeCell ref="G141:G143"/>
    <mergeCell ref="I141:I143"/>
    <mergeCell ref="L141:L143"/>
    <mergeCell ref="O141:O143"/>
    <mergeCell ref="P141:P143"/>
    <mergeCell ref="Q141:Q143"/>
    <mergeCell ref="A144:A147"/>
    <mergeCell ref="E144:E146"/>
    <mergeCell ref="G144:G146"/>
    <mergeCell ref="I144:I146"/>
    <mergeCell ref="L144:L146"/>
    <mergeCell ref="O144:O146"/>
    <mergeCell ref="P144:P146"/>
    <mergeCell ref="Q144:Q146"/>
    <mergeCell ref="C147:Q147"/>
    <mergeCell ref="A148:A150"/>
    <mergeCell ref="E148:E150"/>
    <mergeCell ref="G148:G150"/>
    <mergeCell ref="I148:I150"/>
    <mergeCell ref="L148:L150"/>
    <mergeCell ref="O148:O150"/>
    <mergeCell ref="P148:P150"/>
    <mergeCell ref="Q148:Q150"/>
    <mergeCell ref="A151:A153"/>
    <mergeCell ref="E151:E153"/>
    <mergeCell ref="G151:G153"/>
    <mergeCell ref="I151:I153"/>
    <mergeCell ref="L151:L153"/>
    <mergeCell ref="O151:O153"/>
    <mergeCell ref="P151:P153"/>
    <mergeCell ref="Q151:Q153"/>
    <mergeCell ref="A154:A156"/>
    <mergeCell ref="E154:E156"/>
    <mergeCell ref="G154:G156"/>
    <mergeCell ref="I154:I156"/>
    <mergeCell ref="L154:L156"/>
    <mergeCell ref="O154:O156"/>
    <mergeCell ref="P154:P156"/>
    <mergeCell ref="Q154:Q156"/>
    <mergeCell ref="A157:A159"/>
    <mergeCell ref="E157:E159"/>
    <mergeCell ref="G157:G159"/>
    <mergeCell ref="I157:I159"/>
    <mergeCell ref="L157:L159"/>
    <mergeCell ref="O157:O159"/>
    <mergeCell ref="P157:P159"/>
    <mergeCell ref="Q157:Q159"/>
    <mergeCell ref="B163:Q163"/>
    <mergeCell ref="A164:A166"/>
    <mergeCell ref="E164:E166"/>
    <mergeCell ref="G164:G166"/>
    <mergeCell ref="I164:I166"/>
    <mergeCell ref="L164:L166"/>
    <mergeCell ref="O164:O166"/>
    <mergeCell ref="P164:P166"/>
    <mergeCell ref="Q164:Q166"/>
    <mergeCell ref="A167:A170"/>
    <mergeCell ref="E167:E169"/>
    <mergeCell ref="G167:G169"/>
    <mergeCell ref="I167:I169"/>
    <mergeCell ref="L167:L169"/>
    <mergeCell ref="O167:O169"/>
    <mergeCell ref="P167:P169"/>
    <mergeCell ref="Q167:Q169"/>
    <mergeCell ref="C170:Q170"/>
    <mergeCell ref="A171:A173"/>
    <mergeCell ref="E171:E173"/>
    <mergeCell ref="G171:G173"/>
    <mergeCell ref="I171:I173"/>
    <mergeCell ref="L171:L173"/>
    <mergeCell ref="O171:O173"/>
    <mergeCell ref="P171:P173"/>
    <mergeCell ref="Q171:Q173"/>
    <mergeCell ref="A174:A176"/>
    <mergeCell ref="E174:E176"/>
    <mergeCell ref="G174:G176"/>
    <mergeCell ref="I174:I176"/>
    <mergeCell ref="L174:L176"/>
    <mergeCell ref="O174:O176"/>
    <mergeCell ref="P174:P176"/>
    <mergeCell ref="Q174:Q176"/>
    <mergeCell ref="A177:A179"/>
    <mergeCell ref="E177:E179"/>
    <mergeCell ref="G177:G179"/>
    <mergeCell ref="I177:I179"/>
    <mergeCell ref="L177:L179"/>
    <mergeCell ref="A180:A183"/>
    <mergeCell ref="E180:E182"/>
    <mergeCell ref="G180:G182"/>
    <mergeCell ref="I180:I182"/>
    <mergeCell ref="L180:L182"/>
    <mergeCell ref="O180:O182"/>
    <mergeCell ref="P180:P182"/>
    <mergeCell ref="Q180:Q182"/>
    <mergeCell ref="C183:Q183"/>
    <mergeCell ref="A184:A186"/>
    <mergeCell ref="E184:E186"/>
    <mergeCell ref="G184:G186"/>
    <mergeCell ref="I184:I186"/>
    <mergeCell ref="L184:L186"/>
    <mergeCell ref="O184:O186"/>
    <mergeCell ref="P184:P186"/>
    <mergeCell ref="Q184:Q186"/>
    <mergeCell ref="A187:A189"/>
    <mergeCell ref="E187:E189"/>
    <mergeCell ref="G187:G189"/>
    <mergeCell ref="I187:I189"/>
    <mergeCell ref="L187:L189"/>
    <mergeCell ref="O187:O189"/>
    <mergeCell ref="P187:P189"/>
    <mergeCell ref="Q187:Q189"/>
    <mergeCell ref="A190:A192"/>
    <mergeCell ref="E190:E192"/>
    <mergeCell ref="G190:G192"/>
    <mergeCell ref="I190:I192"/>
    <mergeCell ref="L190:L192"/>
    <mergeCell ref="O190:O192"/>
    <mergeCell ref="P190:P192"/>
    <mergeCell ref="Q190:Q192"/>
    <mergeCell ref="A193:A195"/>
    <mergeCell ref="E193:E195"/>
    <mergeCell ref="G193:G195"/>
    <mergeCell ref="I193:I195"/>
    <mergeCell ref="L193:L195"/>
    <mergeCell ref="O193:O195"/>
    <mergeCell ref="P193:P195"/>
    <mergeCell ref="Q193:Q195"/>
    <mergeCell ref="A196:A198"/>
    <mergeCell ref="E196:E198"/>
    <mergeCell ref="G196:G198"/>
    <mergeCell ref="I196:I198"/>
    <mergeCell ref="L196:L198"/>
    <mergeCell ref="O196:O198"/>
    <mergeCell ref="P196:P198"/>
    <mergeCell ref="Q196:Q198"/>
    <mergeCell ref="A199:A201"/>
    <mergeCell ref="E199:E201"/>
    <mergeCell ref="G199:G201"/>
    <mergeCell ref="I199:I201"/>
    <mergeCell ref="L199:L201"/>
    <mergeCell ref="O199:O201"/>
    <mergeCell ref="P199:P201"/>
    <mergeCell ref="Q199:Q201"/>
    <mergeCell ref="A202:A204"/>
    <mergeCell ref="E202:E204"/>
    <mergeCell ref="G202:G204"/>
    <mergeCell ref="I202:I204"/>
    <mergeCell ref="L202:L204"/>
    <mergeCell ref="O202:O204"/>
    <mergeCell ref="P202:P204"/>
    <mergeCell ref="Q202:Q204"/>
    <mergeCell ref="A205:A207"/>
    <mergeCell ref="E205:E207"/>
    <mergeCell ref="G205:G207"/>
    <mergeCell ref="I205:I207"/>
    <mergeCell ref="L205:L207"/>
    <mergeCell ref="O205:O207"/>
    <mergeCell ref="P205:P207"/>
    <mergeCell ref="Q205:Q207"/>
    <mergeCell ref="A208:A210"/>
    <mergeCell ref="E208:E210"/>
    <mergeCell ref="G208:G210"/>
    <mergeCell ref="I208:I210"/>
    <mergeCell ref="L208:L210"/>
    <mergeCell ref="O208:O210"/>
    <mergeCell ref="P208:P210"/>
    <mergeCell ref="Q208:Q210"/>
    <mergeCell ref="A211:A213"/>
    <mergeCell ref="E211:E213"/>
    <mergeCell ref="G211:G213"/>
    <mergeCell ref="I211:I213"/>
    <mergeCell ref="L211:L213"/>
    <mergeCell ref="O211:O213"/>
    <mergeCell ref="P211:P213"/>
    <mergeCell ref="Q211:Q213"/>
    <mergeCell ref="A214:A216"/>
    <mergeCell ref="E214:E216"/>
    <mergeCell ref="G214:G216"/>
    <mergeCell ref="I214:I216"/>
    <mergeCell ref="L214:L216"/>
    <mergeCell ref="O214:O216"/>
    <mergeCell ref="P214:P216"/>
    <mergeCell ref="Q214:Q216"/>
    <mergeCell ref="A217:A219"/>
    <mergeCell ref="E217:E219"/>
    <mergeCell ref="G217:G219"/>
    <mergeCell ref="I217:I219"/>
    <mergeCell ref="L217:L219"/>
    <mergeCell ref="O217:O219"/>
    <mergeCell ref="P217:P219"/>
    <mergeCell ref="Q217:Q219"/>
    <mergeCell ref="A220:A222"/>
    <mergeCell ref="E220:E222"/>
    <mergeCell ref="G220:G222"/>
    <mergeCell ref="I220:I222"/>
    <mergeCell ref="L220:L222"/>
    <mergeCell ref="O220:O222"/>
    <mergeCell ref="P220:P222"/>
    <mergeCell ref="Q220:Q222"/>
    <mergeCell ref="B223:Q223"/>
    <mergeCell ref="A224:A227"/>
    <mergeCell ref="E224:E226"/>
    <mergeCell ref="G224:G226"/>
    <mergeCell ref="I224:I226"/>
    <mergeCell ref="L224:L226"/>
    <mergeCell ref="O224:O226"/>
    <mergeCell ref="P224:P226"/>
    <mergeCell ref="Q224:Q226"/>
    <mergeCell ref="C227:Q227"/>
    <mergeCell ref="A228:A230"/>
    <mergeCell ref="E228:E230"/>
    <mergeCell ref="G228:G230"/>
    <mergeCell ref="I228:I230"/>
    <mergeCell ref="L228:L230"/>
    <mergeCell ref="O228:O230"/>
    <mergeCell ref="P228:P230"/>
    <mergeCell ref="Q228:Q230"/>
    <mergeCell ref="A231:A233"/>
    <mergeCell ref="E231:E233"/>
    <mergeCell ref="G231:G233"/>
    <mergeCell ref="I231:I233"/>
    <mergeCell ref="L231:L233"/>
    <mergeCell ref="O231:O233"/>
    <mergeCell ref="A235:A237"/>
    <mergeCell ref="E235:E237"/>
    <mergeCell ref="G235:G237"/>
    <mergeCell ref="I235:I237"/>
    <mergeCell ref="L235:L237"/>
    <mergeCell ref="O235:O237"/>
    <mergeCell ref="O239:O241"/>
    <mergeCell ref="P239:P241"/>
    <mergeCell ref="Q239:Q241"/>
    <mergeCell ref="P231:P233"/>
    <mergeCell ref="Q231:Q233"/>
    <mergeCell ref="B234:Q234"/>
    <mergeCell ref="P235:P237"/>
    <mergeCell ref="O243:O245"/>
    <mergeCell ref="P243:P245"/>
    <mergeCell ref="Q243:Q245"/>
    <mergeCell ref="Q235:Q237"/>
    <mergeCell ref="B238:Q238"/>
    <mergeCell ref="A239:A242"/>
    <mergeCell ref="E239:E241"/>
    <mergeCell ref="G239:G241"/>
    <mergeCell ref="I239:I241"/>
    <mergeCell ref="L239:L241"/>
    <mergeCell ref="L246:N246"/>
    <mergeCell ref="D247:E247"/>
    <mergeCell ref="H247:I247"/>
    <mergeCell ref="L247:N247"/>
    <mergeCell ref="C242:Q242"/>
    <mergeCell ref="A243:A245"/>
    <mergeCell ref="E243:E245"/>
    <mergeCell ref="G243:G245"/>
    <mergeCell ref="I243:I245"/>
    <mergeCell ref="L243:L245"/>
    <mergeCell ref="F161:F162"/>
    <mergeCell ref="C248:E248"/>
    <mergeCell ref="H248:J248"/>
    <mergeCell ref="C249:E249"/>
    <mergeCell ref="H249:J249"/>
    <mergeCell ref="D246:E246"/>
    <mergeCell ref="H246:I246"/>
    <mergeCell ref="E161:E162"/>
    <mergeCell ref="B160:Q160"/>
    <mergeCell ref="A161:A162"/>
    <mergeCell ref="Q161:Q162"/>
    <mergeCell ref="P161:P162"/>
    <mergeCell ref="O161:O162"/>
    <mergeCell ref="L161:L162"/>
    <mergeCell ref="I161:I162"/>
    <mergeCell ref="H161:H162"/>
    <mergeCell ref="G161:G162"/>
  </mergeCells>
  <printOptions/>
  <pageMargins left="0.5905511811023623" right="0.3937007874015748" top="0.5905511811023623" bottom="0.3937007874015748" header="0.31496062992125984" footer="0.31496062992125984"/>
  <pageSetup fitToWidth="0" horizontalDpi="600" verticalDpi="600" orientation="landscape" paperSize="8" scale="67" r:id="rId1"/>
  <headerFooter alignWithMargins="0">
    <oddHeader>&amp;L
&amp;C
</oddHeader>
  </headerFooter>
  <rowBreaks count="5" manualBreakCount="5">
    <brk id="106" max="16" man="1"/>
    <brk id="140" max="16" man="1"/>
    <brk id="233" max="16" man="1"/>
    <brk id="250" max="16" man="1"/>
    <brk id="251" max="255" man="1"/>
  </rowBreaks>
</worksheet>
</file>

<file path=xl/worksheets/sheet2.xml><?xml version="1.0" encoding="utf-8"?>
<worksheet xmlns="http://schemas.openxmlformats.org/spreadsheetml/2006/main" xmlns:r="http://schemas.openxmlformats.org/officeDocument/2006/relationships">
  <dimension ref="A6:I11"/>
  <sheetViews>
    <sheetView zoomScalePageLayoutView="0" workbookViewId="0" topLeftCell="A1">
      <selection activeCell="F9" sqref="F9"/>
    </sheetView>
  </sheetViews>
  <sheetFormatPr defaultColWidth="9.140625" defaultRowHeight="15"/>
  <cols>
    <col min="1" max="1" width="16.8515625" style="0" bestFit="1" customWidth="1"/>
    <col min="2" max="2" width="15.8515625" style="0" bestFit="1" customWidth="1"/>
    <col min="3" max="3" width="15.57421875" style="0" bestFit="1" customWidth="1"/>
    <col min="4" max="4" width="13.7109375" style="0" bestFit="1" customWidth="1"/>
    <col min="5" max="5" width="16.57421875" style="0" customWidth="1"/>
    <col min="6" max="6" width="16.57421875" style="0" bestFit="1" customWidth="1"/>
    <col min="7" max="7" width="11.00390625" style="0" bestFit="1" customWidth="1"/>
    <col min="9" max="9" width="11.00390625" style="0" bestFit="1" customWidth="1"/>
  </cols>
  <sheetData>
    <row r="6" ht="15">
      <c r="B6" t="s">
        <v>373</v>
      </c>
    </row>
    <row r="8" spans="1:9" ht="15">
      <c r="A8" s="89" t="s">
        <v>374</v>
      </c>
      <c r="B8" s="90">
        <f>B9+B10</f>
        <v>3890</v>
      </c>
      <c r="C8" s="90">
        <f>C9+C10</f>
        <v>3506.2302444444445</v>
      </c>
      <c r="D8" s="90">
        <f>D9+D10</f>
        <v>10360.586004444445</v>
      </c>
      <c r="E8" s="96"/>
      <c r="F8" s="101">
        <v>2964.35576</v>
      </c>
      <c r="G8" s="97"/>
      <c r="I8" s="95"/>
    </row>
    <row r="9" spans="1:9" ht="15">
      <c r="A9" s="91" t="s">
        <v>4</v>
      </c>
      <c r="B9" s="92">
        <v>3500</v>
      </c>
      <c r="C9" s="92">
        <v>3155.60722</v>
      </c>
      <c r="D9" s="92">
        <f>B9+C9+F9</f>
        <v>9027.091828</v>
      </c>
      <c r="E9" s="98"/>
      <c r="F9" s="102">
        <f>F8*0.8</f>
        <v>2371.484608</v>
      </c>
      <c r="G9" s="97"/>
      <c r="I9" s="95"/>
    </row>
    <row r="10" spans="1:9" ht="15">
      <c r="A10" s="91" t="s">
        <v>5</v>
      </c>
      <c r="B10" s="88">
        <v>390</v>
      </c>
      <c r="C10" s="88">
        <f>C9/0.9*10%</f>
        <v>350.6230244444444</v>
      </c>
      <c r="D10" s="92">
        <f>B10+C10+F10</f>
        <v>1333.494176444444</v>
      </c>
      <c r="E10" s="99"/>
      <c r="F10" s="100">
        <f>F8-F9</f>
        <v>592.8711519999997</v>
      </c>
      <c r="G10" s="100"/>
      <c r="I10" s="94"/>
    </row>
    <row r="11" spans="2:6" ht="15">
      <c r="B11" s="93" t="s">
        <v>375</v>
      </c>
      <c r="C11" s="93" t="s">
        <v>376</v>
      </c>
      <c r="D11" s="93" t="s">
        <v>377</v>
      </c>
      <c r="F11" s="93" t="s">
        <v>378</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506"/>
  <sheetViews>
    <sheetView zoomScaleSheetLayoutView="70" zoomScalePageLayoutView="78" workbookViewId="0" topLeftCell="A1">
      <pane ySplit="8" topLeftCell="A282" activePane="bottomLeft" state="frozen"/>
      <selection pane="topLeft" activeCell="A1" sqref="A1"/>
      <selection pane="bottomLeft" activeCell="G17" sqref="G17:G19"/>
    </sheetView>
  </sheetViews>
  <sheetFormatPr defaultColWidth="9.140625" defaultRowHeight="15"/>
  <cols>
    <col min="1" max="1" width="6.8515625" style="5" customWidth="1"/>
    <col min="2" max="2" width="32.8515625" style="5" customWidth="1"/>
    <col min="3" max="3" width="13.421875" style="51" customWidth="1"/>
    <col min="4" max="4" width="11.00390625" style="51" customWidth="1"/>
    <col min="5" max="5" width="14.140625" style="52" customWidth="1"/>
    <col min="6" max="6" width="12.8515625" style="51" customWidth="1"/>
    <col min="7" max="7" width="15.7109375" style="52" customWidth="1"/>
    <col min="8" max="8" width="11.8515625" style="51" customWidth="1"/>
    <col min="9" max="9" width="9.57421875" style="53" customWidth="1"/>
    <col min="10" max="10" width="11.00390625" style="51" customWidth="1"/>
    <col min="11" max="11" width="11.140625" style="51" customWidth="1"/>
    <col min="12" max="12" width="11.140625" style="52" customWidth="1"/>
    <col min="13" max="13" width="13.28125" style="51" customWidth="1"/>
    <col min="14" max="14" width="13.140625" style="52" customWidth="1"/>
    <col min="15" max="15" width="7.57421875" style="52" customWidth="1"/>
    <col min="16" max="16" width="7.00390625" style="52" customWidth="1"/>
    <col min="17" max="17" width="19.57421875" style="5" customWidth="1"/>
    <col min="18" max="18" width="11.00390625" style="5" bestFit="1" customWidth="1"/>
    <col min="19" max="16384" width="9.140625" style="5" customWidth="1"/>
  </cols>
  <sheetData>
    <row r="1" spans="1:17" ht="42" customHeight="1">
      <c r="A1" s="1"/>
      <c r="B1" s="1"/>
      <c r="C1" s="2"/>
      <c r="D1" s="2"/>
      <c r="E1" s="3"/>
      <c r="F1" s="2"/>
      <c r="G1" s="3"/>
      <c r="H1" s="2"/>
      <c r="I1" s="4"/>
      <c r="J1" s="2"/>
      <c r="K1" s="2"/>
      <c r="L1" s="3"/>
      <c r="M1" s="297" t="s">
        <v>26</v>
      </c>
      <c r="N1" s="297"/>
      <c r="O1" s="297"/>
      <c r="P1" s="297"/>
      <c r="Q1" s="297"/>
    </row>
    <row r="2" spans="1:17" ht="16.5" customHeight="1">
      <c r="A2" s="274" t="s">
        <v>27</v>
      </c>
      <c r="B2" s="274"/>
      <c r="C2" s="274"/>
      <c r="D2" s="274"/>
      <c r="E2" s="274"/>
      <c r="F2" s="274"/>
      <c r="G2" s="274"/>
      <c r="H2" s="274"/>
      <c r="I2" s="274"/>
      <c r="J2" s="274"/>
      <c r="K2" s="274"/>
      <c r="L2" s="274"/>
      <c r="M2" s="274"/>
      <c r="N2" s="274"/>
      <c r="O2" s="274"/>
      <c r="P2" s="274"/>
      <c r="Q2" s="274"/>
    </row>
    <row r="3" spans="1:17" ht="12.75" hidden="1">
      <c r="A3" s="1"/>
      <c r="B3" s="1"/>
      <c r="C3" s="2"/>
      <c r="D3" s="2"/>
      <c r="E3" s="3"/>
      <c r="F3" s="2"/>
      <c r="G3" s="3"/>
      <c r="H3" s="2" t="s">
        <v>27</v>
      </c>
      <c r="I3" s="6"/>
      <c r="J3" s="7"/>
      <c r="K3" s="8"/>
      <c r="L3" s="9"/>
      <c r="M3" s="2"/>
      <c r="N3" s="3"/>
      <c r="O3" s="3"/>
      <c r="P3" s="3"/>
      <c r="Q3" s="1"/>
    </row>
    <row r="4" spans="1:17" ht="41.25" customHeight="1">
      <c r="A4" s="252" t="s">
        <v>28</v>
      </c>
      <c r="B4" s="252"/>
      <c r="C4" s="252"/>
      <c r="D4" s="252"/>
      <c r="E4" s="252"/>
      <c r="F4" s="252"/>
      <c r="G4" s="252"/>
      <c r="H4" s="252"/>
      <c r="I4" s="252"/>
      <c r="J4" s="252"/>
      <c r="K4" s="252"/>
      <c r="L4" s="252"/>
      <c r="M4" s="252"/>
      <c r="N4" s="252"/>
      <c r="O4" s="252"/>
      <c r="P4" s="252"/>
      <c r="Q4" s="252"/>
    </row>
    <row r="5" spans="1:17" ht="12.75">
      <c r="A5" s="253" t="s">
        <v>360</v>
      </c>
      <c r="B5" s="253"/>
      <c r="C5" s="253"/>
      <c r="D5" s="253"/>
      <c r="E5" s="253"/>
      <c r="F5" s="253"/>
      <c r="G5" s="253"/>
      <c r="H5" s="253"/>
      <c r="I5" s="253"/>
      <c r="J5" s="253"/>
      <c r="K5" s="253"/>
      <c r="L5" s="253"/>
      <c r="M5" s="253"/>
      <c r="N5" s="253"/>
      <c r="O5" s="253"/>
      <c r="P5" s="253"/>
      <c r="Q5" s="253"/>
    </row>
    <row r="6" spans="1:17" ht="12.75">
      <c r="A6" s="253"/>
      <c r="B6" s="253"/>
      <c r="C6" s="253"/>
      <c r="D6" s="253"/>
      <c r="E6" s="253"/>
      <c r="F6" s="253"/>
      <c r="G6" s="253"/>
      <c r="H6" s="253"/>
      <c r="I6" s="253"/>
      <c r="J6" s="253"/>
      <c r="K6" s="253"/>
      <c r="L6" s="253"/>
      <c r="M6" s="253"/>
      <c r="N6" s="253"/>
      <c r="O6" s="253"/>
      <c r="P6" s="253"/>
      <c r="Q6" s="253"/>
    </row>
    <row r="7" spans="1:17" ht="11.25">
      <c r="A7" s="220" t="s">
        <v>0</v>
      </c>
      <c r="B7" s="220" t="s">
        <v>29</v>
      </c>
      <c r="C7" s="250" t="s">
        <v>30</v>
      </c>
      <c r="D7" s="250" t="s">
        <v>31</v>
      </c>
      <c r="E7" s="220" t="s">
        <v>32</v>
      </c>
      <c r="F7" s="250" t="s">
        <v>33</v>
      </c>
      <c r="G7" s="251" t="s">
        <v>1</v>
      </c>
      <c r="H7" s="251"/>
      <c r="I7" s="251"/>
      <c r="J7" s="250" t="s">
        <v>34</v>
      </c>
      <c r="K7" s="250" t="s">
        <v>35</v>
      </c>
      <c r="L7" s="220" t="s">
        <v>2</v>
      </c>
      <c r="M7" s="250" t="s">
        <v>36</v>
      </c>
      <c r="N7" s="220" t="s">
        <v>37</v>
      </c>
      <c r="O7" s="257" t="s">
        <v>38</v>
      </c>
      <c r="P7" s="214" t="s">
        <v>39</v>
      </c>
      <c r="Q7" s="220" t="s">
        <v>40</v>
      </c>
    </row>
    <row r="8" spans="1:17" s="10" customFormat="1" ht="33.75">
      <c r="A8" s="220"/>
      <c r="B8" s="220"/>
      <c r="C8" s="250"/>
      <c r="D8" s="250"/>
      <c r="E8" s="220"/>
      <c r="F8" s="250"/>
      <c r="G8" s="70" t="s">
        <v>41</v>
      </c>
      <c r="H8" s="75" t="s">
        <v>42</v>
      </c>
      <c r="I8" s="73" t="s">
        <v>43</v>
      </c>
      <c r="J8" s="250"/>
      <c r="K8" s="250"/>
      <c r="L8" s="220"/>
      <c r="M8" s="250"/>
      <c r="N8" s="220"/>
      <c r="O8" s="257"/>
      <c r="P8" s="216"/>
      <c r="Q8" s="220"/>
    </row>
    <row r="9" spans="1:18" ht="11.25">
      <c r="A9" s="11">
        <v>1</v>
      </c>
      <c r="B9" s="11">
        <v>2</v>
      </c>
      <c r="C9" s="11">
        <v>3</v>
      </c>
      <c r="D9" s="11">
        <v>4</v>
      </c>
      <c r="E9" s="11">
        <v>5</v>
      </c>
      <c r="F9" s="11">
        <v>6</v>
      </c>
      <c r="G9" s="11">
        <v>7</v>
      </c>
      <c r="H9" s="11">
        <v>8</v>
      </c>
      <c r="I9" s="11">
        <v>9</v>
      </c>
      <c r="J9" s="11">
        <v>10</v>
      </c>
      <c r="K9" s="11">
        <v>11</v>
      </c>
      <c r="L9" s="11">
        <v>12</v>
      </c>
      <c r="M9" s="11">
        <v>13</v>
      </c>
      <c r="N9" s="11">
        <v>14</v>
      </c>
      <c r="O9" s="11">
        <v>15</v>
      </c>
      <c r="P9" s="11">
        <v>16</v>
      </c>
      <c r="Q9" s="11">
        <v>17</v>
      </c>
      <c r="R9" s="12"/>
    </row>
    <row r="10" spans="1:18" ht="94.5">
      <c r="A10" s="168" t="s">
        <v>3</v>
      </c>
      <c r="B10" s="13" t="s">
        <v>44</v>
      </c>
      <c r="C10" s="14">
        <f>SUM(C11:C12)</f>
        <v>599620.4800600001</v>
      </c>
      <c r="D10" s="14">
        <f aca="true" t="shared" si="0" ref="D10:N10">SUM(D11:D12)</f>
        <v>101012.40478</v>
      </c>
      <c r="E10" s="247"/>
      <c r="F10" s="14">
        <f t="shared" si="0"/>
        <v>651176.98515</v>
      </c>
      <c r="G10" s="247"/>
      <c r="H10" s="14">
        <f t="shared" si="0"/>
        <v>486662.8817</v>
      </c>
      <c r="I10" s="211"/>
      <c r="J10" s="14">
        <f t="shared" si="0"/>
        <v>79381.284325</v>
      </c>
      <c r="K10" s="14">
        <f t="shared" si="0"/>
        <v>97615.90017699999</v>
      </c>
      <c r="L10" s="171">
        <f>(L14+L278+L319+L339+L348+L356+L364+L376+L418+L472+L486)/11</f>
        <v>0.13828894576842019</v>
      </c>
      <c r="M10" s="14">
        <f t="shared" si="0"/>
        <v>739037.05346</v>
      </c>
      <c r="N10" s="65">
        <f t="shared" si="0"/>
        <v>112581.38069</v>
      </c>
      <c r="O10" s="244"/>
      <c r="P10" s="162"/>
      <c r="Q10" s="241"/>
      <c r="R10" s="12"/>
    </row>
    <row r="11" spans="1:18" ht="11.25" customHeight="1">
      <c r="A11" s="169"/>
      <c r="B11" s="15" t="s">
        <v>4</v>
      </c>
      <c r="C11" s="76">
        <f>C15+C279+C320+C340+C349+C357+C365+C377+C419+C473+C487</f>
        <v>500938.32599000004</v>
      </c>
      <c r="D11" s="76">
        <f>D15+D279+D320+D340+D349+D357+D365+D377+D419+D473+D487</f>
        <v>80225.54028</v>
      </c>
      <c r="E11" s="248"/>
      <c r="F11" s="76">
        <f>F15+F279+F320+F340+F349+F357+F365+F377+F419+F473+F487</f>
        <v>542190.75255</v>
      </c>
      <c r="G11" s="248"/>
      <c r="H11" s="76">
        <f>H15+H279+H320+H340+H349+H357+H365+H377+H419+H473+H487</f>
        <v>409686.47475000005</v>
      </c>
      <c r="I11" s="212"/>
      <c r="J11" s="76">
        <f>J15+J279+J320+J340+J349+J357+J365+J377+J419+J473+J487</f>
        <v>64982.55899</v>
      </c>
      <c r="K11" s="76">
        <f>K15+K279+K320+K340+K349+K357+K365+K377+K419+K473+K487</f>
        <v>77132.85094699998</v>
      </c>
      <c r="L11" s="172"/>
      <c r="M11" s="76">
        <f>M15+M279+M320+M340+M349+M357+M365+M377+M419+M473+M487</f>
        <v>613519.70668</v>
      </c>
      <c r="N11" s="86">
        <f>N15+N279+N320+N340+N349+N357+N365+N377+N419+N473+N487</f>
        <v>112581.38069</v>
      </c>
      <c r="O11" s="245"/>
      <c r="P11" s="163"/>
      <c r="Q11" s="242"/>
      <c r="R11" s="12"/>
    </row>
    <row r="12" spans="1:18" ht="11.25" customHeight="1">
      <c r="A12" s="170"/>
      <c r="B12" s="15" t="s">
        <v>5</v>
      </c>
      <c r="C12" s="76">
        <f>C16+C280+C321+C341+C350+C358+C366+C378+C420+C474+C488</f>
        <v>98682.15407000002</v>
      </c>
      <c r="D12" s="76">
        <f>D16+D280+D321+D341+D350+D358+D366+D378+D420+D474+D488</f>
        <v>20786.8645</v>
      </c>
      <c r="E12" s="249"/>
      <c r="F12" s="76">
        <f>F16+F280+F321+F341+F350+F358+F366+F378+F420+F474+F488</f>
        <v>108986.23259999996</v>
      </c>
      <c r="G12" s="249"/>
      <c r="H12" s="76">
        <f>H16+H280+H321+H341+H350+H358+H366+H378+H420+H474+H488</f>
        <v>76976.40695</v>
      </c>
      <c r="I12" s="213"/>
      <c r="J12" s="76">
        <f>J16+J280+J321+J341+J350+J358+J366+J378+J420+J474+J488</f>
        <v>14398.725335000001</v>
      </c>
      <c r="K12" s="76">
        <f>K16+K280+K321+K341+K350+K358+K366+K378+K420+K474+K488</f>
        <v>20483.04923</v>
      </c>
      <c r="L12" s="173"/>
      <c r="M12" s="76">
        <f>M16+M280+M321+M341+M350+M358+M366+M378+M420+M474+M488</f>
        <v>125517.34677999998</v>
      </c>
      <c r="N12" s="22" t="s">
        <v>45</v>
      </c>
      <c r="O12" s="246"/>
      <c r="P12" s="164"/>
      <c r="Q12" s="243"/>
      <c r="R12" s="12"/>
    </row>
    <row r="13" spans="1:18" ht="15.75" customHeight="1">
      <c r="A13" s="70"/>
      <c r="B13" s="177" t="s">
        <v>46</v>
      </c>
      <c r="C13" s="178"/>
      <c r="D13" s="178"/>
      <c r="E13" s="178"/>
      <c r="F13" s="178"/>
      <c r="G13" s="178"/>
      <c r="H13" s="178"/>
      <c r="I13" s="178"/>
      <c r="J13" s="178"/>
      <c r="K13" s="178"/>
      <c r="L13" s="178"/>
      <c r="M13" s="178"/>
      <c r="N13" s="178"/>
      <c r="O13" s="178"/>
      <c r="P13" s="178"/>
      <c r="Q13" s="179"/>
      <c r="R13" s="12"/>
    </row>
    <row r="14" spans="1:18" ht="78.75">
      <c r="A14" s="224" t="s">
        <v>3</v>
      </c>
      <c r="B14" s="13" t="s">
        <v>47</v>
      </c>
      <c r="C14" s="14">
        <f>SUM(C15:C16)</f>
        <v>194364.86999000004</v>
      </c>
      <c r="D14" s="14">
        <f>SUM(D15:D16)</f>
        <v>50579.05137999999</v>
      </c>
      <c r="E14" s="228"/>
      <c r="F14" s="14">
        <f>SUM(F15:F16)</f>
        <v>324285.9959999999</v>
      </c>
      <c r="G14" s="228"/>
      <c r="H14" s="14">
        <f>SUM(H15:H16)</f>
        <v>180493.08030000003</v>
      </c>
      <c r="I14" s="229"/>
      <c r="J14" s="14">
        <f>SUM(J15:J16)</f>
        <v>8650.589705</v>
      </c>
      <c r="K14" s="14">
        <f>SUM(K15:K16)</f>
        <v>47226.44743999999</v>
      </c>
      <c r="L14" s="171">
        <f>(L17+L33)/2</f>
        <v>0.000580625</v>
      </c>
      <c r="M14" s="14">
        <f>SUM(M15:M16)</f>
        <v>333522.45429999987</v>
      </c>
      <c r="N14" s="56">
        <f>SUM(N15:N16)</f>
        <v>110414.34485</v>
      </c>
      <c r="O14" s="244"/>
      <c r="P14" s="168"/>
      <c r="Q14" s="220"/>
      <c r="R14" s="12"/>
    </row>
    <row r="15" spans="1:18" ht="12.75" customHeight="1">
      <c r="A15" s="224"/>
      <c r="B15" s="18" t="s">
        <v>4</v>
      </c>
      <c r="C15" s="19">
        <f>C18+C34</f>
        <v>155091.57599</v>
      </c>
      <c r="D15" s="19">
        <f>D18+D34</f>
        <v>39297.80311999999</v>
      </c>
      <c r="E15" s="228"/>
      <c r="F15" s="19">
        <f>F18+F34</f>
        <v>259516.75539999994</v>
      </c>
      <c r="G15" s="228"/>
      <c r="H15" s="19">
        <f>H18+H34</f>
        <v>144482.45544000002</v>
      </c>
      <c r="I15" s="229"/>
      <c r="J15" s="19">
        <f>J18+J34</f>
        <v>4778.04674</v>
      </c>
      <c r="K15" s="19">
        <f>K18+K34</f>
        <v>35945.19917999999</v>
      </c>
      <c r="L15" s="172"/>
      <c r="M15" s="19">
        <f>M18+M34</f>
        <v>265505.9208399999</v>
      </c>
      <c r="N15" s="55">
        <f>N18+N34</f>
        <v>110414.34485</v>
      </c>
      <c r="O15" s="245"/>
      <c r="P15" s="169"/>
      <c r="Q15" s="220"/>
      <c r="R15" s="12"/>
    </row>
    <row r="16" spans="1:18" ht="12.75" customHeight="1">
      <c r="A16" s="224"/>
      <c r="B16" s="18" t="s">
        <v>5</v>
      </c>
      <c r="C16" s="19">
        <f>C19+C35</f>
        <v>39273.29400000001</v>
      </c>
      <c r="D16" s="19">
        <f>D19+D35</f>
        <v>11281.248259999997</v>
      </c>
      <c r="E16" s="228"/>
      <c r="F16" s="19">
        <f>F19+F35</f>
        <v>64769.240599999976</v>
      </c>
      <c r="G16" s="228"/>
      <c r="H16" s="19">
        <f>H19+H35</f>
        <v>36010.62486</v>
      </c>
      <c r="I16" s="229"/>
      <c r="J16" s="19">
        <f>J19+J35</f>
        <v>3872.542965</v>
      </c>
      <c r="K16" s="19">
        <f>K19+K35</f>
        <v>11281.248259999997</v>
      </c>
      <c r="L16" s="173"/>
      <c r="M16" s="19">
        <f>M19+M35</f>
        <v>68016.53345999998</v>
      </c>
      <c r="N16" s="22" t="s">
        <v>45</v>
      </c>
      <c r="O16" s="246"/>
      <c r="P16" s="170"/>
      <c r="Q16" s="220"/>
      <c r="R16" s="12"/>
    </row>
    <row r="17" spans="1:18" ht="31.5">
      <c r="A17" s="224" t="s">
        <v>6</v>
      </c>
      <c r="B17" s="13" t="s">
        <v>48</v>
      </c>
      <c r="C17" s="14">
        <f>SUM(C18:C19)</f>
        <v>5600</v>
      </c>
      <c r="D17" s="14">
        <f>SUM(D18:D19)</f>
        <v>0</v>
      </c>
      <c r="E17" s="171"/>
      <c r="F17" s="14">
        <f>SUM(F18:F19)</f>
        <v>8705.611</v>
      </c>
      <c r="G17" s="171"/>
      <c r="H17" s="14">
        <f>SUM(H18:H19)</f>
        <v>0</v>
      </c>
      <c r="I17" s="171"/>
      <c r="J17" s="14">
        <f>SUM(J18:J19)</f>
        <v>0</v>
      </c>
      <c r="K17" s="14">
        <f>SUM(K18:K19)</f>
        <v>0</v>
      </c>
      <c r="L17" s="171">
        <f>(L21+L24+L27+L30)/4</f>
        <v>0</v>
      </c>
      <c r="M17" s="14">
        <f>SUM(M18:M19)</f>
        <v>10305.611</v>
      </c>
      <c r="N17" s="56">
        <f>SUM(N18:N19)</f>
        <v>3764.4888000000005</v>
      </c>
      <c r="O17" s="168"/>
      <c r="P17" s="168"/>
      <c r="Q17" s="220"/>
      <c r="R17" s="12"/>
    </row>
    <row r="18" spans="1:18" ht="12.75" customHeight="1">
      <c r="A18" s="224"/>
      <c r="B18" s="26" t="s">
        <v>4</v>
      </c>
      <c r="C18" s="19">
        <f>C22+C25+C28+C31</f>
        <v>4080</v>
      </c>
      <c r="D18" s="19">
        <f>D22+D25+D28+D31</f>
        <v>0</v>
      </c>
      <c r="E18" s="172"/>
      <c r="F18" s="19">
        <f>F22+F25+F28+F31</f>
        <v>6964.488800000001</v>
      </c>
      <c r="G18" s="172"/>
      <c r="H18" s="19">
        <f>H22+H25+H28+H31</f>
        <v>0</v>
      </c>
      <c r="I18" s="172"/>
      <c r="J18" s="19">
        <f>J22+J25+J28+J31</f>
        <v>0</v>
      </c>
      <c r="K18" s="19">
        <f>K22+K25+K28+K31</f>
        <v>0</v>
      </c>
      <c r="L18" s="172"/>
      <c r="M18" s="19">
        <f>M22+M25+M28+M31</f>
        <v>7844.488800000001</v>
      </c>
      <c r="N18" s="55">
        <f>N22+N25+N28+N31</f>
        <v>3764.4888000000005</v>
      </c>
      <c r="O18" s="169"/>
      <c r="P18" s="169"/>
      <c r="Q18" s="220"/>
      <c r="R18" s="12"/>
    </row>
    <row r="19" spans="1:18" ht="12.75" customHeight="1">
      <c r="A19" s="224"/>
      <c r="B19" s="26" t="s">
        <v>5</v>
      </c>
      <c r="C19" s="19">
        <f>C23+C26+C29+C32</f>
        <v>1520</v>
      </c>
      <c r="D19" s="19">
        <f>D23+D26+D29+D32</f>
        <v>0</v>
      </c>
      <c r="E19" s="172"/>
      <c r="F19" s="19">
        <f>F23+F26+F29+F32</f>
        <v>1741.1222000000002</v>
      </c>
      <c r="G19" s="172"/>
      <c r="H19" s="19">
        <f>H23+H26+H29+H32</f>
        <v>0</v>
      </c>
      <c r="I19" s="172"/>
      <c r="J19" s="19">
        <f>J23+J26+J29+J32</f>
        <v>0</v>
      </c>
      <c r="K19" s="19">
        <f>K23+K26+K29+K32</f>
        <v>0</v>
      </c>
      <c r="L19" s="172"/>
      <c r="M19" s="19">
        <f>M23+M26+M29+M32</f>
        <v>2461.1222000000002</v>
      </c>
      <c r="N19" s="22" t="s">
        <v>45</v>
      </c>
      <c r="O19" s="169"/>
      <c r="P19" s="169"/>
      <c r="Q19" s="220"/>
      <c r="R19" s="12"/>
    </row>
    <row r="20" spans="1:18" ht="12.75" customHeight="1">
      <c r="A20" s="224"/>
      <c r="B20" s="18" t="s">
        <v>49</v>
      </c>
      <c r="C20" s="238"/>
      <c r="D20" s="239"/>
      <c r="E20" s="239"/>
      <c r="F20" s="239"/>
      <c r="G20" s="239"/>
      <c r="H20" s="239"/>
      <c r="I20" s="239"/>
      <c r="J20" s="239"/>
      <c r="K20" s="239"/>
      <c r="L20" s="239"/>
      <c r="M20" s="239"/>
      <c r="N20" s="240"/>
      <c r="O20" s="170"/>
      <c r="P20" s="170"/>
      <c r="Q20" s="220"/>
      <c r="R20" s="12"/>
    </row>
    <row r="21" spans="1:18" ht="22.5">
      <c r="A21" s="221" t="s">
        <v>8</v>
      </c>
      <c r="B21" s="23" t="s">
        <v>94</v>
      </c>
      <c r="C21" s="75">
        <f>SUM(C22:C23)</f>
        <v>4000</v>
      </c>
      <c r="D21" s="75">
        <f>SUM(D22:D23)</f>
        <v>0</v>
      </c>
      <c r="E21" s="231" t="s">
        <v>50</v>
      </c>
      <c r="F21" s="75">
        <f>SUM(F22:F23)</f>
        <v>3305.106</v>
      </c>
      <c r="G21" s="222"/>
      <c r="H21" s="75">
        <f>SUM(H22:H23)</f>
        <v>0</v>
      </c>
      <c r="I21" s="225"/>
      <c r="J21" s="75">
        <f>SUM(J22:J23)</f>
        <v>0</v>
      </c>
      <c r="K21" s="75">
        <f>SUM(K22:K23)</f>
        <v>0</v>
      </c>
      <c r="L21" s="159">
        <v>0</v>
      </c>
      <c r="M21" s="75">
        <f>SUM(M22:M23)</f>
        <v>3305.106</v>
      </c>
      <c r="N21" s="24">
        <f>SUM(N22:N23)</f>
        <v>-555.9151999999999</v>
      </c>
      <c r="O21" s="220"/>
      <c r="P21" s="224"/>
      <c r="Q21" s="220"/>
      <c r="R21" s="12"/>
    </row>
    <row r="22" spans="1:18" ht="12.75" customHeight="1">
      <c r="A22" s="221"/>
      <c r="B22" s="26" t="s">
        <v>4</v>
      </c>
      <c r="C22" s="19">
        <v>3200</v>
      </c>
      <c r="D22" s="19">
        <v>0</v>
      </c>
      <c r="E22" s="231"/>
      <c r="F22" s="19">
        <v>2644.0848</v>
      </c>
      <c r="G22" s="222"/>
      <c r="H22" s="19">
        <v>0</v>
      </c>
      <c r="I22" s="225"/>
      <c r="J22" s="19">
        <v>0</v>
      </c>
      <c r="K22" s="19">
        <v>0</v>
      </c>
      <c r="L22" s="160"/>
      <c r="M22" s="19">
        <v>2644.0848</v>
      </c>
      <c r="N22" s="20">
        <f>M22-C22</f>
        <v>-555.9151999999999</v>
      </c>
      <c r="O22" s="220"/>
      <c r="P22" s="224"/>
      <c r="Q22" s="220"/>
      <c r="R22" s="12"/>
    </row>
    <row r="23" spans="1:18" ht="12.75" customHeight="1">
      <c r="A23" s="221"/>
      <c r="B23" s="26" t="s">
        <v>5</v>
      </c>
      <c r="C23" s="19">
        <v>800</v>
      </c>
      <c r="D23" s="19">
        <v>0</v>
      </c>
      <c r="E23" s="231"/>
      <c r="F23" s="19">
        <v>661.0212</v>
      </c>
      <c r="G23" s="222"/>
      <c r="H23" s="19">
        <v>0</v>
      </c>
      <c r="I23" s="225"/>
      <c r="J23" s="19">
        <v>0</v>
      </c>
      <c r="K23" s="19">
        <v>0</v>
      </c>
      <c r="L23" s="161"/>
      <c r="M23" s="19">
        <v>661.0212</v>
      </c>
      <c r="N23" s="22" t="s">
        <v>45</v>
      </c>
      <c r="O23" s="220"/>
      <c r="P23" s="224"/>
      <c r="Q23" s="220"/>
      <c r="R23" s="12"/>
    </row>
    <row r="24" spans="1:18" ht="30.75" customHeight="1">
      <c r="A24" s="235" t="s">
        <v>9</v>
      </c>
      <c r="B24" s="23" t="s">
        <v>95</v>
      </c>
      <c r="C24" s="75">
        <f>SUM(C25:C26)</f>
        <v>0</v>
      </c>
      <c r="D24" s="75">
        <f>SUM(D25:D26)</f>
        <v>0</v>
      </c>
      <c r="E24" s="231" t="s">
        <v>50</v>
      </c>
      <c r="F24" s="75">
        <f>SUM(F25:F26)</f>
        <v>5400.505000000001</v>
      </c>
      <c r="G24" s="153"/>
      <c r="H24" s="75">
        <f>SUM(H25:H26)</f>
        <v>0</v>
      </c>
      <c r="I24" s="225"/>
      <c r="J24" s="75">
        <f>SUM(J25:J26)</f>
        <v>0</v>
      </c>
      <c r="K24" s="75">
        <f>SUM(K25:K26)</f>
        <v>0</v>
      </c>
      <c r="L24" s="159">
        <v>0</v>
      </c>
      <c r="M24" s="75">
        <f>SUM(M25:M26)</f>
        <v>5400.505000000001</v>
      </c>
      <c r="N24" s="30">
        <f>SUM(N25:N26)</f>
        <v>4320.404</v>
      </c>
      <c r="O24" s="220"/>
      <c r="P24" s="168"/>
      <c r="Q24" s="220"/>
      <c r="R24" s="12"/>
    </row>
    <row r="25" spans="1:18" ht="12.75" customHeight="1">
      <c r="A25" s="236"/>
      <c r="B25" s="26" t="s">
        <v>4</v>
      </c>
      <c r="C25" s="19">
        <v>0</v>
      </c>
      <c r="D25" s="19">
        <v>0</v>
      </c>
      <c r="E25" s="231"/>
      <c r="F25" s="19">
        <v>4320.404</v>
      </c>
      <c r="G25" s="154"/>
      <c r="H25" s="19">
        <v>0</v>
      </c>
      <c r="I25" s="225"/>
      <c r="J25" s="19">
        <v>0</v>
      </c>
      <c r="K25" s="19">
        <v>0</v>
      </c>
      <c r="L25" s="160"/>
      <c r="M25" s="19">
        <v>4320.404</v>
      </c>
      <c r="N25" s="57">
        <f>M25-C25</f>
        <v>4320.404</v>
      </c>
      <c r="O25" s="220"/>
      <c r="P25" s="169"/>
      <c r="Q25" s="220"/>
      <c r="R25" s="12"/>
    </row>
    <row r="26" spans="1:18" ht="12.75" customHeight="1">
      <c r="A26" s="237"/>
      <c r="B26" s="26" t="s">
        <v>5</v>
      </c>
      <c r="C26" s="19">
        <v>0</v>
      </c>
      <c r="D26" s="19">
        <v>0</v>
      </c>
      <c r="E26" s="231"/>
      <c r="F26" s="19">
        <v>1080.101</v>
      </c>
      <c r="G26" s="155"/>
      <c r="H26" s="19">
        <v>0</v>
      </c>
      <c r="I26" s="225"/>
      <c r="J26" s="19">
        <v>0</v>
      </c>
      <c r="K26" s="19">
        <v>0</v>
      </c>
      <c r="L26" s="161"/>
      <c r="M26" s="19">
        <v>1080.101</v>
      </c>
      <c r="N26" s="22" t="s">
        <v>45</v>
      </c>
      <c r="O26" s="220"/>
      <c r="P26" s="170"/>
      <c r="Q26" s="220"/>
      <c r="R26" s="12"/>
    </row>
    <row r="27" spans="1:18" ht="39.75" customHeight="1">
      <c r="A27" s="221" t="s">
        <v>51</v>
      </c>
      <c r="B27" s="23" t="s">
        <v>96</v>
      </c>
      <c r="C27" s="75">
        <f>SUM(C28:C29)</f>
        <v>1100</v>
      </c>
      <c r="D27" s="75">
        <f>D28+D29</f>
        <v>0</v>
      </c>
      <c r="E27" s="231" t="s">
        <v>50</v>
      </c>
      <c r="F27" s="75">
        <f>F28+F29</f>
        <v>0</v>
      </c>
      <c r="G27" s="232"/>
      <c r="H27" s="75">
        <f>H28+H29</f>
        <v>0</v>
      </c>
      <c r="I27" s="225"/>
      <c r="J27" s="75">
        <f>J28+J29</f>
        <v>0</v>
      </c>
      <c r="K27" s="75">
        <f>K28+K29</f>
        <v>0</v>
      </c>
      <c r="L27" s="159">
        <v>0</v>
      </c>
      <c r="M27" s="75">
        <f>M28+M29</f>
        <v>1100</v>
      </c>
      <c r="N27" s="71">
        <f>SUM(N28:N29)</f>
        <v>0</v>
      </c>
      <c r="O27" s="220"/>
      <c r="P27" s="183"/>
      <c r="Q27" s="183"/>
      <c r="R27" s="12"/>
    </row>
    <row r="28" spans="1:18" ht="12.75" customHeight="1">
      <c r="A28" s="221"/>
      <c r="B28" s="26" t="s">
        <v>4</v>
      </c>
      <c r="C28" s="19">
        <v>880</v>
      </c>
      <c r="D28" s="19">
        <v>0</v>
      </c>
      <c r="E28" s="231"/>
      <c r="F28" s="19">
        <v>0</v>
      </c>
      <c r="G28" s="233"/>
      <c r="H28" s="19">
        <v>0</v>
      </c>
      <c r="I28" s="225"/>
      <c r="J28" s="19">
        <v>0</v>
      </c>
      <c r="K28" s="19">
        <v>0</v>
      </c>
      <c r="L28" s="160"/>
      <c r="M28" s="19">
        <v>880</v>
      </c>
      <c r="N28" s="22">
        <f>M28-C28</f>
        <v>0</v>
      </c>
      <c r="O28" s="220"/>
      <c r="P28" s="184"/>
      <c r="Q28" s="184"/>
      <c r="R28" s="12"/>
    </row>
    <row r="29" spans="1:18" ht="12.75" customHeight="1">
      <c r="A29" s="221"/>
      <c r="B29" s="26" t="s">
        <v>5</v>
      </c>
      <c r="C29" s="19">
        <v>220</v>
      </c>
      <c r="D29" s="19">
        <v>0</v>
      </c>
      <c r="E29" s="231"/>
      <c r="F29" s="19">
        <v>0</v>
      </c>
      <c r="G29" s="234"/>
      <c r="H29" s="19">
        <v>0</v>
      </c>
      <c r="I29" s="225"/>
      <c r="J29" s="19">
        <v>0</v>
      </c>
      <c r="K29" s="19">
        <v>0</v>
      </c>
      <c r="L29" s="161"/>
      <c r="M29" s="19">
        <v>220</v>
      </c>
      <c r="N29" s="22" t="s">
        <v>45</v>
      </c>
      <c r="O29" s="220"/>
      <c r="P29" s="185"/>
      <c r="Q29" s="185"/>
      <c r="R29" s="12"/>
    </row>
    <row r="30" spans="1:18" ht="36" customHeight="1">
      <c r="A30" s="221" t="s">
        <v>52</v>
      </c>
      <c r="B30" s="23" t="s">
        <v>97</v>
      </c>
      <c r="C30" s="75">
        <f>SUM(C31:C32)</f>
        <v>500</v>
      </c>
      <c r="D30" s="75">
        <f>SUM(D31:D32)</f>
        <v>0</v>
      </c>
      <c r="E30" s="231" t="s">
        <v>50</v>
      </c>
      <c r="F30" s="75">
        <f>SUM(F31:F32)</f>
        <v>0</v>
      </c>
      <c r="G30" s="222"/>
      <c r="H30" s="75">
        <f>SUM(H31:H32)</f>
        <v>0</v>
      </c>
      <c r="I30" s="225"/>
      <c r="J30" s="75">
        <f>SUM(J31:J32)</f>
        <v>0</v>
      </c>
      <c r="K30" s="75">
        <f>SUM(K31:K32)</f>
        <v>0</v>
      </c>
      <c r="L30" s="159">
        <v>0</v>
      </c>
      <c r="M30" s="75">
        <f>SUM(M31:M32)</f>
        <v>500</v>
      </c>
      <c r="N30" s="71">
        <f>SUM(N31:N32)</f>
        <v>0</v>
      </c>
      <c r="O30" s="220"/>
      <c r="P30" s="168"/>
      <c r="Q30" s="220"/>
      <c r="R30" s="12"/>
    </row>
    <row r="31" spans="1:18" ht="12.75" customHeight="1">
      <c r="A31" s="221"/>
      <c r="B31" s="26" t="s">
        <v>4</v>
      </c>
      <c r="C31" s="19">
        <v>0</v>
      </c>
      <c r="D31" s="19">
        <v>0</v>
      </c>
      <c r="E31" s="231"/>
      <c r="F31" s="19">
        <v>0</v>
      </c>
      <c r="G31" s="222"/>
      <c r="H31" s="19">
        <v>0</v>
      </c>
      <c r="I31" s="225"/>
      <c r="J31" s="19">
        <v>0</v>
      </c>
      <c r="K31" s="19">
        <v>0</v>
      </c>
      <c r="L31" s="160"/>
      <c r="M31" s="19">
        <v>0</v>
      </c>
      <c r="N31" s="22">
        <f>M31-C31</f>
        <v>0</v>
      </c>
      <c r="O31" s="220"/>
      <c r="P31" s="169"/>
      <c r="Q31" s="220"/>
      <c r="R31" s="12"/>
    </row>
    <row r="32" spans="1:18" ht="12.75" customHeight="1">
      <c r="A32" s="221"/>
      <c r="B32" s="26" t="s">
        <v>5</v>
      </c>
      <c r="C32" s="19">
        <v>500</v>
      </c>
      <c r="D32" s="19">
        <v>0</v>
      </c>
      <c r="E32" s="231"/>
      <c r="F32" s="19">
        <v>0</v>
      </c>
      <c r="G32" s="222"/>
      <c r="H32" s="19">
        <v>0</v>
      </c>
      <c r="I32" s="225"/>
      <c r="J32" s="19">
        <v>0</v>
      </c>
      <c r="K32" s="19">
        <v>0</v>
      </c>
      <c r="L32" s="161"/>
      <c r="M32" s="19">
        <v>500</v>
      </c>
      <c r="N32" s="22" t="s">
        <v>45</v>
      </c>
      <c r="O32" s="220"/>
      <c r="P32" s="170"/>
      <c r="Q32" s="220"/>
      <c r="R32" s="12"/>
    </row>
    <row r="33" spans="1:18" ht="31.5">
      <c r="A33" s="224" t="s">
        <v>7</v>
      </c>
      <c r="B33" s="13" t="s">
        <v>53</v>
      </c>
      <c r="C33" s="14">
        <f>SUM(C34:C35)</f>
        <v>188764.86999000004</v>
      </c>
      <c r="D33" s="14">
        <f>SUM(D34:D35)</f>
        <v>50579.05137999999</v>
      </c>
      <c r="E33" s="228"/>
      <c r="F33" s="14">
        <f>SUM(F34:F35)</f>
        <v>315580.3849999999</v>
      </c>
      <c r="G33" s="228"/>
      <c r="H33" s="14">
        <f>SUM(H34:H35)</f>
        <v>180493.08030000003</v>
      </c>
      <c r="I33" s="229"/>
      <c r="J33" s="14">
        <f>SUM(J34:J35)</f>
        <v>8650.589705</v>
      </c>
      <c r="K33" s="14">
        <f>SUM(K34:K35)</f>
        <v>47226.44743999999</v>
      </c>
      <c r="L33" s="230">
        <f>(L37+L40+L43+L46+L49+L52+L55+L58+L61+L64+L67+L70+L73+L76+L79+L82+L85+L88+L91+L94+L97+L100+L103+L106+L109+L112+L115+L118+L121+L124+L127+L130+L133+L136+L139+L142+L145+L148+L151+L154+L157+L160+L163+L166+L169+L172+L175+L178+L181+L184+L187+L190+L193+L196+L199+L202+L205+L208+L211+L214+L217+L220+L223+L226+L229+L232+L235+L238+L241+L244+L247+L250+L253+L256+L259+L262+L265+L268+L271+L274)/80</f>
        <v>0.00116125</v>
      </c>
      <c r="M33" s="14">
        <f>SUM(M34:M35)</f>
        <v>323216.8432999999</v>
      </c>
      <c r="N33" s="56">
        <f>SUM(N34:N35)</f>
        <v>106649.85604999999</v>
      </c>
      <c r="O33" s="224"/>
      <c r="P33" s="224"/>
      <c r="Q33" s="220"/>
      <c r="R33" s="12"/>
    </row>
    <row r="34" spans="1:18" ht="12.75" customHeight="1">
      <c r="A34" s="224"/>
      <c r="B34" s="26" t="s">
        <v>4</v>
      </c>
      <c r="C34" s="19">
        <f>C38+C41+C44+C47+C50+C53+C56+C59+C62+C65+C68+C71+C74+C77+C80+C83+C86+C89+C92+C95+C98+C101+C104+C107+C110+C113+C116+C119+C122+C125+C128+C131+C134+C137+C140+C143+C146+C149+C152+C155+C158+C161+C164+C167+C170+C173+C176+C179+C182+C185+C188+C191+C194+C197+C200+C203+C206+C209+C212+C215+C218+C221+C224+C227+C230+C233+C236+C239+C242+C245+C248+C251+C254+C257+C260+C263+C266+C269+C272+C275</f>
        <v>151011.57599</v>
      </c>
      <c r="D34" s="19">
        <f>D38+D41+D44+D47+D50+D53+D56+D59+D62+D65+D68+D71+D74+D77+D80+D83+D86+D89+D92+D95+D98+D101+D104+D107+D110+D113+D116+D119+D122+D125+D128+D131+D134+D137+D140+D143+D146+D149+D152+D155+D158+D161+D164+D167+D170+D173+D176+D179+D182+D185+D188+D191+D194+D197+D200+D203+D206+D209+D212+D215+D218+D221+D224+D227+D230+D233+D236+D239+D242+D245+D248+D251+D254+D257+D260+D263+D266+D269+D272+D275</f>
        <v>39297.80311999999</v>
      </c>
      <c r="E34" s="228"/>
      <c r="F34" s="19">
        <f>F38+F41+F44+F47+F50+F53+F56+F59+F62+F65+F68+F71+F74+F77+F80+F83+F86+F89+F92+F95+F98+F101+F104+F107+F110+F113+F116+F119+F122+F125+F128+F131+F134+F137+F140+F143+F146+F149+F152+F155+F158+F161+F164+F167+F170+F173+F176+F179+F182+F185+F188+F191+F194+F197+F200+F203+F206+F209+F212+F215+F218+F221+F224+F227+F230+F233+F236+F239+F242+F245+F248+F251+F254+F257+F260+F263+F266+F269+F272+F275</f>
        <v>252552.26659999994</v>
      </c>
      <c r="G34" s="228"/>
      <c r="H34" s="19">
        <f>H38+H41+H44+H47+H50+H53+H56+H59+H62+H65+H68+H71+H74+H77+H80+H83+H86+H89+H92+H95+H98+H101+H104+H107+H110+H113+H116+H119+H122+H125+H128+H131+H134+H137+H140+H143+H146+H149+H152+H155+H158+H161+H164+H167+H170+H173+H176+H179+H182+H185+H188+H191+H194+H197+H200+H203+H206+H209+H212+H215+H218+H221+H224+H227+H230+H233+H236+H239+H242+H245+H248+H251+H254+H257+H260+H263+H266+H269+H272+H275</f>
        <v>144482.45544000002</v>
      </c>
      <c r="I34" s="229"/>
      <c r="J34" s="19">
        <f>J38+J41+J44+J47+J50+J53+J56+J59+J62+J65+J68+J71+J74+J77+J80+J83+J86+J89+J92+J95+J98+J101+J104+J107+J110+J113+J116+J119+J122+J125+J128+J131+J134+J137+J140+J143+J146+J149+J152+J155+J158+J161+J164+J167+J170+J173+J176+J179+J182+J185+J188+J191+J194+J197+J200+J203+J206+J209+J212+J215+J218+J221+J224+J227+J230+J233+J236+J239+J242+J245+J248+J251+J254+J257+J260+J263+J266+J269+J272+J275</f>
        <v>4778.04674</v>
      </c>
      <c r="K34" s="19">
        <f>K38+K41+K44+K47+K50+K53+K56+K59+K62+K65+K68+K71+K74+K77+K80+K83+K86+K89+K92+K95+K98+K101+K104+K107+K110+K113+K116+K119+K122+K125+K128+K131+K134+K137+K140+K143+K146+K149+K152+K155+K158+K161+K164+K167+K170+K173+K176+K179+K182+K185+K188+K191+K194+K197+K200+K203+K206+K209+K212+K215+K218+K221+K224+K227+K230+K233+K236+K239+K242+K245+K248+K251+K254+K257+K260+K263+K266+K269+K272+K275</f>
        <v>35945.19917999999</v>
      </c>
      <c r="L34" s="230"/>
      <c r="M34" s="19">
        <f>M38+M41+M44+M47+M50+M53+M56+M59+M62+M65+M68+M71+M74+M77+M80+M83+M86+M89+M92+M95+M98+M101+M104+M107+M110+M113+M116+M119+M122+M125+M128+M131+M134+M137+M140+M143+M146+M149+M152+M155+M158+M161+M164+M167+M170+M173+M176+M179+M182+M185+M188+M191+M194+M197+M200+M203+M206+M209+M212+M215+M218+M221+M224+M227+M230+M233+M236+M239+M242+M245+M248+M251+M254+M257+M260+M263+M266+M269+M272+M275</f>
        <v>257661.43203999993</v>
      </c>
      <c r="N34" s="55">
        <f>N38+N41+N44+N47+N50+N53+N56+N59+N62+N65+N68+N71+N74+N77+N80+N83+N86+N89+N92+N95+N98+N101+N104+N107+N110+N113+N116+N119+N122+N125+N128+N131+N134+N137+N140+N143+N146+N149+N152+N155+N158+N161+N164+N167+N170+N173+N176+N179+N182+N185+N188+N191+N194+N197+N200+N203+N206+N209+N212+N215+N218+N221+N224+N227+N230+N233+N236+N239+N242+N245+N248+N251+N254+N257+N260+N263+N266+N269+N272+N275</f>
        <v>106649.85604999999</v>
      </c>
      <c r="O34" s="224"/>
      <c r="P34" s="224"/>
      <c r="Q34" s="220"/>
      <c r="R34" s="12"/>
    </row>
    <row r="35" spans="1:18" ht="12.75" customHeight="1">
      <c r="A35" s="224"/>
      <c r="B35" s="26" t="s">
        <v>5</v>
      </c>
      <c r="C35" s="19">
        <f>C39+C42+C45+C48+C51+C54+C57+C60+C63+C66+C69+C72+C75+C78+C81+C84+C87+C90+C93+C96+C99+C102+C105+C108+C111+C114+C117+C120+C123+C126+C129+C132+C135+C138+C141+C144+C147+C150+C153+C156+C159+C162+C165+C168+C171+C174+C177+C180+C183+C186+C189+C192+C195+C198+C201+C204+C207+C210+C213+C216+C219+C222+C225+C228+C231+C234+C237+C240+C243+C246+C249+C252+C255+C258+C261+C264+C267+C270+C273+C276</f>
        <v>37753.29400000001</v>
      </c>
      <c r="D35" s="19">
        <f>D39+D42+D45+D48+D51+D54+D57+D60+D63+D66+D69+D72+D75+D78+D81+D84+D87+D90+D93+D96+D99+D102+D105+D108+D111+D114+D117+D120+D123+D126+D129+D132+D135+D138+D141+D144+D147+D150+D153+D156+D159+D162+D165+D168+D171+D174+D177+D180+D183+D186+D189+D192+D195+D198+D201+D204+D207+D210+D213+D216+D219+D222+D225+D228+D231+D234+D237+D240+D243+D246+D249+D252+D255+D258+D261+D264+D267+D270+D273+D276</f>
        <v>11281.248259999997</v>
      </c>
      <c r="E35" s="228"/>
      <c r="F35" s="19">
        <f>F39+F42+F45+F48+F51+F54+F57+F60+F63+F66+F69+F72+F75+F78+F81+F84+F87+F90+F93+F96+F99+F102+F105+F108+F111+F114+F117+F120+F123+F126+F129+F132+F135+F138+F141+F144+F147+F150+F153+F156+F159+F162+F165+F168+F171+F174+F177+F180+F183+F186+F189+F192+F195+F198+F201+F204+F207+F210+F213+F216+F219+F222+F225+F228+F231+F234+F237+F240+F243+F246+F249+F252+F255+F258+F261+F264+F267+F270+F273+F276</f>
        <v>63028.11839999998</v>
      </c>
      <c r="G35" s="228"/>
      <c r="H35" s="19">
        <f>H39+H42+H45+H48+H51+H54+H57+H60+H63+H66+H69+H72+H75+H78+H81+H84+H87+H90+H93+H96+H99+H102+H105+H108+H111+H114+H117+H120+H123+H126+H129+H132+H135+H138+H141+H144+H147+H150+H153+H156+H159+H162+H165+H168+H171+H174+H177+H180+H183+H186+H189+H192+H195+H198+H201+H204+H207+H210+H213+H216+H219+H222+H225+H228+H231+H234+H237+H240+H243+H246+H249+H252+H255+H258+H261+H264+H267+H270+H273+H276</f>
        <v>36010.62486</v>
      </c>
      <c r="I35" s="229"/>
      <c r="J35" s="19">
        <f>J39+J42+J45+J48+J51+J54+J57+J60+J63+J66+J69+J72+J75+J78+J81+J84+J87+J90+J93+J96+J99+J102+J105+J108+J111+J114+J117+J120+J123+J126+J129+J132+J135+J138+J141+J144+J147+J150+J153+J156+J159+J162+J165+J168+J171+J174+J177+J180+J183+J186+J189+J192+J195+J198+J201+J204+J207+J210+J213+J216+J219+J222+J225+J228+J231+J234+J237+J240+J243+J246+J249+J252+J255+J258+J261+J264+J267+J270+J273+J276</f>
        <v>3872.542965</v>
      </c>
      <c r="K35" s="19">
        <f>K39+K42+K45+K48+K51+K54+K57+K60+K63+K66+K69+K72+K75+K78+K81+K84+K87+K90+K93+K96+K99+K102+K105+K108+K111+K114+K117+K120+K123+K126+K129+K132+K135+K138+K141+K144+K147+K150+K153+K156+K159+K162+K165+K168+K171+K174+K177+K180+K183+K186+K189+K192+K195+K198+K201+K204+K207+K210+K213+K216+K219+K222+K225+K228+K231+K234+K237+K240+K243+K246+K249+K252+K255+K258+K261+K264+K267+K270+K273+K276</f>
        <v>11281.248259999997</v>
      </c>
      <c r="L35" s="230"/>
      <c r="M35" s="19">
        <f>M39+M42+M45+M48+M51+M54+M57+M60+M63+M66+M69+M72+M75+M78+M81+M84+M87+M90+M93+M96+M99+M102+M105+M108+M111+M114+M117+M120+M123+M126+M129+M132+M135+M138+M141+M144+M147+M150+M153+M156+M159+M162+M165+M168+M171+M174+M177+M180+M183+M186+M189+M192+M195+M198+M201+M204+M207+M210+M213+M216+M219+M222+M225+M228+M231+M234+M237+M240+M243+M246+M249+M252+M255+M258+M261+M264+M267+M270+M273+M276</f>
        <v>65555.41125999998</v>
      </c>
      <c r="N35" s="21" t="s">
        <v>45</v>
      </c>
      <c r="O35" s="224"/>
      <c r="P35" s="224"/>
      <c r="Q35" s="220"/>
      <c r="R35" s="12"/>
    </row>
    <row r="36" spans="1:18" ht="12.75" customHeight="1">
      <c r="A36" s="224"/>
      <c r="B36" s="26" t="s">
        <v>49</v>
      </c>
      <c r="C36" s="222"/>
      <c r="D36" s="222"/>
      <c r="E36" s="222"/>
      <c r="F36" s="222"/>
      <c r="G36" s="222"/>
      <c r="H36" s="222"/>
      <c r="I36" s="222"/>
      <c r="J36" s="222"/>
      <c r="K36" s="222"/>
      <c r="L36" s="222"/>
      <c r="M36" s="222"/>
      <c r="N36" s="222"/>
      <c r="O36" s="222"/>
      <c r="P36" s="222"/>
      <c r="Q36" s="222"/>
      <c r="R36" s="12"/>
    </row>
    <row r="37" spans="1:18" ht="22.5" customHeight="1">
      <c r="A37" s="221" t="s">
        <v>10</v>
      </c>
      <c r="B37" s="23" t="s">
        <v>98</v>
      </c>
      <c r="C37" s="75">
        <f>SUM(C38:C39)</f>
        <v>1000</v>
      </c>
      <c r="D37" s="75">
        <f>SUM(D38:D39)</f>
        <v>0</v>
      </c>
      <c r="E37" s="222" t="s">
        <v>50</v>
      </c>
      <c r="F37" s="75">
        <f>SUM(F38:F39)</f>
        <v>0</v>
      </c>
      <c r="G37" s="222"/>
      <c r="H37" s="75">
        <f>SUM(H38:H39)</f>
        <v>0</v>
      </c>
      <c r="I37" s="225"/>
      <c r="J37" s="75">
        <f>SUM(J38:J39)</f>
        <v>0</v>
      </c>
      <c r="K37" s="75">
        <f>SUM(K38:K39)</f>
        <v>0</v>
      </c>
      <c r="L37" s="223">
        <v>0</v>
      </c>
      <c r="M37" s="75">
        <f>SUM(M38:M39)</f>
        <v>1000</v>
      </c>
      <c r="N37" s="71">
        <f>SUM(N38:N39)</f>
        <v>0</v>
      </c>
      <c r="O37" s="220"/>
      <c r="P37" s="224"/>
      <c r="Q37" s="220"/>
      <c r="R37" s="12"/>
    </row>
    <row r="38" spans="1:18" ht="12.75" customHeight="1">
      <c r="A38" s="221"/>
      <c r="B38" s="18" t="s">
        <v>4</v>
      </c>
      <c r="C38" s="19">
        <v>0</v>
      </c>
      <c r="D38" s="19">
        <v>0</v>
      </c>
      <c r="E38" s="222"/>
      <c r="F38" s="19">
        <v>0</v>
      </c>
      <c r="G38" s="222"/>
      <c r="H38" s="19">
        <v>0</v>
      </c>
      <c r="I38" s="225"/>
      <c r="J38" s="19">
        <v>0</v>
      </c>
      <c r="K38" s="19">
        <v>0</v>
      </c>
      <c r="L38" s="223"/>
      <c r="M38" s="19">
        <v>0</v>
      </c>
      <c r="N38" s="21">
        <f>M38-C38</f>
        <v>0</v>
      </c>
      <c r="O38" s="220"/>
      <c r="P38" s="224"/>
      <c r="Q38" s="220"/>
      <c r="R38" s="12"/>
    </row>
    <row r="39" spans="1:18" ht="12.75" customHeight="1">
      <c r="A39" s="221"/>
      <c r="B39" s="18" t="s">
        <v>5</v>
      </c>
      <c r="C39" s="19">
        <v>1000</v>
      </c>
      <c r="D39" s="19">
        <v>0</v>
      </c>
      <c r="E39" s="222"/>
      <c r="F39" s="19">
        <v>0</v>
      </c>
      <c r="G39" s="222"/>
      <c r="H39" s="19">
        <v>0</v>
      </c>
      <c r="I39" s="225"/>
      <c r="J39" s="19">
        <v>0</v>
      </c>
      <c r="K39" s="19">
        <v>0</v>
      </c>
      <c r="L39" s="223"/>
      <c r="M39" s="19">
        <v>1000</v>
      </c>
      <c r="N39" s="21" t="s">
        <v>45</v>
      </c>
      <c r="O39" s="220"/>
      <c r="P39" s="224"/>
      <c r="Q39" s="220"/>
      <c r="R39" s="12"/>
    </row>
    <row r="40" spans="1:18" ht="33.75" customHeight="1">
      <c r="A40" s="221" t="s">
        <v>11</v>
      </c>
      <c r="B40" s="23" t="s">
        <v>99</v>
      </c>
      <c r="C40" s="75">
        <f>SUM(C41:C42)</f>
        <v>0</v>
      </c>
      <c r="D40" s="75">
        <f>SUM(D41:D42)</f>
        <v>1321.2477000000001</v>
      </c>
      <c r="E40" s="222" t="s">
        <v>50</v>
      </c>
      <c r="F40" s="75">
        <f>SUM(F41:F42)</f>
        <v>4404.159000000001</v>
      </c>
      <c r="G40" s="222" t="s">
        <v>100</v>
      </c>
      <c r="H40" s="75">
        <f>SUM(H41:H42)</f>
        <v>4404.159000000001</v>
      </c>
      <c r="I40" s="225"/>
      <c r="J40" s="75">
        <f>SUM(J41:J42)</f>
        <v>0</v>
      </c>
      <c r="K40" s="75">
        <f>SUM(K41:K42)</f>
        <v>1321.2477000000001</v>
      </c>
      <c r="L40" s="223">
        <v>0</v>
      </c>
      <c r="M40" s="75">
        <f>SUM(M41:M42)</f>
        <v>4404.159000000001</v>
      </c>
      <c r="N40" s="30">
        <f>SUM(N41:N42)</f>
        <v>3523.3272</v>
      </c>
      <c r="O40" s="220"/>
      <c r="P40" s="224"/>
      <c r="Q40" s="220"/>
      <c r="R40" s="12"/>
    </row>
    <row r="41" spans="1:18" ht="12.75" customHeight="1">
      <c r="A41" s="221"/>
      <c r="B41" s="26" t="s">
        <v>4</v>
      </c>
      <c r="C41" s="19">
        <v>0</v>
      </c>
      <c r="D41" s="19">
        <v>1056.99816</v>
      </c>
      <c r="E41" s="222"/>
      <c r="F41" s="19">
        <v>3523.3272</v>
      </c>
      <c r="G41" s="222"/>
      <c r="H41" s="19">
        <v>3523.3272</v>
      </c>
      <c r="I41" s="225"/>
      <c r="J41" s="19">
        <v>0</v>
      </c>
      <c r="K41" s="19">
        <v>1056.99816</v>
      </c>
      <c r="L41" s="223"/>
      <c r="M41" s="19">
        <v>3523.3272</v>
      </c>
      <c r="N41" s="29">
        <f>M41-C41</f>
        <v>3523.3272</v>
      </c>
      <c r="O41" s="220"/>
      <c r="P41" s="224"/>
      <c r="Q41" s="220"/>
      <c r="R41" s="12"/>
    </row>
    <row r="42" spans="1:18" ht="12.75" customHeight="1">
      <c r="A42" s="221"/>
      <c r="B42" s="26" t="s">
        <v>5</v>
      </c>
      <c r="C42" s="19">
        <v>0</v>
      </c>
      <c r="D42" s="19">
        <v>264.24954</v>
      </c>
      <c r="E42" s="222"/>
      <c r="F42" s="19">
        <v>880.8318</v>
      </c>
      <c r="G42" s="222"/>
      <c r="H42" s="19">
        <v>880.8318</v>
      </c>
      <c r="I42" s="225"/>
      <c r="J42" s="19">
        <v>0</v>
      </c>
      <c r="K42" s="19">
        <v>264.24954</v>
      </c>
      <c r="L42" s="223"/>
      <c r="M42" s="19">
        <v>880.8318</v>
      </c>
      <c r="N42" s="21" t="s">
        <v>45</v>
      </c>
      <c r="O42" s="220"/>
      <c r="P42" s="224"/>
      <c r="Q42" s="220"/>
      <c r="R42" s="12"/>
    </row>
    <row r="43" spans="1:18" ht="22.5" customHeight="1">
      <c r="A43" s="221" t="s">
        <v>54</v>
      </c>
      <c r="B43" s="23" t="s">
        <v>101</v>
      </c>
      <c r="C43" s="75">
        <f>SUM(C44:C45)</f>
        <v>250</v>
      </c>
      <c r="D43" s="75">
        <f>SUM(D44:D45)</f>
        <v>0</v>
      </c>
      <c r="E43" s="222" t="s">
        <v>50</v>
      </c>
      <c r="F43" s="75">
        <f>SUM(F44:F45)</f>
        <v>0</v>
      </c>
      <c r="G43" s="222"/>
      <c r="H43" s="75">
        <f>SUM(H44:H45)</f>
        <v>0</v>
      </c>
      <c r="I43" s="225"/>
      <c r="J43" s="75">
        <f>SUM(J44:J45)</f>
        <v>0</v>
      </c>
      <c r="K43" s="75">
        <f>SUM(K44:K45)</f>
        <v>0</v>
      </c>
      <c r="L43" s="223">
        <v>0</v>
      </c>
      <c r="M43" s="75">
        <f>SUM(M44:M45)</f>
        <v>250</v>
      </c>
      <c r="N43" s="71">
        <f>SUM(N44:N45)</f>
        <v>0</v>
      </c>
      <c r="O43" s="220"/>
      <c r="P43" s="224"/>
      <c r="Q43" s="220"/>
      <c r="R43" s="12"/>
    </row>
    <row r="44" spans="1:18" ht="12.75" customHeight="1">
      <c r="A44" s="221"/>
      <c r="B44" s="26" t="s">
        <v>4</v>
      </c>
      <c r="C44" s="19">
        <v>0</v>
      </c>
      <c r="D44" s="19">
        <v>0</v>
      </c>
      <c r="E44" s="222"/>
      <c r="F44" s="19">
        <v>0</v>
      </c>
      <c r="G44" s="222"/>
      <c r="H44" s="19">
        <v>0</v>
      </c>
      <c r="I44" s="225"/>
      <c r="J44" s="19">
        <v>0</v>
      </c>
      <c r="K44" s="19">
        <v>0</v>
      </c>
      <c r="L44" s="223"/>
      <c r="M44" s="19">
        <v>0</v>
      </c>
      <c r="N44" s="21">
        <f>M44-C44</f>
        <v>0</v>
      </c>
      <c r="O44" s="220"/>
      <c r="P44" s="224"/>
      <c r="Q44" s="220"/>
      <c r="R44" s="12"/>
    </row>
    <row r="45" spans="1:18" ht="12.75" customHeight="1">
      <c r="A45" s="221"/>
      <c r="B45" s="26" t="s">
        <v>5</v>
      </c>
      <c r="C45" s="19">
        <v>250</v>
      </c>
      <c r="D45" s="19">
        <v>0</v>
      </c>
      <c r="E45" s="222"/>
      <c r="F45" s="19">
        <v>0</v>
      </c>
      <c r="G45" s="222"/>
      <c r="H45" s="19">
        <v>0</v>
      </c>
      <c r="I45" s="225"/>
      <c r="J45" s="19">
        <v>0</v>
      </c>
      <c r="K45" s="19">
        <v>0</v>
      </c>
      <c r="L45" s="223"/>
      <c r="M45" s="19">
        <v>250</v>
      </c>
      <c r="N45" s="21" t="s">
        <v>45</v>
      </c>
      <c r="O45" s="220"/>
      <c r="P45" s="224"/>
      <c r="Q45" s="220"/>
      <c r="R45" s="12"/>
    </row>
    <row r="46" spans="1:18" ht="22.5" customHeight="1">
      <c r="A46" s="221" t="s">
        <v>55</v>
      </c>
      <c r="B46" s="23" t="s">
        <v>102</v>
      </c>
      <c r="C46" s="75">
        <f>SUM(C47:C48)</f>
        <v>5880</v>
      </c>
      <c r="D46" s="75">
        <f>SUM(D47:D48)</f>
        <v>6722.9755399999995</v>
      </c>
      <c r="E46" s="222" t="s">
        <v>50</v>
      </c>
      <c r="F46" s="75">
        <f>SUM(F47:F48)</f>
        <v>11234.572</v>
      </c>
      <c r="G46" s="222" t="s">
        <v>103</v>
      </c>
      <c r="H46" s="75">
        <f>SUM(H47:H48)</f>
        <v>11234.572</v>
      </c>
      <c r="I46" s="225" t="s">
        <v>366</v>
      </c>
      <c r="J46" s="75">
        <f>SUM(J47:J48)</f>
        <v>0</v>
      </c>
      <c r="K46" s="75">
        <f>SUM(K47:K48)</f>
        <v>3370.3715999999995</v>
      </c>
      <c r="L46" s="223">
        <v>0</v>
      </c>
      <c r="M46" s="75">
        <f>SUM(M47:M48)</f>
        <v>11234.572</v>
      </c>
      <c r="N46" s="54">
        <f>SUM(N47:N48)</f>
        <v>4283.6576000000005</v>
      </c>
      <c r="O46" s="220"/>
      <c r="P46" s="224"/>
      <c r="Q46" s="220" t="s">
        <v>157</v>
      </c>
      <c r="R46" s="12"/>
    </row>
    <row r="47" spans="1:18" ht="12.75" customHeight="1">
      <c r="A47" s="221"/>
      <c r="B47" s="26" t="s">
        <v>4</v>
      </c>
      <c r="C47" s="19">
        <v>4704</v>
      </c>
      <c r="D47" s="19">
        <v>6048.90122</v>
      </c>
      <c r="E47" s="222"/>
      <c r="F47" s="19">
        <v>8987.6576</v>
      </c>
      <c r="G47" s="222"/>
      <c r="H47" s="19">
        <v>8987.6576</v>
      </c>
      <c r="I47" s="225"/>
      <c r="J47" s="19">
        <v>0</v>
      </c>
      <c r="K47" s="19">
        <v>2696.29728</v>
      </c>
      <c r="L47" s="223"/>
      <c r="M47" s="19">
        <v>8987.6576</v>
      </c>
      <c r="N47" s="55">
        <f>M47-C47</f>
        <v>4283.6576000000005</v>
      </c>
      <c r="O47" s="220"/>
      <c r="P47" s="224"/>
      <c r="Q47" s="220"/>
      <c r="R47" s="12"/>
    </row>
    <row r="48" spans="1:18" ht="12.75" customHeight="1">
      <c r="A48" s="221"/>
      <c r="B48" s="26" t="s">
        <v>5</v>
      </c>
      <c r="C48" s="19">
        <v>1176</v>
      </c>
      <c r="D48" s="19">
        <v>674.07432</v>
      </c>
      <c r="E48" s="222"/>
      <c r="F48" s="19">
        <v>2246.9144</v>
      </c>
      <c r="G48" s="222"/>
      <c r="H48" s="19">
        <v>2246.9144</v>
      </c>
      <c r="I48" s="225"/>
      <c r="J48" s="19">
        <v>0</v>
      </c>
      <c r="K48" s="19">
        <v>674.07432</v>
      </c>
      <c r="L48" s="223"/>
      <c r="M48" s="19">
        <v>2246.9144</v>
      </c>
      <c r="N48" s="21" t="s">
        <v>45</v>
      </c>
      <c r="O48" s="220"/>
      <c r="P48" s="224"/>
      <c r="Q48" s="220"/>
      <c r="R48" s="12"/>
    </row>
    <row r="49" spans="1:18" ht="22.5">
      <c r="A49" s="221" t="s">
        <v>56</v>
      </c>
      <c r="B49" s="23" t="s">
        <v>105</v>
      </c>
      <c r="C49" s="75">
        <f>SUM(C50:C51)</f>
        <v>1200</v>
      </c>
      <c r="D49" s="75">
        <f>SUM(D50:D51)</f>
        <v>0</v>
      </c>
      <c r="E49" s="222" t="s">
        <v>50</v>
      </c>
      <c r="F49" s="75">
        <f>SUM(F50:F51)</f>
        <v>3241.841</v>
      </c>
      <c r="G49" s="227"/>
      <c r="H49" s="75">
        <f>SUM(H50:H51)</f>
        <v>0</v>
      </c>
      <c r="I49" s="225"/>
      <c r="J49" s="75">
        <f>SUM(J50:J51)</f>
        <v>0</v>
      </c>
      <c r="K49" s="75">
        <f>SUM(K50:K51)</f>
        <v>0</v>
      </c>
      <c r="L49" s="223">
        <v>0</v>
      </c>
      <c r="M49" s="75">
        <f>SUM(M50:M51)</f>
        <v>3241.841</v>
      </c>
      <c r="N49" s="30">
        <f>SUM(N50:N51)</f>
        <v>1633.4728</v>
      </c>
      <c r="O49" s="220"/>
      <c r="P49" s="224"/>
      <c r="Q49" s="220"/>
      <c r="R49" s="12"/>
    </row>
    <row r="50" spans="1:18" ht="12.75" customHeight="1">
      <c r="A50" s="221"/>
      <c r="B50" s="26" t="s">
        <v>4</v>
      </c>
      <c r="C50" s="19">
        <v>960</v>
      </c>
      <c r="D50" s="19">
        <v>0</v>
      </c>
      <c r="E50" s="222"/>
      <c r="F50" s="19">
        <v>2593.4728</v>
      </c>
      <c r="G50" s="227"/>
      <c r="H50" s="19">
        <v>0</v>
      </c>
      <c r="I50" s="225"/>
      <c r="J50" s="19">
        <v>0</v>
      </c>
      <c r="K50" s="19">
        <v>0</v>
      </c>
      <c r="L50" s="223"/>
      <c r="M50" s="19">
        <v>2593.4728</v>
      </c>
      <c r="N50" s="29">
        <f>M50-C50</f>
        <v>1633.4728</v>
      </c>
      <c r="O50" s="220"/>
      <c r="P50" s="224"/>
      <c r="Q50" s="220"/>
      <c r="R50" s="12"/>
    </row>
    <row r="51" spans="1:18" ht="12.75" customHeight="1">
      <c r="A51" s="221"/>
      <c r="B51" s="26" t="s">
        <v>5</v>
      </c>
      <c r="C51" s="19">
        <v>240</v>
      </c>
      <c r="D51" s="19">
        <v>0</v>
      </c>
      <c r="E51" s="222"/>
      <c r="F51" s="19">
        <v>648.3682</v>
      </c>
      <c r="G51" s="227"/>
      <c r="H51" s="19">
        <v>0</v>
      </c>
      <c r="I51" s="225"/>
      <c r="J51" s="19">
        <v>0</v>
      </c>
      <c r="K51" s="19">
        <v>0</v>
      </c>
      <c r="L51" s="223"/>
      <c r="M51" s="19">
        <v>648.3682</v>
      </c>
      <c r="N51" s="21" t="s">
        <v>45</v>
      </c>
      <c r="O51" s="220"/>
      <c r="P51" s="224"/>
      <c r="Q51" s="220"/>
      <c r="R51" s="12"/>
    </row>
    <row r="52" spans="1:18" ht="22.5" customHeight="1">
      <c r="A52" s="221" t="s">
        <v>57</v>
      </c>
      <c r="B52" s="23" t="s">
        <v>106</v>
      </c>
      <c r="C52" s="75">
        <f>SUM(C53:C54)</f>
        <v>1344</v>
      </c>
      <c r="D52" s="75">
        <f>SUM(D53:D54)</f>
        <v>646.5453</v>
      </c>
      <c r="E52" s="222" t="s">
        <v>110</v>
      </c>
      <c r="F52" s="75">
        <f>SUM(F53:F54)</f>
        <v>2155.151</v>
      </c>
      <c r="G52" s="222" t="s">
        <v>365</v>
      </c>
      <c r="H52" s="75">
        <f>SUM(H53:H54)</f>
        <v>2155.151</v>
      </c>
      <c r="I52" s="225" t="s">
        <v>366</v>
      </c>
      <c r="J52" s="75">
        <f>SUM(J53:J54)</f>
        <v>0</v>
      </c>
      <c r="K52" s="75">
        <f>SUM(K53:K54)</f>
        <v>646.5453</v>
      </c>
      <c r="L52" s="223">
        <v>0</v>
      </c>
      <c r="M52" s="75">
        <f>SUM(M53:M54)</f>
        <v>2155.151</v>
      </c>
      <c r="N52" s="58">
        <f>SUM(N53:N54)</f>
        <v>648.9207999999999</v>
      </c>
      <c r="O52" s="220"/>
      <c r="P52" s="224"/>
      <c r="Q52" s="220"/>
      <c r="R52" s="12"/>
    </row>
    <row r="53" spans="1:18" ht="12.75" customHeight="1">
      <c r="A53" s="221"/>
      <c r="B53" s="26" t="s">
        <v>4</v>
      </c>
      <c r="C53" s="19">
        <v>1075.2</v>
      </c>
      <c r="D53" s="19">
        <v>517.23624</v>
      </c>
      <c r="E53" s="222"/>
      <c r="F53" s="19">
        <v>1724.1208</v>
      </c>
      <c r="G53" s="222"/>
      <c r="H53" s="19">
        <v>1724.1208</v>
      </c>
      <c r="I53" s="225"/>
      <c r="J53" s="19">
        <v>0</v>
      </c>
      <c r="K53" s="19">
        <v>517.23624</v>
      </c>
      <c r="L53" s="223"/>
      <c r="M53" s="19">
        <v>1724.1208</v>
      </c>
      <c r="N53" s="59">
        <f>M53-C53</f>
        <v>648.9207999999999</v>
      </c>
      <c r="O53" s="220"/>
      <c r="P53" s="224"/>
      <c r="Q53" s="220"/>
      <c r="R53" s="12"/>
    </row>
    <row r="54" spans="1:18" ht="12.75" customHeight="1">
      <c r="A54" s="221"/>
      <c r="B54" s="26" t="s">
        <v>5</v>
      </c>
      <c r="C54" s="19">
        <v>268.8</v>
      </c>
      <c r="D54" s="19">
        <v>129.30906</v>
      </c>
      <c r="E54" s="222"/>
      <c r="F54" s="19">
        <v>431.0302</v>
      </c>
      <c r="G54" s="222"/>
      <c r="H54" s="19">
        <v>431.0302</v>
      </c>
      <c r="I54" s="225"/>
      <c r="J54" s="19">
        <v>0</v>
      </c>
      <c r="K54" s="19">
        <v>129.30906</v>
      </c>
      <c r="L54" s="223"/>
      <c r="M54" s="19">
        <v>431.0302</v>
      </c>
      <c r="N54" s="21" t="s">
        <v>45</v>
      </c>
      <c r="O54" s="220"/>
      <c r="P54" s="224"/>
      <c r="Q54" s="220"/>
      <c r="R54" s="12"/>
    </row>
    <row r="55" spans="1:18" ht="45">
      <c r="A55" s="221" t="s">
        <v>58</v>
      </c>
      <c r="B55" s="23" t="s">
        <v>107</v>
      </c>
      <c r="C55" s="75">
        <f>SUM(C56:C57)</f>
        <v>3000</v>
      </c>
      <c r="D55" s="75">
        <f>SUM(D56:D57)</f>
        <v>1885.0899000000002</v>
      </c>
      <c r="E55" s="222" t="s">
        <v>110</v>
      </c>
      <c r="F55" s="75">
        <f>SUM(F56:F57)</f>
        <v>6283.633</v>
      </c>
      <c r="G55" s="222" t="s">
        <v>365</v>
      </c>
      <c r="H55" s="75">
        <f>SUM(H56:H57)</f>
        <v>6283.633</v>
      </c>
      <c r="I55" s="225" t="s">
        <v>366</v>
      </c>
      <c r="J55" s="75">
        <f>SUM(J56:J57)</f>
        <v>0</v>
      </c>
      <c r="K55" s="75">
        <f>SUM(K56:K57)</f>
        <v>1885.0899000000002</v>
      </c>
      <c r="L55" s="223">
        <v>0</v>
      </c>
      <c r="M55" s="75">
        <f>SUM(M56:M57)</f>
        <v>6283.633</v>
      </c>
      <c r="N55" s="30">
        <f>SUM(N56:N57)</f>
        <v>2626.9064</v>
      </c>
      <c r="O55" s="220"/>
      <c r="P55" s="224"/>
      <c r="Q55" s="220"/>
      <c r="R55" s="12"/>
    </row>
    <row r="56" spans="1:18" ht="12.75" customHeight="1">
      <c r="A56" s="221"/>
      <c r="B56" s="26" t="s">
        <v>4</v>
      </c>
      <c r="C56" s="19">
        <v>2400</v>
      </c>
      <c r="D56" s="19">
        <v>1508.07192</v>
      </c>
      <c r="E56" s="222"/>
      <c r="F56" s="19">
        <v>5026.9064</v>
      </c>
      <c r="G56" s="222"/>
      <c r="H56" s="19">
        <v>5026.9064</v>
      </c>
      <c r="I56" s="225"/>
      <c r="J56" s="19">
        <v>0</v>
      </c>
      <c r="K56" s="19">
        <v>1508.07192</v>
      </c>
      <c r="L56" s="223"/>
      <c r="M56" s="19">
        <v>5026.9064</v>
      </c>
      <c r="N56" s="29">
        <f>M56-C56</f>
        <v>2626.9064</v>
      </c>
      <c r="O56" s="220"/>
      <c r="P56" s="224"/>
      <c r="Q56" s="220"/>
      <c r="R56" s="12"/>
    </row>
    <row r="57" spans="1:18" ht="12.75" customHeight="1">
      <c r="A57" s="221"/>
      <c r="B57" s="26" t="s">
        <v>5</v>
      </c>
      <c r="C57" s="19">
        <v>600</v>
      </c>
      <c r="D57" s="19">
        <v>377.01798</v>
      </c>
      <c r="E57" s="222"/>
      <c r="F57" s="19">
        <v>1256.7266</v>
      </c>
      <c r="G57" s="222"/>
      <c r="H57" s="19">
        <v>1256.7266</v>
      </c>
      <c r="I57" s="225"/>
      <c r="J57" s="19">
        <v>0</v>
      </c>
      <c r="K57" s="19">
        <v>377.01798</v>
      </c>
      <c r="L57" s="223"/>
      <c r="M57" s="19">
        <v>1256.7266</v>
      </c>
      <c r="N57" s="21" t="s">
        <v>45</v>
      </c>
      <c r="O57" s="220"/>
      <c r="P57" s="224"/>
      <c r="Q57" s="220"/>
      <c r="R57" s="12"/>
    </row>
    <row r="58" spans="1:18" ht="22.5">
      <c r="A58" s="221" t="s">
        <v>59</v>
      </c>
      <c r="B58" s="23" t="s">
        <v>108</v>
      </c>
      <c r="C58" s="75">
        <f>SUM(C59:C60)</f>
        <v>3696</v>
      </c>
      <c r="D58" s="75">
        <f>SUM(D59:D60)</f>
        <v>1455.4722000000002</v>
      </c>
      <c r="E58" s="222" t="s">
        <v>60</v>
      </c>
      <c r="F58" s="75">
        <f>SUM(F59:F60)</f>
        <v>4851.574</v>
      </c>
      <c r="G58" s="222" t="s">
        <v>103</v>
      </c>
      <c r="H58" s="75">
        <f>SUM(H59:H60)</f>
        <v>4851.574</v>
      </c>
      <c r="I58" s="225" t="s">
        <v>366</v>
      </c>
      <c r="J58" s="75">
        <f>SUM(J59:J60)</f>
        <v>0</v>
      </c>
      <c r="K58" s="75">
        <f>SUM(K59:K60)</f>
        <v>1455.4722000000002</v>
      </c>
      <c r="L58" s="223">
        <v>0</v>
      </c>
      <c r="M58" s="75">
        <f>SUM(M59:M60)</f>
        <v>4851.574</v>
      </c>
      <c r="N58" s="30">
        <f>SUM(N59:N60)</f>
        <v>924.4591999999998</v>
      </c>
      <c r="O58" s="220"/>
      <c r="P58" s="224"/>
      <c r="Q58" s="220" t="s">
        <v>157</v>
      </c>
      <c r="R58" s="12"/>
    </row>
    <row r="59" spans="1:18" ht="12.75" customHeight="1">
      <c r="A59" s="221"/>
      <c r="B59" s="26" t="s">
        <v>4</v>
      </c>
      <c r="C59" s="19">
        <v>2956.8</v>
      </c>
      <c r="D59" s="19">
        <v>1164.37776</v>
      </c>
      <c r="E59" s="222"/>
      <c r="F59" s="19">
        <v>3881.2592</v>
      </c>
      <c r="G59" s="222"/>
      <c r="H59" s="19">
        <v>3881.2592</v>
      </c>
      <c r="I59" s="225"/>
      <c r="J59" s="19">
        <v>0</v>
      </c>
      <c r="K59" s="19">
        <v>1164.37776</v>
      </c>
      <c r="L59" s="223"/>
      <c r="M59" s="19">
        <v>3881.2592</v>
      </c>
      <c r="N59" s="29">
        <f>M59-C59</f>
        <v>924.4591999999998</v>
      </c>
      <c r="O59" s="220"/>
      <c r="P59" s="224"/>
      <c r="Q59" s="220"/>
      <c r="R59" s="12"/>
    </row>
    <row r="60" spans="1:18" ht="12.75" customHeight="1">
      <c r="A60" s="221"/>
      <c r="B60" s="26" t="s">
        <v>5</v>
      </c>
      <c r="C60" s="19">
        <v>739.2</v>
      </c>
      <c r="D60" s="19">
        <v>291.09444</v>
      </c>
      <c r="E60" s="222"/>
      <c r="F60" s="19">
        <v>970.3148</v>
      </c>
      <c r="G60" s="222"/>
      <c r="H60" s="19">
        <v>970.3148</v>
      </c>
      <c r="I60" s="225"/>
      <c r="J60" s="19">
        <v>0</v>
      </c>
      <c r="K60" s="19">
        <v>291.09444</v>
      </c>
      <c r="L60" s="223"/>
      <c r="M60" s="19">
        <v>970.3148</v>
      </c>
      <c r="N60" s="21" t="s">
        <v>45</v>
      </c>
      <c r="O60" s="220"/>
      <c r="P60" s="224"/>
      <c r="Q60" s="220"/>
      <c r="R60" s="12"/>
    </row>
    <row r="61" spans="1:18" ht="11.25">
      <c r="A61" s="221" t="s">
        <v>61</v>
      </c>
      <c r="B61" s="23" t="s">
        <v>109</v>
      </c>
      <c r="C61" s="75">
        <f>SUM(C62:C63)</f>
        <v>1400</v>
      </c>
      <c r="D61" s="75">
        <f>SUM(D62:D63)</f>
        <v>0</v>
      </c>
      <c r="E61" s="222" t="s">
        <v>110</v>
      </c>
      <c r="F61" s="75">
        <f>SUM(F62:F63)</f>
        <v>2705.745</v>
      </c>
      <c r="G61" s="222"/>
      <c r="H61" s="75">
        <f>SUM(H62:H63)</f>
        <v>0</v>
      </c>
      <c r="I61" s="225"/>
      <c r="J61" s="75">
        <f>SUM(J62:J63)</f>
        <v>0</v>
      </c>
      <c r="K61" s="75">
        <f>SUM(K62:K63)</f>
        <v>0</v>
      </c>
      <c r="L61" s="223">
        <v>0</v>
      </c>
      <c r="M61" s="75">
        <f>SUM(M62:M63)</f>
        <v>2705.745</v>
      </c>
      <c r="N61" s="30">
        <f>SUM(N62:N63)</f>
        <v>1044.596</v>
      </c>
      <c r="O61" s="220"/>
      <c r="P61" s="224"/>
      <c r="Q61" s="220"/>
      <c r="R61" s="12"/>
    </row>
    <row r="62" spans="1:18" ht="12.75" customHeight="1">
      <c r="A62" s="221"/>
      <c r="B62" s="26" t="s">
        <v>4</v>
      </c>
      <c r="C62" s="19">
        <v>1120</v>
      </c>
      <c r="D62" s="19">
        <v>0</v>
      </c>
      <c r="E62" s="222"/>
      <c r="F62" s="19">
        <v>2164.596</v>
      </c>
      <c r="G62" s="222"/>
      <c r="H62" s="19">
        <v>0</v>
      </c>
      <c r="I62" s="225"/>
      <c r="J62" s="19">
        <v>0</v>
      </c>
      <c r="K62" s="19">
        <v>0</v>
      </c>
      <c r="L62" s="223"/>
      <c r="M62" s="19">
        <v>2164.596</v>
      </c>
      <c r="N62" s="29">
        <f>M62-C62</f>
        <v>1044.596</v>
      </c>
      <c r="O62" s="220"/>
      <c r="P62" s="224"/>
      <c r="Q62" s="220"/>
      <c r="R62" s="12"/>
    </row>
    <row r="63" spans="1:18" ht="12.75" customHeight="1">
      <c r="A63" s="221"/>
      <c r="B63" s="26" t="s">
        <v>5</v>
      </c>
      <c r="C63" s="19">
        <v>280</v>
      </c>
      <c r="D63" s="19">
        <v>0</v>
      </c>
      <c r="E63" s="222"/>
      <c r="F63" s="19">
        <v>541.149</v>
      </c>
      <c r="G63" s="222"/>
      <c r="H63" s="19">
        <v>0</v>
      </c>
      <c r="I63" s="225"/>
      <c r="J63" s="19">
        <v>0</v>
      </c>
      <c r="K63" s="19">
        <v>0</v>
      </c>
      <c r="L63" s="223"/>
      <c r="M63" s="19">
        <v>541.149</v>
      </c>
      <c r="N63" s="21" t="s">
        <v>45</v>
      </c>
      <c r="O63" s="220"/>
      <c r="P63" s="224"/>
      <c r="Q63" s="220"/>
      <c r="R63" s="12"/>
    </row>
    <row r="64" spans="1:18" ht="11.25">
      <c r="A64" s="221" t="s">
        <v>62</v>
      </c>
      <c r="B64" s="23" t="s">
        <v>111</v>
      </c>
      <c r="C64" s="75">
        <f>SUM(C65:C66)</f>
        <v>1056</v>
      </c>
      <c r="D64" s="75">
        <f>SUM(D65:D66)</f>
        <v>0</v>
      </c>
      <c r="E64" s="222" t="s">
        <v>110</v>
      </c>
      <c r="F64" s="75">
        <f>SUM(F65:F66)</f>
        <v>5186.106</v>
      </c>
      <c r="G64" s="222"/>
      <c r="H64" s="75">
        <f>SUM(H65:H66)</f>
        <v>0</v>
      </c>
      <c r="I64" s="225"/>
      <c r="J64" s="75">
        <f>SUM(J65:J66)</f>
        <v>0</v>
      </c>
      <c r="K64" s="75">
        <f>SUM(K65:K66)</f>
        <v>0</v>
      </c>
      <c r="L64" s="223">
        <v>0</v>
      </c>
      <c r="M64" s="75">
        <f>SUM(M65:M66)</f>
        <v>5186.106</v>
      </c>
      <c r="N64" s="30">
        <f>SUM(N65:N66)</f>
        <v>3304.0847999999996</v>
      </c>
      <c r="O64" s="220"/>
      <c r="P64" s="224"/>
      <c r="Q64" s="220"/>
      <c r="R64" s="12"/>
    </row>
    <row r="65" spans="1:18" ht="12.75" customHeight="1">
      <c r="A65" s="221"/>
      <c r="B65" s="26" t="s">
        <v>4</v>
      </c>
      <c r="C65" s="19">
        <v>844.8</v>
      </c>
      <c r="D65" s="19">
        <v>0</v>
      </c>
      <c r="E65" s="222"/>
      <c r="F65" s="19">
        <v>4148.8848</v>
      </c>
      <c r="G65" s="222"/>
      <c r="H65" s="19">
        <v>0</v>
      </c>
      <c r="I65" s="225"/>
      <c r="J65" s="19">
        <v>0</v>
      </c>
      <c r="K65" s="19">
        <v>0</v>
      </c>
      <c r="L65" s="223"/>
      <c r="M65" s="19">
        <v>4148.8848</v>
      </c>
      <c r="N65" s="29">
        <f>M65-C65</f>
        <v>3304.0847999999996</v>
      </c>
      <c r="O65" s="220"/>
      <c r="P65" s="224"/>
      <c r="Q65" s="220"/>
      <c r="R65" s="12"/>
    </row>
    <row r="66" spans="1:18" ht="12.75" customHeight="1">
      <c r="A66" s="221"/>
      <c r="B66" s="26" t="s">
        <v>5</v>
      </c>
      <c r="C66" s="19">
        <v>211.2</v>
      </c>
      <c r="D66" s="19">
        <v>0</v>
      </c>
      <c r="E66" s="222"/>
      <c r="F66" s="19">
        <v>1037.2212</v>
      </c>
      <c r="G66" s="222"/>
      <c r="H66" s="19">
        <v>0</v>
      </c>
      <c r="I66" s="225"/>
      <c r="J66" s="19">
        <v>0</v>
      </c>
      <c r="K66" s="19">
        <v>0</v>
      </c>
      <c r="L66" s="223"/>
      <c r="M66" s="19">
        <v>1037.2212</v>
      </c>
      <c r="N66" s="21" t="s">
        <v>45</v>
      </c>
      <c r="O66" s="220"/>
      <c r="P66" s="224"/>
      <c r="Q66" s="220"/>
      <c r="R66" s="12"/>
    </row>
    <row r="67" spans="1:18" ht="11.25">
      <c r="A67" s="221" t="s">
        <v>63</v>
      </c>
      <c r="B67" s="23" t="s">
        <v>112</v>
      </c>
      <c r="C67" s="75">
        <f>SUM(C68:C69)</f>
        <v>660</v>
      </c>
      <c r="D67" s="75">
        <f>SUM(D68:D69)</f>
        <v>0</v>
      </c>
      <c r="E67" s="222" t="s">
        <v>110</v>
      </c>
      <c r="F67" s="75">
        <f>SUM(F68:F69)</f>
        <v>3096.042</v>
      </c>
      <c r="G67" s="222"/>
      <c r="H67" s="75">
        <f>SUM(H68:H69)</f>
        <v>0</v>
      </c>
      <c r="I67" s="225"/>
      <c r="J67" s="75">
        <f>SUM(J68:J69)</f>
        <v>0</v>
      </c>
      <c r="K67" s="75">
        <f>SUM(K68:K69)</f>
        <v>0</v>
      </c>
      <c r="L67" s="223">
        <v>0</v>
      </c>
      <c r="M67" s="75">
        <f>SUM(M68:M69)</f>
        <v>3096.042</v>
      </c>
      <c r="N67" s="30">
        <f>SUM(N68:N69)</f>
        <v>1948.8336</v>
      </c>
      <c r="O67" s="220"/>
      <c r="P67" s="224"/>
      <c r="Q67" s="220"/>
      <c r="R67" s="12"/>
    </row>
    <row r="68" spans="1:18" ht="12.75" customHeight="1">
      <c r="A68" s="221"/>
      <c r="B68" s="26" t="s">
        <v>4</v>
      </c>
      <c r="C68" s="19">
        <v>528</v>
      </c>
      <c r="D68" s="19">
        <v>0</v>
      </c>
      <c r="E68" s="222"/>
      <c r="F68" s="19">
        <v>2476.8336</v>
      </c>
      <c r="G68" s="222"/>
      <c r="H68" s="19">
        <v>0</v>
      </c>
      <c r="I68" s="225"/>
      <c r="J68" s="19">
        <v>0</v>
      </c>
      <c r="K68" s="19">
        <v>0</v>
      </c>
      <c r="L68" s="223"/>
      <c r="M68" s="19">
        <v>2476.8336</v>
      </c>
      <c r="N68" s="29">
        <f>M68-C68</f>
        <v>1948.8336</v>
      </c>
      <c r="O68" s="220"/>
      <c r="P68" s="224"/>
      <c r="Q68" s="220"/>
      <c r="R68" s="12"/>
    </row>
    <row r="69" spans="1:18" ht="12.75" customHeight="1">
      <c r="A69" s="221"/>
      <c r="B69" s="26" t="s">
        <v>5</v>
      </c>
      <c r="C69" s="19">
        <v>132</v>
      </c>
      <c r="D69" s="19">
        <v>0</v>
      </c>
      <c r="E69" s="222"/>
      <c r="F69" s="19">
        <v>619.2084</v>
      </c>
      <c r="G69" s="222"/>
      <c r="H69" s="19">
        <v>0</v>
      </c>
      <c r="I69" s="225"/>
      <c r="J69" s="19">
        <v>0</v>
      </c>
      <c r="K69" s="19">
        <v>0</v>
      </c>
      <c r="L69" s="223"/>
      <c r="M69" s="19">
        <v>619.2084</v>
      </c>
      <c r="N69" s="21" t="s">
        <v>45</v>
      </c>
      <c r="O69" s="220"/>
      <c r="P69" s="224"/>
      <c r="Q69" s="220"/>
      <c r="R69" s="12"/>
    </row>
    <row r="70" spans="1:18" ht="11.25">
      <c r="A70" s="221" t="s">
        <v>64</v>
      </c>
      <c r="B70" s="23" t="s">
        <v>113</v>
      </c>
      <c r="C70" s="75">
        <f>SUM(C71:C72)</f>
        <v>792</v>
      </c>
      <c r="D70" s="75">
        <f>SUM(D71:D72)</f>
        <v>0</v>
      </c>
      <c r="E70" s="222" t="s">
        <v>110</v>
      </c>
      <c r="F70" s="75">
        <f>SUM(F71:F72)</f>
        <v>4109.26</v>
      </c>
      <c r="G70" s="222"/>
      <c r="H70" s="75">
        <f>SUM(H71:H72)</f>
        <v>0</v>
      </c>
      <c r="I70" s="225"/>
      <c r="J70" s="75">
        <f>SUM(J71:J72)</f>
        <v>0</v>
      </c>
      <c r="K70" s="75">
        <f>SUM(K71:K72)</f>
        <v>0</v>
      </c>
      <c r="L70" s="223">
        <v>0</v>
      </c>
      <c r="M70" s="75">
        <f>SUM(M71:M72)</f>
        <v>4109.26</v>
      </c>
      <c r="N70" s="54">
        <f>SUM(N71:N72)</f>
        <v>2653.808</v>
      </c>
      <c r="O70" s="220"/>
      <c r="P70" s="224"/>
      <c r="Q70" s="226"/>
      <c r="R70" s="12"/>
    </row>
    <row r="71" spans="1:18" ht="12.75" customHeight="1">
      <c r="A71" s="221"/>
      <c r="B71" s="26" t="s">
        <v>4</v>
      </c>
      <c r="C71" s="19">
        <v>633.6</v>
      </c>
      <c r="D71" s="19">
        <v>0</v>
      </c>
      <c r="E71" s="222"/>
      <c r="F71" s="19">
        <v>3287.408</v>
      </c>
      <c r="G71" s="222"/>
      <c r="H71" s="19">
        <v>0</v>
      </c>
      <c r="I71" s="225"/>
      <c r="J71" s="19">
        <v>0</v>
      </c>
      <c r="K71" s="19">
        <v>0</v>
      </c>
      <c r="L71" s="223"/>
      <c r="M71" s="19">
        <v>3287.408</v>
      </c>
      <c r="N71" s="55">
        <f>M71-C71</f>
        <v>2653.808</v>
      </c>
      <c r="O71" s="220"/>
      <c r="P71" s="224"/>
      <c r="Q71" s="226"/>
      <c r="R71" s="12"/>
    </row>
    <row r="72" spans="1:18" ht="12.75" customHeight="1">
      <c r="A72" s="221"/>
      <c r="B72" s="26" t="s">
        <v>5</v>
      </c>
      <c r="C72" s="19">
        <v>158.4</v>
      </c>
      <c r="D72" s="19">
        <v>0</v>
      </c>
      <c r="E72" s="222"/>
      <c r="F72" s="19">
        <v>821.852</v>
      </c>
      <c r="G72" s="222"/>
      <c r="H72" s="19">
        <v>0</v>
      </c>
      <c r="I72" s="225"/>
      <c r="J72" s="19">
        <v>0</v>
      </c>
      <c r="K72" s="19">
        <v>0</v>
      </c>
      <c r="L72" s="223"/>
      <c r="M72" s="19">
        <v>821.852</v>
      </c>
      <c r="N72" s="21" t="s">
        <v>45</v>
      </c>
      <c r="O72" s="220"/>
      <c r="P72" s="224"/>
      <c r="Q72" s="226"/>
      <c r="R72" s="12"/>
    </row>
    <row r="73" spans="1:18" ht="11.25">
      <c r="A73" s="221" t="s">
        <v>65</v>
      </c>
      <c r="B73" s="23" t="s">
        <v>114</v>
      </c>
      <c r="C73" s="75">
        <f>SUM(C74:C75)</f>
        <v>1408</v>
      </c>
      <c r="D73" s="75">
        <f>SUM(D74:D75)</f>
        <v>1339.757</v>
      </c>
      <c r="E73" s="222" t="s">
        <v>60</v>
      </c>
      <c r="F73" s="75">
        <f>SUM(F74:F75)</f>
        <v>4445.853</v>
      </c>
      <c r="G73" s="153" t="s">
        <v>115</v>
      </c>
      <c r="H73" s="75">
        <f>SUM(H74:H75)</f>
        <v>4445.853</v>
      </c>
      <c r="I73" s="225" t="s">
        <v>104</v>
      </c>
      <c r="J73" s="75">
        <f>SUM(J74:J75)</f>
        <v>0</v>
      </c>
      <c r="K73" s="75">
        <f>SUM(K74:K75)</f>
        <v>1339.757</v>
      </c>
      <c r="L73" s="223">
        <v>0</v>
      </c>
      <c r="M73" s="75">
        <f>SUM(M74:M75)</f>
        <v>4445.853</v>
      </c>
      <c r="N73" s="30">
        <f>SUM(N74:N75)</f>
        <v>2430.2824</v>
      </c>
      <c r="O73" s="180"/>
      <c r="P73" s="168"/>
      <c r="Q73" s="220" t="s">
        <v>157</v>
      </c>
      <c r="R73" s="12"/>
    </row>
    <row r="74" spans="1:18" ht="12.75" customHeight="1">
      <c r="A74" s="221"/>
      <c r="B74" s="26" t="s">
        <v>4</v>
      </c>
      <c r="C74" s="19">
        <v>1126.4</v>
      </c>
      <c r="D74" s="19">
        <v>1073.00582</v>
      </c>
      <c r="E74" s="222"/>
      <c r="F74" s="19">
        <v>3556.6824</v>
      </c>
      <c r="G74" s="154"/>
      <c r="H74" s="19">
        <v>3556.6824</v>
      </c>
      <c r="I74" s="225"/>
      <c r="J74" s="19">
        <v>0</v>
      </c>
      <c r="K74" s="19">
        <v>1073.00582</v>
      </c>
      <c r="L74" s="223"/>
      <c r="M74" s="19">
        <v>3556.6824</v>
      </c>
      <c r="N74" s="29">
        <f>M74-C74</f>
        <v>2430.2824</v>
      </c>
      <c r="O74" s="181"/>
      <c r="P74" s="169"/>
      <c r="Q74" s="220"/>
      <c r="R74" s="12"/>
    </row>
    <row r="75" spans="1:18" ht="12.75" customHeight="1">
      <c r="A75" s="221"/>
      <c r="B75" s="26" t="s">
        <v>5</v>
      </c>
      <c r="C75" s="19">
        <v>281.6</v>
      </c>
      <c r="D75" s="19">
        <v>266.75118</v>
      </c>
      <c r="E75" s="222"/>
      <c r="F75" s="19">
        <v>889.1706</v>
      </c>
      <c r="G75" s="155"/>
      <c r="H75" s="19">
        <v>889.1706</v>
      </c>
      <c r="I75" s="225"/>
      <c r="J75" s="19">
        <v>0</v>
      </c>
      <c r="K75" s="19">
        <v>266.75118</v>
      </c>
      <c r="L75" s="223"/>
      <c r="M75" s="19">
        <v>889.1706</v>
      </c>
      <c r="N75" s="21" t="s">
        <v>45</v>
      </c>
      <c r="O75" s="182"/>
      <c r="P75" s="170"/>
      <c r="Q75" s="220"/>
      <c r="R75" s="12"/>
    </row>
    <row r="76" spans="1:18" ht="11.25">
      <c r="A76" s="221" t="s">
        <v>66</v>
      </c>
      <c r="B76" s="23" t="s">
        <v>116</v>
      </c>
      <c r="C76" s="75">
        <f>SUM(C77:C78)</f>
        <v>1496</v>
      </c>
      <c r="D76" s="75">
        <f>SUM(D77:D78)</f>
        <v>1943.4800999999998</v>
      </c>
      <c r="E76" s="222" t="s">
        <v>60</v>
      </c>
      <c r="F76" s="75">
        <f>SUM(F77:F78)</f>
        <v>6478.267</v>
      </c>
      <c r="G76" s="153" t="s">
        <v>115</v>
      </c>
      <c r="H76" s="75">
        <f>SUM(H77:H78)</f>
        <v>6478.267</v>
      </c>
      <c r="I76" s="225" t="s">
        <v>104</v>
      </c>
      <c r="J76" s="75">
        <f>SUM(J77:J78)</f>
        <v>0</v>
      </c>
      <c r="K76" s="75">
        <f>SUM(K77:K78)</f>
        <v>1943.4800999999998</v>
      </c>
      <c r="L76" s="223">
        <v>0</v>
      </c>
      <c r="M76" s="75">
        <f>SUM(M77:M78)</f>
        <v>6478.267</v>
      </c>
      <c r="N76" s="30">
        <f>SUM(N77:N78)</f>
        <v>3985.8135999999995</v>
      </c>
      <c r="O76" s="180"/>
      <c r="P76" s="168"/>
      <c r="Q76" s="220"/>
      <c r="R76" s="12"/>
    </row>
    <row r="77" spans="1:18" ht="12.75" customHeight="1">
      <c r="A77" s="221"/>
      <c r="B77" s="26" t="s">
        <v>4</v>
      </c>
      <c r="C77" s="19">
        <v>1196.8</v>
      </c>
      <c r="D77" s="19">
        <v>1554.78408</v>
      </c>
      <c r="E77" s="222"/>
      <c r="F77" s="19">
        <v>5182.6136</v>
      </c>
      <c r="G77" s="154"/>
      <c r="H77" s="19">
        <v>5182.6136</v>
      </c>
      <c r="I77" s="225"/>
      <c r="J77" s="19">
        <v>0</v>
      </c>
      <c r="K77" s="19">
        <v>1554.78408</v>
      </c>
      <c r="L77" s="223"/>
      <c r="M77" s="19">
        <v>5182.6136</v>
      </c>
      <c r="N77" s="29">
        <f>M77-C77</f>
        <v>3985.8135999999995</v>
      </c>
      <c r="O77" s="181"/>
      <c r="P77" s="169"/>
      <c r="Q77" s="220"/>
      <c r="R77" s="12"/>
    </row>
    <row r="78" spans="1:18" ht="12.75" customHeight="1">
      <c r="A78" s="221"/>
      <c r="B78" s="26" t="s">
        <v>5</v>
      </c>
      <c r="C78" s="19">
        <v>299.2</v>
      </c>
      <c r="D78" s="19">
        <v>388.69602</v>
      </c>
      <c r="E78" s="222"/>
      <c r="F78" s="19">
        <v>1295.6534</v>
      </c>
      <c r="G78" s="155"/>
      <c r="H78" s="19">
        <v>1295.6534</v>
      </c>
      <c r="I78" s="225"/>
      <c r="J78" s="19">
        <v>0</v>
      </c>
      <c r="K78" s="19">
        <v>388.69602</v>
      </c>
      <c r="L78" s="223"/>
      <c r="M78" s="19">
        <v>1295.6534</v>
      </c>
      <c r="N78" s="21" t="s">
        <v>45</v>
      </c>
      <c r="O78" s="182"/>
      <c r="P78" s="170"/>
      <c r="Q78" s="220"/>
      <c r="R78" s="12"/>
    </row>
    <row r="79" spans="1:18" ht="12.75" customHeight="1">
      <c r="A79" s="221" t="s">
        <v>193</v>
      </c>
      <c r="B79" s="23" t="s">
        <v>117</v>
      </c>
      <c r="C79" s="75">
        <f>SUM(C80:C81)</f>
        <v>2552</v>
      </c>
      <c r="D79" s="75">
        <f>SUM(D80:D81)</f>
        <v>0</v>
      </c>
      <c r="E79" s="222" t="s">
        <v>110</v>
      </c>
      <c r="F79" s="75">
        <f>SUM(F80:F81)</f>
        <v>9471.494</v>
      </c>
      <c r="G79" s="153"/>
      <c r="H79" s="75">
        <f>SUM(H80:H81)</f>
        <v>0</v>
      </c>
      <c r="I79" s="156"/>
      <c r="J79" s="75">
        <f>SUM(J80:J81)</f>
        <v>0</v>
      </c>
      <c r="K79" s="75">
        <f>SUM(K80:K81)</f>
        <v>0</v>
      </c>
      <c r="L79" s="223">
        <v>0</v>
      </c>
      <c r="M79" s="75">
        <f>SUM(M80:M81)</f>
        <v>9471.494</v>
      </c>
      <c r="N79" s="30">
        <f>SUM(N80:N81)</f>
        <v>5535.5952</v>
      </c>
      <c r="O79" s="180"/>
      <c r="P79" s="168"/>
      <c r="Q79" s="220"/>
      <c r="R79" s="12"/>
    </row>
    <row r="80" spans="1:18" ht="12.75" customHeight="1">
      <c r="A80" s="221"/>
      <c r="B80" s="26" t="s">
        <v>4</v>
      </c>
      <c r="C80" s="19">
        <v>2041.6</v>
      </c>
      <c r="D80" s="19">
        <v>0</v>
      </c>
      <c r="E80" s="222"/>
      <c r="F80" s="19">
        <v>7577.1952</v>
      </c>
      <c r="G80" s="154"/>
      <c r="H80" s="75">
        <v>0</v>
      </c>
      <c r="I80" s="157"/>
      <c r="J80" s="19">
        <v>0</v>
      </c>
      <c r="K80" s="19">
        <v>0</v>
      </c>
      <c r="L80" s="223"/>
      <c r="M80" s="19">
        <v>7577.1952</v>
      </c>
      <c r="N80" s="29">
        <f>M80-C80</f>
        <v>5535.5952</v>
      </c>
      <c r="O80" s="181"/>
      <c r="P80" s="169"/>
      <c r="Q80" s="220"/>
      <c r="R80" s="12"/>
    </row>
    <row r="81" spans="1:18" ht="12.75" customHeight="1">
      <c r="A81" s="221"/>
      <c r="B81" s="26" t="s">
        <v>5</v>
      </c>
      <c r="C81" s="19">
        <v>510.4</v>
      </c>
      <c r="D81" s="19">
        <v>0</v>
      </c>
      <c r="E81" s="222"/>
      <c r="F81" s="19">
        <v>1894.2988</v>
      </c>
      <c r="G81" s="155"/>
      <c r="H81" s="19">
        <v>0</v>
      </c>
      <c r="I81" s="158"/>
      <c r="J81" s="19">
        <v>0</v>
      </c>
      <c r="K81" s="19">
        <v>0</v>
      </c>
      <c r="L81" s="223"/>
      <c r="M81" s="19">
        <v>1894.2988</v>
      </c>
      <c r="N81" s="21" t="s">
        <v>45</v>
      </c>
      <c r="O81" s="182"/>
      <c r="P81" s="170"/>
      <c r="Q81" s="220"/>
      <c r="R81" s="12"/>
    </row>
    <row r="82" spans="1:18" ht="12.75" customHeight="1">
      <c r="A82" s="221" t="s">
        <v>194</v>
      </c>
      <c r="B82" s="23" t="s">
        <v>118</v>
      </c>
      <c r="C82" s="75">
        <f>SUM(C83:C84)</f>
        <v>1936</v>
      </c>
      <c r="D82" s="75">
        <f>SUM(D83:D84)</f>
        <v>0</v>
      </c>
      <c r="E82" s="222" t="s">
        <v>60</v>
      </c>
      <c r="F82" s="75">
        <f>SUM(F83:F84)</f>
        <v>6770.5650000000005</v>
      </c>
      <c r="G82" s="153"/>
      <c r="H82" s="75">
        <f>SUM(H83:H84)</f>
        <v>0</v>
      </c>
      <c r="I82" s="156"/>
      <c r="J82" s="75">
        <f>SUM(J83:J84)</f>
        <v>0</v>
      </c>
      <c r="K82" s="75">
        <f>SUM(K83:K84)</f>
        <v>0</v>
      </c>
      <c r="L82" s="223">
        <v>0</v>
      </c>
      <c r="M82" s="75">
        <f>SUM(M83:M84)</f>
        <v>6770.5650000000005</v>
      </c>
      <c r="N82" s="30">
        <f>SUM(N83:N84)</f>
        <v>3867.652</v>
      </c>
      <c r="O82" s="180"/>
      <c r="P82" s="168"/>
      <c r="Q82" s="220"/>
      <c r="R82" s="12"/>
    </row>
    <row r="83" spans="1:18" ht="12.75" customHeight="1">
      <c r="A83" s="221"/>
      <c r="B83" s="26" t="s">
        <v>4</v>
      </c>
      <c r="C83" s="19">
        <v>1548.8</v>
      </c>
      <c r="D83" s="19">
        <v>0</v>
      </c>
      <c r="E83" s="222"/>
      <c r="F83" s="19">
        <v>5416.452</v>
      </c>
      <c r="G83" s="154"/>
      <c r="H83" s="19">
        <v>0</v>
      </c>
      <c r="I83" s="157"/>
      <c r="J83" s="19">
        <v>0</v>
      </c>
      <c r="K83" s="19">
        <v>0</v>
      </c>
      <c r="L83" s="223"/>
      <c r="M83" s="19">
        <v>5416.452</v>
      </c>
      <c r="N83" s="29">
        <f>M83-C83</f>
        <v>3867.652</v>
      </c>
      <c r="O83" s="181"/>
      <c r="P83" s="169"/>
      <c r="Q83" s="220"/>
      <c r="R83" s="12"/>
    </row>
    <row r="84" spans="1:18" ht="12.75" customHeight="1">
      <c r="A84" s="221"/>
      <c r="B84" s="26" t="s">
        <v>5</v>
      </c>
      <c r="C84" s="19">
        <v>387.2</v>
      </c>
      <c r="D84" s="19">
        <v>0</v>
      </c>
      <c r="E84" s="222"/>
      <c r="F84" s="19">
        <v>1354.113</v>
      </c>
      <c r="G84" s="155"/>
      <c r="H84" s="19">
        <v>0</v>
      </c>
      <c r="I84" s="158"/>
      <c r="J84" s="19">
        <v>0</v>
      </c>
      <c r="K84" s="19">
        <v>0</v>
      </c>
      <c r="L84" s="223"/>
      <c r="M84" s="19">
        <v>1354.113</v>
      </c>
      <c r="N84" s="21" t="s">
        <v>45</v>
      </c>
      <c r="O84" s="182"/>
      <c r="P84" s="170"/>
      <c r="Q84" s="220"/>
      <c r="R84" s="12"/>
    </row>
    <row r="85" spans="1:18" ht="12.75" customHeight="1">
      <c r="A85" s="221" t="s">
        <v>195</v>
      </c>
      <c r="B85" s="23" t="s">
        <v>119</v>
      </c>
      <c r="C85" s="75">
        <f>SUM(C86:C87)</f>
        <v>1760</v>
      </c>
      <c r="D85" s="75">
        <f>SUM(D86:D87)</f>
        <v>0</v>
      </c>
      <c r="E85" s="222" t="s">
        <v>110</v>
      </c>
      <c r="F85" s="75">
        <f>SUM(F86:F87)</f>
        <v>5489.974999999999</v>
      </c>
      <c r="G85" s="153"/>
      <c r="H85" s="75">
        <f>SUM(H86:H87)</f>
        <v>0</v>
      </c>
      <c r="I85" s="156"/>
      <c r="J85" s="75">
        <f>SUM(J86:J87)</f>
        <v>0</v>
      </c>
      <c r="K85" s="75">
        <f>SUM(K86:K87)</f>
        <v>0</v>
      </c>
      <c r="L85" s="223">
        <v>0</v>
      </c>
      <c r="M85" s="75">
        <f>SUM(M86:M87)</f>
        <v>5489.974999999999</v>
      </c>
      <c r="N85" s="30">
        <f>SUM(N86:N87)</f>
        <v>2983.9799999999996</v>
      </c>
      <c r="O85" s="180"/>
      <c r="P85" s="168"/>
      <c r="Q85" s="220"/>
      <c r="R85" s="12"/>
    </row>
    <row r="86" spans="1:18" ht="12.75" customHeight="1">
      <c r="A86" s="221"/>
      <c r="B86" s="26" t="s">
        <v>4</v>
      </c>
      <c r="C86" s="19">
        <v>1408</v>
      </c>
      <c r="D86" s="19">
        <v>0</v>
      </c>
      <c r="E86" s="222"/>
      <c r="F86" s="19">
        <v>4391.98</v>
      </c>
      <c r="G86" s="154"/>
      <c r="H86" s="75">
        <v>0</v>
      </c>
      <c r="I86" s="157"/>
      <c r="J86" s="19">
        <v>0</v>
      </c>
      <c r="K86" s="19">
        <v>0</v>
      </c>
      <c r="L86" s="223"/>
      <c r="M86" s="19">
        <v>4391.98</v>
      </c>
      <c r="N86" s="29">
        <f>M86-C86</f>
        <v>2983.9799999999996</v>
      </c>
      <c r="O86" s="181"/>
      <c r="P86" s="169"/>
      <c r="Q86" s="220"/>
      <c r="R86" s="12"/>
    </row>
    <row r="87" spans="1:18" ht="12.75" customHeight="1">
      <c r="A87" s="221"/>
      <c r="B87" s="26" t="s">
        <v>5</v>
      </c>
      <c r="C87" s="19">
        <v>352</v>
      </c>
      <c r="D87" s="19">
        <v>0</v>
      </c>
      <c r="E87" s="222"/>
      <c r="F87" s="19">
        <v>1097.995</v>
      </c>
      <c r="G87" s="155"/>
      <c r="H87" s="19">
        <v>0</v>
      </c>
      <c r="I87" s="158"/>
      <c r="J87" s="19">
        <v>0</v>
      </c>
      <c r="K87" s="19">
        <v>0</v>
      </c>
      <c r="L87" s="223"/>
      <c r="M87" s="19">
        <v>1097.995</v>
      </c>
      <c r="N87" s="21" t="s">
        <v>45</v>
      </c>
      <c r="O87" s="182"/>
      <c r="P87" s="170"/>
      <c r="Q87" s="220"/>
      <c r="R87" s="12"/>
    </row>
    <row r="88" spans="1:18" ht="33.75">
      <c r="A88" s="221" t="s">
        <v>196</v>
      </c>
      <c r="B88" s="23" t="s">
        <v>120</v>
      </c>
      <c r="C88" s="75">
        <f>SUM(C89:C90)</f>
        <v>7511.99893</v>
      </c>
      <c r="D88" s="75">
        <f>SUM(D89:D90)</f>
        <v>751.19989</v>
      </c>
      <c r="E88" s="222" t="s">
        <v>60</v>
      </c>
      <c r="F88" s="75">
        <f>SUM(F89:F90)</f>
        <v>8393.295</v>
      </c>
      <c r="G88" s="153" t="s">
        <v>121</v>
      </c>
      <c r="H88" s="75">
        <f>SUM(H89:H90)</f>
        <v>8393.295</v>
      </c>
      <c r="I88" s="156" t="s">
        <v>122</v>
      </c>
      <c r="J88" s="75">
        <f>SUM(J89:J90)</f>
        <v>0</v>
      </c>
      <c r="K88" s="75">
        <f>SUM(K89:K90)</f>
        <v>751.19989</v>
      </c>
      <c r="L88" s="223">
        <v>0</v>
      </c>
      <c r="M88" s="75">
        <f>SUM(M89:M90)</f>
        <v>8393.295</v>
      </c>
      <c r="N88" s="30">
        <f>SUM(N89:N90)</f>
        <v>705.0368500000004</v>
      </c>
      <c r="O88" s="180"/>
      <c r="P88" s="168"/>
      <c r="Q88" s="180" t="s">
        <v>123</v>
      </c>
      <c r="R88" s="12"/>
    </row>
    <row r="89" spans="1:18" ht="12.75" customHeight="1">
      <c r="A89" s="221"/>
      <c r="B89" s="26" t="s">
        <v>4</v>
      </c>
      <c r="C89" s="19">
        <v>6009.59915</v>
      </c>
      <c r="D89" s="19">
        <v>0</v>
      </c>
      <c r="E89" s="222"/>
      <c r="F89" s="19">
        <v>6714.636</v>
      </c>
      <c r="G89" s="154"/>
      <c r="H89" s="19">
        <v>6714.636</v>
      </c>
      <c r="I89" s="157"/>
      <c r="J89" s="19">
        <v>0</v>
      </c>
      <c r="K89" s="19">
        <v>0</v>
      </c>
      <c r="L89" s="223"/>
      <c r="M89" s="19">
        <v>6714.636</v>
      </c>
      <c r="N89" s="29">
        <f>M89-C89</f>
        <v>705.0368500000004</v>
      </c>
      <c r="O89" s="181"/>
      <c r="P89" s="169"/>
      <c r="Q89" s="181"/>
      <c r="R89" s="12"/>
    </row>
    <row r="90" spans="1:18" ht="12.75" customHeight="1">
      <c r="A90" s="221"/>
      <c r="B90" s="26" t="s">
        <v>5</v>
      </c>
      <c r="C90" s="19">
        <v>1502.39978</v>
      </c>
      <c r="D90" s="19">
        <v>751.19989</v>
      </c>
      <c r="E90" s="222"/>
      <c r="F90" s="19">
        <v>1678.659</v>
      </c>
      <c r="G90" s="155"/>
      <c r="H90" s="19">
        <v>1678.659</v>
      </c>
      <c r="I90" s="158"/>
      <c r="J90" s="19">
        <v>0</v>
      </c>
      <c r="K90" s="19">
        <v>751.19989</v>
      </c>
      <c r="L90" s="223"/>
      <c r="M90" s="19">
        <v>1678.659</v>
      </c>
      <c r="N90" s="21" t="s">
        <v>45</v>
      </c>
      <c r="O90" s="182"/>
      <c r="P90" s="170"/>
      <c r="Q90" s="182"/>
      <c r="R90" s="12"/>
    </row>
    <row r="91" spans="1:18" ht="12.75" customHeight="1">
      <c r="A91" s="221" t="s">
        <v>197</v>
      </c>
      <c r="B91" s="23" t="s">
        <v>124</v>
      </c>
      <c r="C91" s="75">
        <f>SUM(C92:C93)</f>
        <v>1672</v>
      </c>
      <c r="D91" s="75">
        <f>SUM(D92:D93)</f>
        <v>1938.5321999999999</v>
      </c>
      <c r="E91" s="222" t="s">
        <v>60</v>
      </c>
      <c r="F91" s="75">
        <f>SUM(F92:F93)</f>
        <v>6461.774</v>
      </c>
      <c r="G91" s="153" t="s">
        <v>103</v>
      </c>
      <c r="H91" s="75">
        <f>SUM(H92:H93)</f>
        <v>6461.774</v>
      </c>
      <c r="I91" s="156" t="s">
        <v>104</v>
      </c>
      <c r="J91" s="75">
        <f>SUM(J92:J93)</f>
        <v>0</v>
      </c>
      <c r="K91" s="75">
        <f>SUM(K92:K93)</f>
        <v>1938.5321999999999</v>
      </c>
      <c r="L91" s="223">
        <v>0</v>
      </c>
      <c r="M91" s="75">
        <f>SUM(M92:M93)</f>
        <v>6461.774</v>
      </c>
      <c r="N91" s="30">
        <f>SUM(N92:N93)</f>
        <v>3831.8192000000004</v>
      </c>
      <c r="O91" s="180"/>
      <c r="P91" s="168"/>
      <c r="Q91" s="220"/>
      <c r="R91" s="12"/>
    </row>
    <row r="92" spans="1:18" ht="12.75" customHeight="1">
      <c r="A92" s="221"/>
      <c r="B92" s="26" t="s">
        <v>4</v>
      </c>
      <c r="C92" s="19">
        <v>1337.6</v>
      </c>
      <c r="D92" s="19">
        <v>1550.82576</v>
      </c>
      <c r="E92" s="222"/>
      <c r="F92" s="19">
        <v>5169.4192</v>
      </c>
      <c r="G92" s="154"/>
      <c r="H92" s="19">
        <v>5169.4192</v>
      </c>
      <c r="I92" s="157"/>
      <c r="J92" s="19">
        <v>0</v>
      </c>
      <c r="K92" s="19">
        <v>1550.82576</v>
      </c>
      <c r="L92" s="223"/>
      <c r="M92" s="19">
        <v>5169.4192</v>
      </c>
      <c r="N92" s="29">
        <f>M92-C92</f>
        <v>3831.8192000000004</v>
      </c>
      <c r="O92" s="181"/>
      <c r="P92" s="169"/>
      <c r="Q92" s="220"/>
      <c r="R92" s="12"/>
    </row>
    <row r="93" spans="1:18" ht="12.75" customHeight="1">
      <c r="A93" s="221"/>
      <c r="B93" s="26" t="s">
        <v>5</v>
      </c>
      <c r="C93" s="19">
        <v>334.4</v>
      </c>
      <c r="D93" s="19">
        <v>387.70644</v>
      </c>
      <c r="E93" s="222"/>
      <c r="F93" s="19">
        <v>1292.3548</v>
      </c>
      <c r="G93" s="155"/>
      <c r="H93" s="19">
        <v>1292.3548</v>
      </c>
      <c r="I93" s="158"/>
      <c r="J93" s="19">
        <v>0</v>
      </c>
      <c r="K93" s="19">
        <v>387.70644</v>
      </c>
      <c r="L93" s="223"/>
      <c r="M93" s="19">
        <v>1292.3548</v>
      </c>
      <c r="N93" s="21" t="s">
        <v>45</v>
      </c>
      <c r="O93" s="182"/>
      <c r="P93" s="170"/>
      <c r="Q93" s="220"/>
      <c r="R93" s="12"/>
    </row>
    <row r="94" spans="1:18" ht="12.75" customHeight="1">
      <c r="A94" s="221" t="s">
        <v>198</v>
      </c>
      <c r="B94" s="23" t="s">
        <v>125</v>
      </c>
      <c r="C94" s="75">
        <f>SUM(C95:C96)</f>
        <v>1584</v>
      </c>
      <c r="D94" s="75">
        <f>SUM(D95:D96)</f>
        <v>1749.4668</v>
      </c>
      <c r="E94" s="222" t="s">
        <v>60</v>
      </c>
      <c r="F94" s="75">
        <f>SUM(F95:F96)</f>
        <v>5831.5560000000005</v>
      </c>
      <c r="G94" s="153" t="s">
        <v>103</v>
      </c>
      <c r="H94" s="75">
        <f>SUM(H95:H96)</f>
        <v>5831.5560000000005</v>
      </c>
      <c r="I94" s="156" t="s">
        <v>104</v>
      </c>
      <c r="J94" s="75">
        <f>SUM(J95:J96)</f>
        <v>0</v>
      </c>
      <c r="K94" s="75">
        <f>SUM(K95:K96)</f>
        <v>1749.4668</v>
      </c>
      <c r="L94" s="223">
        <v>0</v>
      </c>
      <c r="M94" s="75">
        <f>SUM(M95:M96)</f>
        <v>5831.5560000000005</v>
      </c>
      <c r="N94" s="30">
        <f>SUM(N95:N96)</f>
        <v>3398.0448000000006</v>
      </c>
      <c r="O94" s="180"/>
      <c r="P94" s="168"/>
      <c r="Q94" s="220"/>
      <c r="R94" s="12"/>
    </row>
    <row r="95" spans="1:18" ht="12.75" customHeight="1">
      <c r="A95" s="221"/>
      <c r="B95" s="26" t="s">
        <v>4</v>
      </c>
      <c r="C95" s="60">
        <v>1267.2</v>
      </c>
      <c r="D95" s="19">
        <v>1399.57344</v>
      </c>
      <c r="E95" s="222"/>
      <c r="F95" s="19">
        <v>4665.2448</v>
      </c>
      <c r="G95" s="154"/>
      <c r="H95" s="19">
        <v>4665.2448</v>
      </c>
      <c r="I95" s="157"/>
      <c r="J95" s="19">
        <v>0</v>
      </c>
      <c r="K95" s="19">
        <v>1399.57344</v>
      </c>
      <c r="L95" s="223"/>
      <c r="M95" s="19">
        <v>4665.2448</v>
      </c>
      <c r="N95" s="29">
        <f>M95-C95</f>
        <v>3398.0448000000006</v>
      </c>
      <c r="O95" s="181"/>
      <c r="P95" s="169"/>
      <c r="Q95" s="220"/>
      <c r="R95" s="12"/>
    </row>
    <row r="96" spans="1:18" ht="12.75" customHeight="1">
      <c r="A96" s="221"/>
      <c r="B96" s="26" t="s">
        <v>5</v>
      </c>
      <c r="C96" s="60">
        <v>316.8</v>
      </c>
      <c r="D96" s="19">
        <v>349.89336</v>
      </c>
      <c r="E96" s="222"/>
      <c r="F96" s="19">
        <v>1166.3112</v>
      </c>
      <c r="G96" s="155"/>
      <c r="H96" s="19">
        <v>1166.3112</v>
      </c>
      <c r="I96" s="158"/>
      <c r="J96" s="19">
        <v>0</v>
      </c>
      <c r="K96" s="19">
        <v>349.89336</v>
      </c>
      <c r="L96" s="223"/>
      <c r="M96" s="19">
        <v>1166.3112</v>
      </c>
      <c r="N96" s="21" t="s">
        <v>45</v>
      </c>
      <c r="O96" s="182"/>
      <c r="P96" s="170"/>
      <c r="Q96" s="220"/>
      <c r="R96" s="12"/>
    </row>
    <row r="97" spans="1:18" ht="12.75" customHeight="1">
      <c r="A97" s="221" t="s">
        <v>199</v>
      </c>
      <c r="B97" s="23" t="s">
        <v>126</v>
      </c>
      <c r="C97" s="75">
        <f>SUM(C98:C99)</f>
        <v>1232</v>
      </c>
      <c r="D97" s="75">
        <f>SUM(D98:D99)</f>
        <v>2077.2969000000003</v>
      </c>
      <c r="E97" s="222" t="s">
        <v>60</v>
      </c>
      <c r="F97" s="75">
        <f>SUM(F98:F99)</f>
        <v>6924.323</v>
      </c>
      <c r="G97" s="153" t="s">
        <v>103</v>
      </c>
      <c r="H97" s="75">
        <f>SUM(H98:H99)</f>
        <v>6924.323</v>
      </c>
      <c r="I97" s="156" t="s">
        <v>104</v>
      </c>
      <c r="J97" s="75">
        <f>SUM(J98:J99)</f>
        <v>0</v>
      </c>
      <c r="K97" s="75">
        <f>SUM(K98:K99)</f>
        <v>2077.2969000000003</v>
      </c>
      <c r="L97" s="223">
        <v>0</v>
      </c>
      <c r="M97" s="75">
        <f>SUM(M98:M99)</f>
        <v>6924.323</v>
      </c>
      <c r="N97" s="30">
        <f>SUM(N98:N99)</f>
        <v>4553.8584</v>
      </c>
      <c r="O97" s="180"/>
      <c r="P97" s="168"/>
      <c r="Q97" s="220"/>
      <c r="R97" s="12"/>
    </row>
    <row r="98" spans="1:18" ht="12.75" customHeight="1">
      <c r="A98" s="221"/>
      <c r="B98" s="26" t="s">
        <v>4</v>
      </c>
      <c r="C98" s="19">
        <v>985.6</v>
      </c>
      <c r="D98" s="19">
        <v>1661.83752</v>
      </c>
      <c r="E98" s="222"/>
      <c r="F98" s="19">
        <v>5539.4584</v>
      </c>
      <c r="G98" s="154"/>
      <c r="H98" s="19">
        <v>5539.4584</v>
      </c>
      <c r="I98" s="157"/>
      <c r="J98" s="19">
        <v>0</v>
      </c>
      <c r="K98" s="19">
        <v>1661.83752</v>
      </c>
      <c r="L98" s="223"/>
      <c r="M98" s="19">
        <v>5539.4584</v>
      </c>
      <c r="N98" s="29">
        <f>M98-C98</f>
        <v>4553.8584</v>
      </c>
      <c r="O98" s="181"/>
      <c r="P98" s="169"/>
      <c r="Q98" s="220"/>
      <c r="R98" s="12"/>
    </row>
    <row r="99" spans="1:18" ht="12.75" customHeight="1">
      <c r="A99" s="221"/>
      <c r="B99" s="26" t="s">
        <v>5</v>
      </c>
      <c r="C99" s="19">
        <v>246.4</v>
      </c>
      <c r="D99" s="19">
        <v>415.45938</v>
      </c>
      <c r="E99" s="222"/>
      <c r="F99" s="19">
        <v>1384.8646</v>
      </c>
      <c r="G99" s="155"/>
      <c r="H99" s="19">
        <v>1384.8646</v>
      </c>
      <c r="I99" s="158"/>
      <c r="J99" s="19">
        <v>0</v>
      </c>
      <c r="K99" s="19">
        <v>415.45938</v>
      </c>
      <c r="L99" s="223"/>
      <c r="M99" s="19">
        <v>1384.8646</v>
      </c>
      <c r="N99" s="21" t="s">
        <v>45</v>
      </c>
      <c r="O99" s="182"/>
      <c r="P99" s="170"/>
      <c r="Q99" s="220"/>
      <c r="R99" s="12"/>
    </row>
    <row r="100" spans="1:18" ht="12.75" customHeight="1">
      <c r="A100" s="221" t="s">
        <v>200</v>
      </c>
      <c r="B100" s="23" t="s">
        <v>127</v>
      </c>
      <c r="C100" s="75">
        <f>SUM(C101:C102)</f>
        <v>704</v>
      </c>
      <c r="D100" s="75">
        <f>SUM(D101:D102)</f>
        <v>891.7194000000001</v>
      </c>
      <c r="E100" s="222" t="s">
        <v>60</v>
      </c>
      <c r="F100" s="75">
        <f>SUM(F101:F102)</f>
        <v>2972.398</v>
      </c>
      <c r="G100" s="153" t="s">
        <v>103</v>
      </c>
      <c r="H100" s="75">
        <f>SUM(H101:H102)</f>
        <v>2972.398</v>
      </c>
      <c r="I100" s="156" t="s">
        <v>104</v>
      </c>
      <c r="J100" s="75">
        <f>SUM(J101:J102)</f>
        <v>0</v>
      </c>
      <c r="K100" s="75">
        <f>SUM(K101:K102)</f>
        <v>891.7194000000001</v>
      </c>
      <c r="L100" s="223">
        <v>0</v>
      </c>
      <c r="M100" s="75">
        <f>SUM(M101:M102)</f>
        <v>2972.398</v>
      </c>
      <c r="N100" s="30">
        <f>SUM(N101:N102)</f>
        <v>1814.7184</v>
      </c>
      <c r="O100" s="180"/>
      <c r="P100" s="168"/>
      <c r="Q100" s="220"/>
      <c r="R100" s="12"/>
    </row>
    <row r="101" spans="1:18" ht="12.75" customHeight="1">
      <c r="A101" s="221"/>
      <c r="B101" s="26" t="s">
        <v>4</v>
      </c>
      <c r="C101" s="19">
        <v>563.2</v>
      </c>
      <c r="D101" s="19">
        <v>713.37552</v>
      </c>
      <c r="E101" s="222"/>
      <c r="F101" s="19">
        <v>2377.9184</v>
      </c>
      <c r="G101" s="154"/>
      <c r="H101" s="19">
        <v>2377.9184</v>
      </c>
      <c r="I101" s="157"/>
      <c r="J101" s="19">
        <v>0</v>
      </c>
      <c r="K101" s="19">
        <v>713.37552</v>
      </c>
      <c r="L101" s="223"/>
      <c r="M101" s="19">
        <v>2377.9184</v>
      </c>
      <c r="N101" s="29">
        <f>M101-C101</f>
        <v>1814.7184</v>
      </c>
      <c r="O101" s="181"/>
      <c r="P101" s="169"/>
      <c r="Q101" s="220"/>
      <c r="R101" s="12"/>
    </row>
    <row r="102" spans="1:18" ht="12.75" customHeight="1">
      <c r="A102" s="221"/>
      <c r="B102" s="26" t="s">
        <v>5</v>
      </c>
      <c r="C102" s="19">
        <v>140.8</v>
      </c>
      <c r="D102" s="19">
        <v>178.34388</v>
      </c>
      <c r="E102" s="222"/>
      <c r="F102" s="19">
        <v>594.4796</v>
      </c>
      <c r="G102" s="155"/>
      <c r="H102" s="19">
        <v>594.4796</v>
      </c>
      <c r="I102" s="158"/>
      <c r="J102" s="19">
        <v>0</v>
      </c>
      <c r="K102" s="19">
        <v>178.34388</v>
      </c>
      <c r="L102" s="223"/>
      <c r="M102" s="19">
        <v>594.4796</v>
      </c>
      <c r="N102" s="21" t="s">
        <v>45</v>
      </c>
      <c r="O102" s="182"/>
      <c r="P102" s="170"/>
      <c r="Q102" s="220"/>
      <c r="R102" s="12"/>
    </row>
    <row r="103" spans="1:18" ht="12.75" customHeight="1">
      <c r="A103" s="221" t="s">
        <v>201</v>
      </c>
      <c r="B103" s="23" t="s">
        <v>128</v>
      </c>
      <c r="C103" s="75">
        <f>SUM(C104:C105)</f>
        <v>704</v>
      </c>
      <c r="D103" s="75">
        <f>SUM(D104:D105)</f>
        <v>783.8268</v>
      </c>
      <c r="E103" s="222" t="s">
        <v>60</v>
      </c>
      <c r="F103" s="75">
        <f>SUM(F104:F105)</f>
        <v>2612.7569999999996</v>
      </c>
      <c r="G103" s="153" t="s">
        <v>103</v>
      </c>
      <c r="H103" s="75">
        <f>SUM(H104:H105)</f>
        <v>2612.7569999999996</v>
      </c>
      <c r="I103" s="156" t="s">
        <v>104</v>
      </c>
      <c r="J103" s="75">
        <f>SUM(J104:J105)</f>
        <v>0</v>
      </c>
      <c r="K103" s="75">
        <f>SUM(K104:K105)</f>
        <v>783.8268</v>
      </c>
      <c r="L103" s="223">
        <v>0</v>
      </c>
      <c r="M103" s="75">
        <f>SUM(M104:M105)</f>
        <v>2612.7569999999996</v>
      </c>
      <c r="N103" s="30">
        <f>SUM(N104:N105)</f>
        <v>1527.0055999999997</v>
      </c>
      <c r="O103" s="180"/>
      <c r="P103" s="168"/>
      <c r="Q103" s="220"/>
      <c r="R103" s="12"/>
    </row>
    <row r="104" spans="1:18" ht="12.75" customHeight="1">
      <c r="A104" s="221"/>
      <c r="B104" s="26" t="s">
        <v>4</v>
      </c>
      <c r="C104" s="19">
        <v>563.2</v>
      </c>
      <c r="D104" s="19">
        <v>627.06138</v>
      </c>
      <c r="E104" s="222"/>
      <c r="F104" s="19">
        <v>2090.2056</v>
      </c>
      <c r="G104" s="154"/>
      <c r="H104" s="19">
        <v>2090.2056</v>
      </c>
      <c r="I104" s="157"/>
      <c r="J104" s="19">
        <v>0</v>
      </c>
      <c r="K104" s="19">
        <v>627.06138</v>
      </c>
      <c r="L104" s="223"/>
      <c r="M104" s="19">
        <v>2090.2056</v>
      </c>
      <c r="N104" s="29">
        <f>M104-C104</f>
        <v>1527.0055999999997</v>
      </c>
      <c r="O104" s="181"/>
      <c r="P104" s="169"/>
      <c r="Q104" s="220"/>
      <c r="R104" s="12"/>
    </row>
    <row r="105" spans="1:18" ht="12.75" customHeight="1">
      <c r="A105" s="221"/>
      <c r="B105" s="26" t="s">
        <v>5</v>
      </c>
      <c r="C105" s="19">
        <v>140.8</v>
      </c>
      <c r="D105" s="19">
        <v>156.76542</v>
      </c>
      <c r="E105" s="222"/>
      <c r="F105" s="19">
        <v>522.5514</v>
      </c>
      <c r="G105" s="155"/>
      <c r="H105" s="19">
        <v>522.5514</v>
      </c>
      <c r="I105" s="158"/>
      <c r="J105" s="19">
        <v>0</v>
      </c>
      <c r="K105" s="19">
        <v>156.76542</v>
      </c>
      <c r="L105" s="223"/>
      <c r="M105" s="19">
        <v>522.5514</v>
      </c>
      <c r="N105" s="21" t="s">
        <v>45</v>
      </c>
      <c r="O105" s="182"/>
      <c r="P105" s="170"/>
      <c r="Q105" s="220"/>
      <c r="R105" s="12"/>
    </row>
    <row r="106" spans="1:18" ht="12.75" customHeight="1">
      <c r="A106" s="221" t="s">
        <v>202</v>
      </c>
      <c r="B106" s="23" t="s">
        <v>129</v>
      </c>
      <c r="C106" s="75">
        <f>SUM(C107:C108)</f>
        <v>1672</v>
      </c>
      <c r="D106" s="75">
        <f>SUM(D107:D108)</f>
        <v>1261.9767</v>
      </c>
      <c r="E106" s="222" t="s">
        <v>60</v>
      </c>
      <c r="F106" s="75">
        <f>SUM(F107:F108)</f>
        <v>4206.589</v>
      </c>
      <c r="G106" s="153" t="s">
        <v>100</v>
      </c>
      <c r="H106" s="75">
        <f>SUM(H107:H108)</f>
        <v>4206.589</v>
      </c>
      <c r="I106" s="156" t="s">
        <v>104</v>
      </c>
      <c r="J106" s="75">
        <f>SUM(J107:J108)</f>
        <v>0</v>
      </c>
      <c r="K106" s="75">
        <f>SUM(K107:K108)</f>
        <v>1261.9767</v>
      </c>
      <c r="L106" s="223">
        <v>0</v>
      </c>
      <c r="M106" s="75">
        <f>SUM(M107:M108)</f>
        <v>4206.589</v>
      </c>
      <c r="N106" s="30">
        <f>SUM(N107:N108)</f>
        <v>2027.6712000000002</v>
      </c>
      <c r="O106" s="180"/>
      <c r="P106" s="168"/>
      <c r="Q106" s="220"/>
      <c r="R106" s="12"/>
    </row>
    <row r="107" spans="1:18" ht="12.75" customHeight="1">
      <c r="A107" s="221"/>
      <c r="B107" s="26" t="s">
        <v>4</v>
      </c>
      <c r="C107" s="19">
        <v>1337.6</v>
      </c>
      <c r="D107" s="19">
        <v>1009.58136</v>
      </c>
      <c r="E107" s="222"/>
      <c r="F107" s="19">
        <v>3365.2712</v>
      </c>
      <c r="G107" s="154"/>
      <c r="H107" s="19">
        <v>3365.2712</v>
      </c>
      <c r="I107" s="157"/>
      <c r="J107" s="19">
        <v>0</v>
      </c>
      <c r="K107" s="19">
        <v>1009.58136</v>
      </c>
      <c r="L107" s="223"/>
      <c r="M107" s="19">
        <v>3365.2712</v>
      </c>
      <c r="N107" s="29">
        <f>M107-C107</f>
        <v>2027.6712000000002</v>
      </c>
      <c r="O107" s="181"/>
      <c r="P107" s="169"/>
      <c r="Q107" s="220"/>
      <c r="R107" s="12"/>
    </row>
    <row r="108" spans="1:18" ht="12.75" customHeight="1">
      <c r="A108" s="221"/>
      <c r="B108" s="26" t="s">
        <v>5</v>
      </c>
      <c r="C108" s="19">
        <v>334.4</v>
      </c>
      <c r="D108" s="19">
        <v>252.39534</v>
      </c>
      <c r="E108" s="222"/>
      <c r="F108" s="19">
        <v>841.3178</v>
      </c>
      <c r="G108" s="155"/>
      <c r="H108" s="19">
        <v>841.3178</v>
      </c>
      <c r="I108" s="158"/>
      <c r="J108" s="19">
        <v>0</v>
      </c>
      <c r="K108" s="19">
        <v>252.39534</v>
      </c>
      <c r="L108" s="223"/>
      <c r="M108" s="19">
        <v>841.3178</v>
      </c>
      <c r="N108" s="21" t="s">
        <v>45</v>
      </c>
      <c r="O108" s="182"/>
      <c r="P108" s="170"/>
      <c r="Q108" s="220"/>
      <c r="R108" s="12"/>
    </row>
    <row r="109" spans="1:18" ht="12.75" customHeight="1">
      <c r="A109" s="221" t="s">
        <v>203</v>
      </c>
      <c r="B109" s="23" t="s">
        <v>130</v>
      </c>
      <c r="C109" s="75">
        <f>SUM(C110:C111)</f>
        <v>1584</v>
      </c>
      <c r="D109" s="75">
        <f>SUM(D110:D111)</f>
        <v>1120.737</v>
      </c>
      <c r="E109" s="222" t="s">
        <v>60</v>
      </c>
      <c r="F109" s="75">
        <f>SUM(F110:F111)</f>
        <v>3735.79</v>
      </c>
      <c r="G109" s="153" t="s">
        <v>100</v>
      </c>
      <c r="H109" s="75">
        <f>SUM(H110:H111)</f>
        <v>3735.79</v>
      </c>
      <c r="I109" s="156" t="s">
        <v>104</v>
      </c>
      <c r="J109" s="75">
        <f>SUM(J110:J111)</f>
        <v>0</v>
      </c>
      <c r="K109" s="75">
        <f>SUM(K110:K111)</f>
        <v>1120.737</v>
      </c>
      <c r="L109" s="223">
        <v>0</v>
      </c>
      <c r="M109" s="75">
        <f>SUM(M110:M111)</f>
        <v>3735.79</v>
      </c>
      <c r="N109" s="30">
        <f>SUM(N110:N111)</f>
        <v>1721.432</v>
      </c>
      <c r="O109" s="180"/>
      <c r="P109" s="168"/>
      <c r="Q109" s="220"/>
      <c r="R109" s="12"/>
    </row>
    <row r="110" spans="1:18" ht="12.75" customHeight="1">
      <c r="A110" s="221"/>
      <c r="B110" s="26" t="s">
        <v>4</v>
      </c>
      <c r="C110" s="19">
        <v>1267.2</v>
      </c>
      <c r="D110" s="19">
        <v>896.5896</v>
      </c>
      <c r="E110" s="222"/>
      <c r="F110" s="19">
        <v>2988.632</v>
      </c>
      <c r="G110" s="154"/>
      <c r="H110" s="19">
        <v>2988.632</v>
      </c>
      <c r="I110" s="157"/>
      <c r="J110" s="19">
        <v>0</v>
      </c>
      <c r="K110" s="19">
        <v>896.5896</v>
      </c>
      <c r="L110" s="223"/>
      <c r="M110" s="19">
        <v>2988.632</v>
      </c>
      <c r="N110" s="29">
        <f>M110-C110</f>
        <v>1721.432</v>
      </c>
      <c r="O110" s="181"/>
      <c r="P110" s="169"/>
      <c r="Q110" s="220"/>
      <c r="R110" s="12"/>
    </row>
    <row r="111" spans="1:18" ht="12.75" customHeight="1">
      <c r="A111" s="221"/>
      <c r="B111" s="26" t="s">
        <v>5</v>
      </c>
      <c r="C111" s="19">
        <v>316.8</v>
      </c>
      <c r="D111" s="19">
        <v>224.1474</v>
      </c>
      <c r="E111" s="222"/>
      <c r="F111" s="19">
        <v>747.158</v>
      </c>
      <c r="G111" s="155"/>
      <c r="H111" s="19">
        <v>747.158</v>
      </c>
      <c r="I111" s="158"/>
      <c r="J111" s="19">
        <v>0</v>
      </c>
      <c r="K111" s="19">
        <v>224.1474</v>
      </c>
      <c r="L111" s="223"/>
      <c r="M111" s="19">
        <v>747.158</v>
      </c>
      <c r="N111" s="21" t="s">
        <v>45</v>
      </c>
      <c r="O111" s="182"/>
      <c r="P111" s="170"/>
      <c r="Q111" s="220"/>
      <c r="R111" s="12"/>
    </row>
    <row r="112" spans="1:18" ht="12.75" customHeight="1">
      <c r="A112" s="221" t="s">
        <v>204</v>
      </c>
      <c r="B112" s="23" t="s">
        <v>131</v>
      </c>
      <c r="C112" s="75">
        <f>SUM(C113:C114)</f>
        <v>572</v>
      </c>
      <c r="D112" s="75">
        <f>SUM(D113:D114)</f>
        <v>0</v>
      </c>
      <c r="E112" s="222" t="s">
        <v>110</v>
      </c>
      <c r="F112" s="75">
        <f>SUM(F113:F114)</f>
        <v>1577.895</v>
      </c>
      <c r="G112" s="153"/>
      <c r="H112" s="75">
        <f>SUM(H113:H114)</f>
        <v>0</v>
      </c>
      <c r="I112" s="156"/>
      <c r="J112" s="75">
        <f>SUM(J113:J114)</f>
        <v>0</v>
      </c>
      <c r="K112" s="75">
        <f>SUM(K113:K114)</f>
        <v>0</v>
      </c>
      <c r="L112" s="223">
        <v>0</v>
      </c>
      <c r="M112" s="75">
        <f>SUM(M113:M114)</f>
        <v>1577.895</v>
      </c>
      <c r="N112" s="30">
        <f>SUM(N113:N114)</f>
        <v>804.716</v>
      </c>
      <c r="O112" s="180"/>
      <c r="P112" s="168"/>
      <c r="Q112" s="220"/>
      <c r="R112" s="12"/>
    </row>
    <row r="113" spans="1:18" ht="12.75" customHeight="1">
      <c r="A113" s="221"/>
      <c r="B113" s="26" t="s">
        <v>4</v>
      </c>
      <c r="C113" s="19">
        <v>457.6</v>
      </c>
      <c r="D113" s="19">
        <v>0</v>
      </c>
      <c r="E113" s="222"/>
      <c r="F113" s="19">
        <v>1262.316</v>
      </c>
      <c r="G113" s="154"/>
      <c r="H113" s="19">
        <v>0</v>
      </c>
      <c r="I113" s="157"/>
      <c r="J113" s="19">
        <v>0</v>
      </c>
      <c r="K113" s="19">
        <v>0</v>
      </c>
      <c r="L113" s="223"/>
      <c r="M113" s="19">
        <v>1262.316</v>
      </c>
      <c r="N113" s="29">
        <f>M113-C113</f>
        <v>804.716</v>
      </c>
      <c r="O113" s="181"/>
      <c r="P113" s="169"/>
      <c r="Q113" s="220"/>
      <c r="R113" s="12"/>
    </row>
    <row r="114" spans="1:18" ht="12.75" customHeight="1">
      <c r="A114" s="221"/>
      <c r="B114" s="26" t="s">
        <v>5</v>
      </c>
      <c r="C114" s="19">
        <v>114.4</v>
      </c>
      <c r="D114" s="19">
        <v>0</v>
      </c>
      <c r="E114" s="222"/>
      <c r="F114" s="19">
        <v>315.579</v>
      </c>
      <c r="G114" s="155"/>
      <c r="H114" s="19">
        <v>0</v>
      </c>
      <c r="I114" s="158"/>
      <c r="J114" s="19">
        <v>0</v>
      </c>
      <c r="K114" s="19">
        <v>0</v>
      </c>
      <c r="L114" s="223"/>
      <c r="M114" s="19">
        <v>315.579</v>
      </c>
      <c r="N114" s="21" t="s">
        <v>45</v>
      </c>
      <c r="O114" s="182"/>
      <c r="P114" s="170"/>
      <c r="Q114" s="220"/>
      <c r="R114" s="12"/>
    </row>
    <row r="115" spans="1:18" ht="12.75" customHeight="1">
      <c r="A115" s="221" t="s">
        <v>205</v>
      </c>
      <c r="B115" s="23" t="s">
        <v>132</v>
      </c>
      <c r="C115" s="75">
        <f>SUM(C116:C117)</f>
        <v>880</v>
      </c>
      <c r="D115" s="75">
        <f>SUM(D116:D117)</f>
        <v>564.8409</v>
      </c>
      <c r="E115" s="222" t="s">
        <v>60</v>
      </c>
      <c r="F115" s="75">
        <f>SUM(F116:F117)</f>
        <v>1882.803</v>
      </c>
      <c r="G115" s="153" t="s">
        <v>100</v>
      </c>
      <c r="H115" s="75">
        <f>SUM(H116:H117)</f>
        <v>1882.803</v>
      </c>
      <c r="I115" s="156" t="s">
        <v>104</v>
      </c>
      <c r="J115" s="75">
        <f>SUM(J116:J117)</f>
        <v>0</v>
      </c>
      <c r="K115" s="75">
        <f>SUM(K116:K117)</f>
        <v>564.8409</v>
      </c>
      <c r="L115" s="223">
        <v>0</v>
      </c>
      <c r="M115" s="75">
        <f>SUM(M116:M117)</f>
        <v>1882.803</v>
      </c>
      <c r="N115" s="30">
        <f>SUM(N116:N117)</f>
        <v>802.2424000000001</v>
      </c>
      <c r="O115" s="180"/>
      <c r="P115" s="168"/>
      <c r="Q115" s="220"/>
      <c r="R115" s="12"/>
    </row>
    <row r="116" spans="1:18" ht="12.75" customHeight="1">
      <c r="A116" s="221"/>
      <c r="B116" s="26" t="s">
        <v>4</v>
      </c>
      <c r="C116" s="19">
        <v>704</v>
      </c>
      <c r="D116" s="19">
        <v>451.87272</v>
      </c>
      <c r="E116" s="222"/>
      <c r="F116" s="19">
        <v>1506.2424</v>
      </c>
      <c r="G116" s="154"/>
      <c r="H116" s="19">
        <v>1506.2424</v>
      </c>
      <c r="I116" s="157"/>
      <c r="J116" s="19">
        <v>0</v>
      </c>
      <c r="K116" s="19">
        <v>451.87272</v>
      </c>
      <c r="L116" s="223"/>
      <c r="M116" s="19">
        <v>1506.2424</v>
      </c>
      <c r="N116" s="29">
        <f>M116-C116</f>
        <v>802.2424000000001</v>
      </c>
      <c r="O116" s="181"/>
      <c r="P116" s="169"/>
      <c r="Q116" s="220"/>
      <c r="R116" s="12"/>
    </row>
    <row r="117" spans="1:18" ht="12.75" customHeight="1">
      <c r="A117" s="221"/>
      <c r="B117" s="26" t="s">
        <v>5</v>
      </c>
      <c r="C117" s="19">
        <v>176</v>
      </c>
      <c r="D117" s="19">
        <v>112.96818</v>
      </c>
      <c r="E117" s="222"/>
      <c r="F117" s="19">
        <v>376.5606</v>
      </c>
      <c r="G117" s="155"/>
      <c r="H117" s="19">
        <v>376.5606</v>
      </c>
      <c r="I117" s="158"/>
      <c r="J117" s="19">
        <v>0</v>
      </c>
      <c r="K117" s="19">
        <v>112.96818</v>
      </c>
      <c r="L117" s="223"/>
      <c r="M117" s="19">
        <v>376.5606</v>
      </c>
      <c r="N117" s="21" t="s">
        <v>45</v>
      </c>
      <c r="O117" s="182"/>
      <c r="P117" s="170"/>
      <c r="Q117" s="220"/>
      <c r="R117" s="12"/>
    </row>
    <row r="118" spans="1:18" ht="12.75" customHeight="1">
      <c r="A118" s="221" t="s">
        <v>206</v>
      </c>
      <c r="B118" s="23" t="s">
        <v>133</v>
      </c>
      <c r="C118" s="75">
        <f>SUM(C119:C120)</f>
        <v>792</v>
      </c>
      <c r="D118" s="75">
        <f>SUM(D119:D120)</f>
        <v>898.9854</v>
      </c>
      <c r="E118" s="222" t="s">
        <v>60</v>
      </c>
      <c r="F118" s="75">
        <f>SUM(F119:F120)</f>
        <v>2996.6180000000004</v>
      </c>
      <c r="G118" s="153" t="s">
        <v>100</v>
      </c>
      <c r="H118" s="75">
        <f>SUM(H119:H120)</f>
        <v>2996.6180000000004</v>
      </c>
      <c r="I118" s="156" t="s">
        <v>104</v>
      </c>
      <c r="J118" s="75">
        <f>SUM(J119:J120)</f>
        <v>0</v>
      </c>
      <c r="K118" s="75">
        <f>SUM(K119:K120)</f>
        <v>898.9854</v>
      </c>
      <c r="L118" s="223">
        <v>0</v>
      </c>
      <c r="M118" s="75">
        <f>SUM(M119:M120)</f>
        <v>2996.6180000000004</v>
      </c>
      <c r="N118" s="30">
        <f>SUM(N119:N120)</f>
        <v>1763.6944000000003</v>
      </c>
      <c r="O118" s="180"/>
      <c r="P118" s="168"/>
      <c r="Q118" s="220"/>
      <c r="R118" s="12"/>
    </row>
    <row r="119" spans="1:18" ht="12.75" customHeight="1">
      <c r="A119" s="221"/>
      <c r="B119" s="26" t="s">
        <v>4</v>
      </c>
      <c r="C119" s="19">
        <v>633.6</v>
      </c>
      <c r="D119" s="19">
        <v>719.18832</v>
      </c>
      <c r="E119" s="222"/>
      <c r="F119" s="19">
        <v>2397.2944</v>
      </c>
      <c r="G119" s="154"/>
      <c r="H119" s="19">
        <v>2397.2944</v>
      </c>
      <c r="I119" s="157"/>
      <c r="J119" s="19">
        <v>0</v>
      </c>
      <c r="K119" s="19">
        <v>719.18832</v>
      </c>
      <c r="L119" s="223"/>
      <c r="M119" s="19">
        <v>2397.2944</v>
      </c>
      <c r="N119" s="29">
        <f>M119-C119</f>
        <v>1763.6944000000003</v>
      </c>
      <c r="O119" s="181"/>
      <c r="P119" s="169"/>
      <c r="Q119" s="220"/>
      <c r="R119" s="12"/>
    </row>
    <row r="120" spans="1:18" ht="12.75" customHeight="1">
      <c r="A120" s="221"/>
      <c r="B120" s="26" t="s">
        <v>5</v>
      </c>
      <c r="C120" s="19">
        <v>158.4</v>
      </c>
      <c r="D120" s="19">
        <v>179.79708</v>
      </c>
      <c r="E120" s="222"/>
      <c r="F120" s="19">
        <v>599.3236</v>
      </c>
      <c r="G120" s="155"/>
      <c r="H120" s="19">
        <v>599.3236</v>
      </c>
      <c r="I120" s="158"/>
      <c r="J120" s="19">
        <v>0</v>
      </c>
      <c r="K120" s="19">
        <v>179.79708</v>
      </c>
      <c r="L120" s="223"/>
      <c r="M120" s="19">
        <v>599.3236</v>
      </c>
      <c r="N120" s="21" t="s">
        <v>45</v>
      </c>
      <c r="O120" s="182"/>
      <c r="P120" s="170"/>
      <c r="Q120" s="220"/>
      <c r="R120" s="12"/>
    </row>
    <row r="121" spans="1:18" ht="12.75" customHeight="1">
      <c r="A121" s="221" t="s">
        <v>207</v>
      </c>
      <c r="B121" s="23" t="s">
        <v>134</v>
      </c>
      <c r="C121" s="75">
        <f>SUM(C122:C123)</f>
        <v>968</v>
      </c>
      <c r="D121" s="75">
        <f>SUM(D122:D123)</f>
        <v>1079.9592</v>
      </c>
      <c r="E121" s="222" t="s">
        <v>110</v>
      </c>
      <c r="F121" s="75">
        <f>SUM(F122:F123)</f>
        <v>3599.864</v>
      </c>
      <c r="G121" s="153"/>
      <c r="H121" s="75">
        <f>SUM(H122:H123)</f>
        <v>0</v>
      </c>
      <c r="I121" s="156"/>
      <c r="J121" s="75">
        <f>SUM(J122:J123)</f>
        <v>0</v>
      </c>
      <c r="K121" s="75">
        <f>SUM(K122:K123)</f>
        <v>1079.9592</v>
      </c>
      <c r="L121" s="223">
        <v>0</v>
      </c>
      <c r="M121" s="75">
        <f>SUM(M122:M123)</f>
        <v>3599.864</v>
      </c>
      <c r="N121" s="30">
        <f>SUM(N122:N123)</f>
        <v>2105.4912</v>
      </c>
      <c r="O121" s="180"/>
      <c r="P121" s="168"/>
      <c r="Q121" s="220"/>
      <c r="R121" s="12"/>
    </row>
    <row r="122" spans="1:18" ht="12.75" customHeight="1">
      <c r="A122" s="221"/>
      <c r="B122" s="26" t="s">
        <v>4</v>
      </c>
      <c r="C122" s="19">
        <v>774.4</v>
      </c>
      <c r="D122" s="19">
        <v>863.96736</v>
      </c>
      <c r="E122" s="222"/>
      <c r="F122" s="19">
        <v>2879.8912</v>
      </c>
      <c r="G122" s="154"/>
      <c r="H122" s="75">
        <v>0</v>
      </c>
      <c r="I122" s="157"/>
      <c r="J122" s="19">
        <v>0</v>
      </c>
      <c r="K122" s="19">
        <v>863.96736</v>
      </c>
      <c r="L122" s="223"/>
      <c r="M122" s="19">
        <v>2879.8912</v>
      </c>
      <c r="N122" s="29">
        <f>M122-C122</f>
        <v>2105.4912</v>
      </c>
      <c r="O122" s="181"/>
      <c r="P122" s="169"/>
      <c r="Q122" s="220"/>
      <c r="R122" s="12"/>
    </row>
    <row r="123" spans="1:18" ht="12.75" customHeight="1">
      <c r="A123" s="221"/>
      <c r="B123" s="26" t="s">
        <v>5</v>
      </c>
      <c r="C123" s="19">
        <v>193.6</v>
      </c>
      <c r="D123" s="19">
        <v>215.99184</v>
      </c>
      <c r="E123" s="222"/>
      <c r="F123" s="19">
        <v>719.9728</v>
      </c>
      <c r="G123" s="155"/>
      <c r="H123" s="19">
        <v>0</v>
      </c>
      <c r="I123" s="158"/>
      <c r="J123" s="19">
        <v>0</v>
      </c>
      <c r="K123" s="19">
        <v>215.99184</v>
      </c>
      <c r="L123" s="223"/>
      <c r="M123" s="19">
        <v>719.9728</v>
      </c>
      <c r="N123" s="21" t="s">
        <v>45</v>
      </c>
      <c r="O123" s="182"/>
      <c r="P123" s="170"/>
      <c r="Q123" s="220"/>
      <c r="R123" s="12"/>
    </row>
    <row r="124" spans="1:18" ht="12.75" customHeight="1">
      <c r="A124" s="221" t="s">
        <v>208</v>
      </c>
      <c r="B124" s="23" t="s">
        <v>135</v>
      </c>
      <c r="C124" s="75">
        <f>SUM(C125:C126)</f>
        <v>528</v>
      </c>
      <c r="D124" s="75">
        <f>SUM(D125:D126)</f>
        <v>0</v>
      </c>
      <c r="E124" s="222" t="s">
        <v>110</v>
      </c>
      <c r="F124" s="75">
        <f>SUM(F125:F126)</f>
        <v>1510.59</v>
      </c>
      <c r="G124" s="153"/>
      <c r="H124" s="75">
        <f>SUM(H125:H126)</f>
        <v>0</v>
      </c>
      <c r="I124" s="156"/>
      <c r="J124" s="75">
        <f>SUM(J125:J126)</f>
        <v>0</v>
      </c>
      <c r="K124" s="75">
        <f>SUM(K125:K126)</f>
        <v>0</v>
      </c>
      <c r="L124" s="223">
        <v>0</v>
      </c>
      <c r="M124" s="75">
        <f>SUM(M125:M126)</f>
        <v>1510.59</v>
      </c>
      <c r="N124" s="30">
        <f>SUM(N125:N126)</f>
        <v>786.072</v>
      </c>
      <c r="O124" s="180"/>
      <c r="P124" s="168"/>
      <c r="Q124" s="220"/>
      <c r="R124" s="12"/>
    </row>
    <row r="125" spans="1:18" ht="12.75" customHeight="1">
      <c r="A125" s="221"/>
      <c r="B125" s="26" t="s">
        <v>4</v>
      </c>
      <c r="C125" s="19">
        <v>422.4</v>
      </c>
      <c r="D125" s="19">
        <v>0</v>
      </c>
      <c r="E125" s="222"/>
      <c r="F125" s="19">
        <v>1208.472</v>
      </c>
      <c r="G125" s="154"/>
      <c r="H125" s="19">
        <v>0</v>
      </c>
      <c r="I125" s="157"/>
      <c r="J125" s="19">
        <v>0</v>
      </c>
      <c r="K125" s="19">
        <v>0</v>
      </c>
      <c r="L125" s="223"/>
      <c r="M125" s="19">
        <v>1208.472</v>
      </c>
      <c r="N125" s="29">
        <f>M125-C125</f>
        <v>786.072</v>
      </c>
      <c r="O125" s="181"/>
      <c r="P125" s="169"/>
      <c r="Q125" s="220"/>
      <c r="R125" s="12"/>
    </row>
    <row r="126" spans="1:18" ht="12.75" customHeight="1">
      <c r="A126" s="221"/>
      <c r="B126" s="26" t="s">
        <v>5</v>
      </c>
      <c r="C126" s="19">
        <v>105.6</v>
      </c>
      <c r="D126" s="19">
        <v>0</v>
      </c>
      <c r="E126" s="222"/>
      <c r="F126" s="19">
        <v>302.118</v>
      </c>
      <c r="G126" s="155"/>
      <c r="H126" s="19">
        <v>0</v>
      </c>
      <c r="I126" s="158"/>
      <c r="J126" s="19">
        <v>0</v>
      </c>
      <c r="K126" s="19">
        <v>0</v>
      </c>
      <c r="L126" s="223"/>
      <c r="M126" s="19">
        <v>302.118</v>
      </c>
      <c r="N126" s="21" t="s">
        <v>45</v>
      </c>
      <c r="O126" s="182"/>
      <c r="P126" s="170"/>
      <c r="Q126" s="220"/>
      <c r="R126" s="12"/>
    </row>
    <row r="127" spans="1:18" ht="12.75" customHeight="1">
      <c r="A127" s="221" t="s">
        <v>209</v>
      </c>
      <c r="B127" s="23" t="s">
        <v>136</v>
      </c>
      <c r="C127" s="75">
        <f>SUM(C128:C129)</f>
        <v>836</v>
      </c>
      <c r="D127" s="75">
        <f>SUM(D128:D129)</f>
        <v>1110.1578</v>
      </c>
      <c r="E127" s="222" t="s">
        <v>110</v>
      </c>
      <c r="F127" s="75">
        <f>SUM(F128:F129)</f>
        <v>3700.526</v>
      </c>
      <c r="G127" s="153"/>
      <c r="H127" s="75">
        <f>SUM(H128:H129)</f>
        <v>3700.526</v>
      </c>
      <c r="I127" s="156" t="s">
        <v>104</v>
      </c>
      <c r="J127" s="75">
        <f>SUM(J128:J129)</f>
        <v>0</v>
      </c>
      <c r="K127" s="75">
        <f>SUM(K128:K129)</f>
        <v>1110.1578</v>
      </c>
      <c r="L127" s="223">
        <v>0</v>
      </c>
      <c r="M127" s="75">
        <f>SUM(M128:M129)</f>
        <v>3700.526</v>
      </c>
      <c r="N127" s="30">
        <f>SUM(N128:N129)</f>
        <v>2291.6207999999997</v>
      </c>
      <c r="O127" s="180"/>
      <c r="P127" s="168"/>
      <c r="Q127" s="220"/>
      <c r="R127" s="12"/>
    </row>
    <row r="128" spans="1:18" ht="12.75" customHeight="1">
      <c r="A128" s="221"/>
      <c r="B128" s="26" t="s">
        <v>4</v>
      </c>
      <c r="C128" s="19">
        <v>668.8</v>
      </c>
      <c r="D128" s="19">
        <v>888.12624</v>
      </c>
      <c r="E128" s="222"/>
      <c r="F128" s="19">
        <v>2960.4208</v>
      </c>
      <c r="G128" s="154"/>
      <c r="H128" s="19">
        <v>2960.4208</v>
      </c>
      <c r="I128" s="157"/>
      <c r="J128" s="19">
        <v>0</v>
      </c>
      <c r="K128" s="19">
        <v>888.12624</v>
      </c>
      <c r="L128" s="223"/>
      <c r="M128" s="19">
        <v>2960.4208</v>
      </c>
      <c r="N128" s="29">
        <f>M128-C128</f>
        <v>2291.6207999999997</v>
      </c>
      <c r="O128" s="181"/>
      <c r="P128" s="169"/>
      <c r="Q128" s="220"/>
      <c r="R128" s="12"/>
    </row>
    <row r="129" spans="1:18" ht="12.75" customHeight="1">
      <c r="A129" s="221"/>
      <c r="B129" s="26" t="s">
        <v>5</v>
      </c>
      <c r="C129" s="19">
        <v>167.2</v>
      </c>
      <c r="D129" s="19">
        <v>222.03156</v>
      </c>
      <c r="E129" s="222"/>
      <c r="F129" s="19">
        <v>740.1052</v>
      </c>
      <c r="G129" s="155"/>
      <c r="H129" s="19">
        <v>740.1052</v>
      </c>
      <c r="I129" s="158"/>
      <c r="J129" s="19">
        <v>0</v>
      </c>
      <c r="K129" s="19">
        <v>222.03156</v>
      </c>
      <c r="L129" s="223"/>
      <c r="M129" s="19">
        <v>740.1052</v>
      </c>
      <c r="N129" s="21" t="s">
        <v>45</v>
      </c>
      <c r="O129" s="182"/>
      <c r="P129" s="170"/>
      <c r="Q129" s="220"/>
      <c r="R129" s="12"/>
    </row>
    <row r="130" spans="1:18" ht="12.75" customHeight="1">
      <c r="A130" s="221" t="s">
        <v>210</v>
      </c>
      <c r="B130" s="23" t="s">
        <v>137</v>
      </c>
      <c r="C130" s="75">
        <f>SUM(C131:C132)</f>
        <v>616</v>
      </c>
      <c r="D130" s="75">
        <f>SUM(D131:D132)</f>
        <v>0</v>
      </c>
      <c r="E130" s="222" t="s">
        <v>110</v>
      </c>
      <c r="F130" s="75">
        <f>SUM(F131:F132)</f>
        <v>1055.073</v>
      </c>
      <c r="G130" s="153"/>
      <c r="H130" s="75">
        <f>SUM(H131:H132)</f>
        <v>0</v>
      </c>
      <c r="I130" s="156"/>
      <c r="J130" s="75">
        <f>SUM(J131:J132)</f>
        <v>0</v>
      </c>
      <c r="K130" s="75">
        <f>SUM(K131:K132)</f>
        <v>0</v>
      </c>
      <c r="L130" s="223">
        <v>0</v>
      </c>
      <c r="M130" s="75">
        <f>SUM(M131:M132)</f>
        <v>1055.073</v>
      </c>
      <c r="N130" s="30">
        <f>SUM(N131:N132)</f>
        <v>351.2584</v>
      </c>
      <c r="O130" s="180"/>
      <c r="P130" s="168"/>
      <c r="Q130" s="220"/>
      <c r="R130" s="12"/>
    </row>
    <row r="131" spans="1:18" ht="12.75" customHeight="1">
      <c r="A131" s="221"/>
      <c r="B131" s="26" t="s">
        <v>4</v>
      </c>
      <c r="C131" s="19">
        <v>492.8</v>
      </c>
      <c r="D131" s="19">
        <v>0</v>
      </c>
      <c r="E131" s="222"/>
      <c r="F131" s="19">
        <v>844.0584</v>
      </c>
      <c r="G131" s="154"/>
      <c r="H131" s="19">
        <v>0</v>
      </c>
      <c r="I131" s="157"/>
      <c r="J131" s="19">
        <v>0</v>
      </c>
      <c r="K131" s="19">
        <v>0</v>
      </c>
      <c r="L131" s="223"/>
      <c r="M131" s="19">
        <v>844.0584</v>
      </c>
      <c r="N131" s="29">
        <f>M131-C131</f>
        <v>351.2584</v>
      </c>
      <c r="O131" s="181"/>
      <c r="P131" s="169"/>
      <c r="Q131" s="220"/>
      <c r="R131" s="12"/>
    </row>
    <row r="132" spans="1:18" ht="12.75" customHeight="1">
      <c r="A132" s="221"/>
      <c r="B132" s="26" t="s">
        <v>5</v>
      </c>
      <c r="C132" s="19">
        <v>123.2</v>
      </c>
      <c r="D132" s="19">
        <v>0</v>
      </c>
      <c r="E132" s="222"/>
      <c r="F132" s="19">
        <v>211.0146</v>
      </c>
      <c r="G132" s="155"/>
      <c r="H132" s="19">
        <v>0</v>
      </c>
      <c r="I132" s="158"/>
      <c r="J132" s="19">
        <v>0</v>
      </c>
      <c r="K132" s="19">
        <v>0</v>
      </c>
      <c r="L132" s="223"/>
      <c r="M132" s="19">
        <v>211.0146</v>
      </c>
      <c r="N132" s="21" t="s">
        <v>45</v>
      </c>
      <c r="O132" s="182"/>
      <c r="P132" s="170"/>
      <c r="Q132" s="220"/>
      <c r="R132" s="12"/>
    </row>
    <row r="133" spans="1:18" ht="45">
      <c r="A133" s="221" t="s">
        <v>211</v>
      </c>
      <c r="B133" s="23" t="s">
        <v>138</v>
      </c>
      <c r="C133" s="75">
        <f>SUM(C134:C135)</f>
        <v>3250</v>
      </c>
      <c r="D133" s="75">
        <f>SUM(D134:D135)</f>
        <v>1019.0328</v>
      </c>
      <c r="E133" s="222" t="s">
        <v>60</v>
      </c>
      <c r="F133" s="75">
        <f>SUM(F134:F135)</f>
        <v>3396.776</v>
      </c>
      <c r="G133" s="153" t="s">
        <v>139</v>
      </c>
      <c r="H133" s="75">
        <f>SUM(H134:H135)</f>
        <v>3396.776</v>
      </c>
      <c r="I133" s="156"/>
      <c r="J133" s="75">
        <f>SUM(J134:J135)</f>
        <v>0</v>
      </c>
      <c r="K133" s="75">
        <f>SUM(K134:K135)</f>
        <v>1019.0328</v>
      </c>
      <c r="L133" s="223">
        <v>0</v>
      </c>
      <c r="M133" s="75">
        <f>SUM(M134:M135)</f>
        <v>3396.776</v>
      </c>
      <c r="N133" s="30">
        <f>SUM(N134:N135)</f>
        <v>117.42079999999987</v>
      </c>
      <c r="O133" s="180"/>
      <c r="P133" s="168"/>
      <c r="Q133" s="220" t="s">
        <v>367</v>
      </c>
      <c r="R133" s="12"/>
    </row>
    <row r="134" spans="1:18" ht="12.75" customHeight="1">
      <c r="A134" s="221"/>
      <c r="B134" s="26" t="s">
        <v>4</v>
      </c>
      <c r="C134" s="19">
        <v>2600</v>
      </c>
      <c r="D134" s="19">
        <v>815.22624</v>
      </c>
      <c r="E134" s="222"/>
      <c r="F134" s="19">
        <v>2717.4208</v>
      </c>
      <c r="G134" s="154"/>
      <c r="H134" s="19">
        <v>2717.4208</v>
      </c>
      <c r="I134" s="157"/>
      <c r="J134" s="19">
        <v>0</v>
      </c>
      <c r="K134" s="19">
        <v>815.22624</v>
      </c>
      <c r="L134" s="223"/>
      <c r="M134" s="19">
        <v>2717.4208</v>
      </c>
      <c r="N134" s="29">
        <f>M134-C134</f>
        <v>117.42079999999987</v>
      </c>
      <c r="O134" s="181"/>
      <c r="P134" s="169"/>
      <c r="Q134" s="220"/>
      <c r="R134" s="12"/>
    </row>
    <row r="135" spans="1:18" ht="12.75" customHeight="1">
      <c r="A135" s="221"/>
      <c r="B135" s="26" t="s">
        <v>5</v>
      </c>
      <c r="C135" s="19">
        <v>650</v>
      </c>
      <c r="D135" s="19">
        <v>203.80656</v>
      </c>
      <c r="E135" s="222"/>
      <c r="F135" s="19">
        <v>679.3552</v>
      </c>
      <c r="G135" s="155"/>
      <c r="H135" s="19">
        <v>679.3552</v>
      </c>
      <c r="I135" s="158"/>
      <c r="J135" s="19">
        <v>0</v>
      </c>
      <c r="K135" s="19">
        <v>203.80656</v>
      </c>
      <c r="L135" s="223"/>
      <c r="M135" s="19">
        <v>679.3552</v>
      </c>
      <c r="N135" s="21" t="s">
        <v>45</v>
      </c>
      <c r="O135" s="182"/>
      <c r="P135" s="170"/>
      <c r="Q135" s="220"/>
      <c r="R135" s="12"/>
    </row>
    <row r="136" spans="1:18" ht="12.75" customHeight="1">
      <c r="A136" s="221" t="s">
        <v>212</v>
      </c>
      <c r="B136" s="23" t="s">
        <v>140</v>
      </c>
      <c r="C136" s="75">
        <f>SUM(C137:C138)</f>
        <v>264</v>
      </c>
      <c r="D136" s="75">
        <f>SUM(D137:D138)</f>
        <v>536.031</v>
      </c>
      <c r="E136" s="222" t="s">
        <v>60</v>
      </c>
      <c r="F136" s="75">
        <f>SUM(F137:F138)</f>
        <v>1786.77</v>
      </c>
      <c r="G136" s="153" t="s">
        <v>141</v>
      </c>
      <c r="H136" s="75">
        <f>SUM(H137:H138)</f>
        <v>1786.77</v>
      </c>
      <c r="I136" s="156"/>
      <c r="J136" s="75">
        <f>SUM(J137:J138)</f>
        <v>0</v>
      </c>
      <c r="K136" s="75">
        <f>SUM(K137:K138)</f>
        <v>536.031</v>
      </c>
      <c r="L136" s="223">
        <v>0</v>
      </c>
      <c r="M136" s="75">
        <f>SUM(M137:M138)</f>
        <v>1786.77</v>
      </c>
      <c r="N136" s="30">
        <f>SUM(N137:N138)</f>
        <v>1218.216</v>
      </c>
      <c r="O136" s="180"/>
      <c r="P136" s="168"/>
      <c r="Q136" s="220" t="s">
        <v>367</v>
      </c>
      <c r="R136" s="12"/>
    </row>
    <row r="137" spans="1:18" ht="12.75" customHeight="1">
      <c r="A137" s="221"/>
      <c r="B137" s="26" t="s">
        <v>4</v>
      </c>
      <c r="C137" s="19">
        <v>211.2</v>
      </c>
      <c r="D137" s="19">
        <v>428.8248</v>
      </c>
      <c r="E137" s="222"/>
      <c r="F137" s="19">
        <v>1429.416</v>
      </c>
      <c r="G137" s="154"/>
      <c r="H137" s="19">
        <v>1429.416</v>
      </c>
      <c r="I137" s="157"/>
      <c r="J137" s="19">
        <v>0</v>
      </c>
      <c r="K137" s="19">
        <v>428.8248</v>
      </c>
      <c r="L137" s="223"/>
      <c r="M137" s="19">
        <v>1429.416</v>
      </c>
      <c r="N137" s="29">
        <f>M137-C137</f>
        <v>1218.216</v>
      </c>
      <c r="O137" s="181"/>
      <c r="P137" s="169"/>
      <c r="Q137" s="220"/>
      <c r="R137" s="12"/>
    </row>
    <row r="138" spans="1:18" ht="12.75" customHeight="1">
      <c r="A138" s="221"/>
      <c r="B138" s="26" t="s">
        <v>5</v>
      </c>
      <c r="C138" s="19">
        <v>52.8</v>
      </c>
      <c r="D138" s="19">
        <v>107.2062</v>
      </c>
      <c r="E138" s="222"/>
      <c r="F138" s="19">
        <v>357.354</v>
      </c>
      <c r="G138" s="155"/>
      <c r="H138" s="19">
        <v>357.354</v>
      </c>
      <c r="I138" s="158"/>
      <c r="J138" s="19">
        <v>0</v>
      </c>
      <c r="K138" s="19">
        <v>107.2062</v>
      </c>
      <c r="L138" s="223"/>
      <c r="M138" s="19">
        <v>357.354</v>
      </c>
      <c r="N138" s="21" t="s">
        <v>45</v>
      </c>
      <c r="O138" s="182"/>
      <c r="P138" s="170"/>
      <c r="Q138" s="220"/>
      <c r="R138" s="12"/>
    </row>
    <row r="139" spans="1:18" ht="12.75" customHeight="1">
      <c r="A139" s="221" t="s">
        <v>213</v>
      </c>
      <c r="B139" s="23" t="s">
        <v>142</v>
      </c>
      <c r="C139" s="75">
        <f>SUM(C140:C141)</f>
        <v>880</v>
      </c>
      <c r="D139" s="75">
        <f>SUM(D140:D141)</f>
        <v>995.9690999999999</v>
      </c>
      <c r="E139" s="222" t="s">
        <v>60</v>
      </c>
      <c r="F139" s="75">
        <f>SUM(F140:F141)</f>
        <v>3319.8970000000004</v>
      </c>
      <c r="G139" s="153" t="s">
        <v>139</v>
      </c>
      <c r="H139" s="75">
        <f>SUM(H140:H141)</f>
        <v>3319.8970000000004</v>
      </c>
      <c r="I139" s="156" t="s">
        <v>104</v>
      </c>
      <c r="J139" s="75">
        <f>SUM(J140:J141)</f>
        <v>0</v>
      </c>
      <c r="K139" s="75">
        <f>SUM(K140:K141)</f>
        <v>995.9690999999999</v>
      </c>
      <c r="L139" s="223">
        <v>0</v>
      </c>
      <c r="M139" s="75">
        <f>SUM(M140:M141)</f>
        <v>3319.8970000000004</v>
      </c>
      <c r="N139" s="30">
        <f>SUM(N140:N141)</f>
        <v>1951.9176000000002</v>
      </c>
      <c r="O139" s="180"/>
      <c r="P139" s="168"/>
      <c r="Q139" s="220" t="s">
        <v>367</v>
      </c>
      <c r="R139" s="12"/>
    </row>
    <row r="140" spans="1:18" ht="12.75" customHeight="1">
      <c r="A140" s="221"/>
      <c r="B140" s="26" t="s">
        <v>4</v>
      </c>
      <c r="C140" s="19">
        <v>704</v>
      </c>
      <c r="D140" s="19">
        <v>796.77528</v>
      </c>
      <c r="E140" s="222"/>
      <c r="F140" s="19">
        <v>2655.9176</v>
      </c>
      <c r="G140" s="154"/>
      <c r="H140" s="19">
        <v>2655.9176</v>
      </c>
      <c r="I140" s="157"/>
      <c r="J140" s="19">
        <v>0</v>
      </c>
      <c r="K140" s="19">
        <v>796.77528</v>
      </c>
      <c r="L140" s="223"/>
      <c r="M140" s="19">
        <v>2655.9176</v>
      </c>
      <c r="N140" s="29">
        <f>M140-C140</f>
        <v>1951.9176000000002</v>
      </c>
      <c r="O140" s="181"/>
      <c r="P140" s="169"/>
      <c r="Q140" s="220"/>
      <c r="R140" s="12"/>
    </row>
    <row r="141" spans="1:18" ht="12.75" customHeight="1">
      <c r="A141" s="221"/>
      <c r="B141" s="26" t="s">
        <v>5</v>
      </c>
      <c r="C141" s="19">
        <v>176</v>
      </c>
      <c r="D141" s="19">
        <v>199.19382</v>
      </c>
      <c r="E141" s="222"/>
      <c r="F141" s="19">
        <v>663.9794</v>
      </c>
      <c r="G141" s="155"/>
      <c r="H141" s="19">
        <v>663.9794</v>
      </c>
      <c r="I141" s="158"/>
      <c r="J141" s="19">
        <v>0</v>
      </c>
      <c r="K141" s="19">
        <v>199.19382</v>
      </c>
      <c r="L141" s="223"/>
      <c r="M141" s="19">
        <v>663.9794</v>
      </c>
      <c r="N141" s="21" t="s">
        <v>45</v>
      </c>
      <c r="O141" s="182"/>
      <c r="P141" s="170"/>
      <c r="Q141" s="220"/>
      <c r="R141" s="12"/>
    </row>
    <row r="142" spans="1:18" ht="12.75" customHeight="1">
      <c r="A142" s="221" t="s">
        <v>214</v>
      </c>
      <c r="B142" s="23" t="s">
        <v>143</v>
      </c>
      <c r="C142" s="75">
        <f>SUM(C143:C144)</f>
        <v>616</v>
      </c>
      <c r="D142" s="75">
        <f>SUM(D143:D144)</f>
        <v>848.1195</v>
      </c>
      <c r="E142" s="222" t="s">
        <v>60</v>
      </c>
      <c r="F142" s="75">
        <f>SUM(F143:F144)</f>
        <v>2827.065</v>
      </c>
      <c r="G142" s="153" t="s">
        <v>139</v>
      </c>
      <c r="H142" s="75">
        <f>SUM(H143:H144)</f>
        <v>2827.065</v>
      </c>
      <c r="I142" s="156" t="s">
        <v>366</v>
      </c>
      <c r="J142" s="75">
        <f>SUM(J143:J144)</f>
        <v>0</v>
      </c>
      <c r="K142" s="75">
        <f>SUM(K143:K144)</f>
        <v>848.1195</v>
      </c>
      <c r="L142" s="223">
        <v>0</v>
      </c>
      <c r="M142" s="75">
        <f>SUM(M143:M144)</f>
        <v>2827.065</v>
      </c>
      <c r="N142" s="30">
        <f>SUM(N143:N144)</f>
        <v>1768.852</v>
      </c>
      <c r="O142" s="180"/>
      <c r="P142" s="168"/>
      <c r="Q142" s="220" t="s">
        <v>367</v>
      </c>
      <c r="R142" s="12"/>
    </row>
    <row r="143" spans="1:18" ht="12.75" customHeight="1">
      <c r="A143" s="221"/>
      <c r="B143" s="26" t="s">
        <v>4</v>
      </c>
      <c r="C143" s="19">
        <v>492.8</v>
      </c>
      <c r="D143" s="19">
        <v>678.4956</v>
      </c>
      <c r="E143" s="222"/>
      <c r="F143" s="19">
        <v>2261.652</v>
      </c>
      <c r="G143" s="154"/>
      <c r="H143" s="19">
        <v>2261.652</v>
      </c>
      <c r="I143" s="157"/>
      <c r="J143" s="19">
        <v>0</v>
      </c>
      <c r="K143" s="19">
        <v>678.4956</v>
      </c>
      <c r="L143" s="223"/>
      <c r="M143" s="19">
        <v>2261.652</v>
      </c>
      <c r="N143" s="29">
        <f>M143-C143</f>
        <v>1768.852</v>
      </c>
      <c r="O143" s="181"/>
      <c r="P143" s="169"/>
      <c r="Q143" s="220"/>
      <c r="R143" s="12"/>
    </row>
    <row r="144" spans="1:18" ht="12.75" customHeight="1">
      <c r="A144" s="221"/>
      <c r="B144" s="26" t="s">
        <v>5</v>
      </c>
      <c r="C144" s="19">
        <v>123.2</v>
      </c>
      <c r="D144" s="19">
        <v>169.6239</v>
      </c>
      <c r="E144" s="222"/>
      <c r="F144" s="19">
        <v>565.413</v>
      </c>
      <c r="G144" s="155"/>
      <c r="H144" s="19">
        <v>565.413</v>
      </c>
      <c r="I144" s="158"/>
      <c r="J144" s="19">
        <v>0</v>
      </c>
      <c r="K144" s="19">
        <v>169.6239</v>
      </c>
      <c r="L144" s="223"/>
      <c r="M144" s="19">
        <v>565.413</v>
      </c>
      <c r="N144" s="21" t="s">
        <v>45</v>
      </c>
      <c r="O144" s="182"/>
      <c r="P144" s="170"/>
      <c r="Q144" s="220"/>
      <c r="R144" s="12"/>
    </row>
    <row r="145" spans="1:18" ht="12.75" customHeight="1">
      <c r="A145" s="221" t="s">
        <v>215</v>
      </c>
      <c r="B145" s="23" t="s">
        <v>144</v>
      </c>
      <c r="C145" s="75">
        <f>SUM(C146:C147)</f>
        <v>748</v>
      </c>
      <c r="D145" s="75">
        <f>SUM(D146:D147)</f>
        <v>726.5900999999999</v>
      </c>
      <c r="E145" s="222" t="s">
        <v>60</v>
      </c>
      <c r="F145" s="75">
        <f>SUM(F146:F147)</f>
        <v>2421.967</v>
      </c>
      <c r="G145" s="153" t="s">
        <v>141</v>
      </c>
      <c r="H145" s="75">
        <f>SUM(H146:H147)</f>
        <v>2421.967</v>
      </c>
      <c r="I145" s="156" t="s">
        <v>366</v>
      </c>
      <c r="J145" s="75">
        <f>SUM(J146:J147)</f>
        <v>0</v>
      </c>
      <c r="K145" s="75">
        <f>SUM(K146:K147)</f>
        <v>726.5900999999999</v>
      </c>
      <c r="L145" s="223">
        <v>0</v>
      </c>
      <c r="M145" s="75">
        <f>SUM(M146:M147)</f>
        <v>2421.967</v>
      </c>
      <c r="N145" s="30">
        <f>SUM(N146:N147)</f>
        <v>1339.1736</v>
      </c>
      <c r="O145" s="180"/>
      <c r="P145" s="168"/>
      <c r="Q145" s="220" t="s">
        <v>367</v>
      </c>
      <c r="R145" s="12"/>
    </row>
    <row r="146" spans="1:18" ht="12.75" customHeight="1">
      <c r="A146" s="221"/>
      <c r="B146" s="26" t="s">
        <v>4</v>
      </c>
      <c r="C146" s="19">
        <v>598.4</v>
      </c>
      <c r="D146" s="19">
        <v>581.27208</v>
      </c>
      <c r="E146" s="222"/>
      <c r="F146" s="19">
        <v>1937.5736</v>
      </c>
      <c r="G146" s="154"/>
      <c r="H146" s="19">
        <v>1937.5736</v>
      </c>
      <c r="I146" s="157"/>
      <c r="J146" s="19">
        <v>0</v>
      </c>
      <c r="K146" s="19">
        <v>581.27208</v>
      </c>
      <c r="L146" s="223"/>
      <c r="M146" s="19">
        <v>1937.5736</v>
      </c>
      <c r="N146" s="29">
        <f>M146-C146</f>
        <v>1339.1736</v>
      </c>
      <c r="O146" s="181"/>
      <c r="P146" s="169"/>
      <c r="Q146" s="220"/>
      <c r="R146" s="12"/>
    </row>
    <row r="147" spans="1:18" ht="12.75" customHeight="1">
      <c r="A147" s="221"/>
      <c r="B147" s="26" t="s">
        <v>5</v>
      </c>
      <c r="C147" s="19">
        <v>149.6</v>
      </c>
      <c r="D147" s="19">
        <v>145.31802</v>
      </c>
      <c r="E147" s="222"/>
      <c r="F147" s="19">
        <v>484.3934</v>
      </c>
      <c r="G147" s="155"/>
      <c r="H147" s="19">
        <v>484.3934</v>
      </c>
      <c r="I147" s="158"/>
      <c r="J147" s="19">
        <v>0</v>
      </c>
      <c r="K147" s="19">
        <v>145.31802</v>
      </c>
      <c r="L147" s="223"/>
      <c r="M147" s="19">
        <v>484.3934</v>
      </c>
      <c r="N147" s="21" t="s">
        <v>45</v>
      </c>
      <c r="O147" s="182"/>
      <c r="P147" s="170"/>
      <c r="Q147" s="220"/>
      <c r="R147" s="12"/>
    </row>
    <row r="148" spans="1:18" ht="12.75" customHeight="1">
      <c r="A148" s="221" t="s">
        <v>216</v>
      </c>
      <c r="B148" s="23" t="s">
        <v>145</v>
      </c>
      <c r="C148" s="75">
        <f>SUM(C149:C150)</f>
        <v>352</v>
      </c>
      <c r="D148" s="75">
        <f>SUM(D149:D150)</f>
        <v>503.20860000000005</v>
      </c>
      <c r="E148" s="222" t="s">
        <v>60</v>
      </c>
      <c r="F148" s="75">
        <f>SUM(F149:F150)</f>
        <v>1677.362</v>
      </c>
      <c r="G148" s="153" t="s">
        <v>139</v>
      </c>
      <c r="H148" s="75">
        <f>SUM(H149:H150)</f>
        <v>1677.362</v>
      </c>
      <c r="I148" s="156" t="s">
        <v>366</v>
      </c>
      <c r="J148" s="75">
        <f>SUM(J149:J150)</f>
        <v>0</v>
      </c>
      <c r="K148" s="75">
        <f>SUM(K149:K150)</f>
        <v>503.20860000000005</v>
      </c>
      <c r="L148" s="223">
        <v>0</v>
      </c>
      <c r="M148" s="75">
        <f>SUM(M149:M150)</f>
        <v>1677.362</v>
      </c>
      <c r="N148" s="30">
        <f>SUM(N149:N150)</f>
        <v>1060.2896</v>
      </c>
      <c r="O148" s="180"/>
      <c r="P148" s="168"/>
      <c r="Q148" s="220" t="s">
        <v>367</v>
      </c>
      <c r="R148" s="12"/>
    </row>
    <row r="149" spans="1:18" ht="12.75" customHeight="1">
      <c r="A149" s="221"/>
      <c r="B149" s="26" t="s">
        <v>4</v>
      </c>
      <c r="C149" s="19">
        <v>281.6</v>
      </c>
      <c r="D149" s="19">
        <v>402.56688</v>
      </c>
      <c r="E149" s="222"/>
      <c r="F149" s="19">
        <v>1341.8896</v>
      </c>
      <c r="G149" s="154"/>
      <c r="H149" s="19">
        <v>1341.8896</v>
      </c>
      <c r="I149" s="157"/>
      <c r="J149" s="19">
        <v>0</v>
      </c>
      <c r="K149" s="19">
        <v>402.56688</v>
      </c>
      <c r="L149" s="223"/>
      <c r="M149" s="19">
        <v>1341.8896</v>
      </c>
      <c r="N149" s="29">
        <f>M149-C149</f>
        <v>1060.2896</v>
      </c>
      <c r="O149" s="181"/>
      <c r="P149" s="169"/>
      <c r="Q149" s="220"/>
      <c r="R149" s="12"/>
    </row>
    <row r="150" spans="1:18" ht="12.75" customHeight="1">
      <c r="A150" s="221"/>
      <c r="B150" s="26" t="s">
        <v>5</v>
      </c>
      <c r="C150" s="19">
        <v>70.4</v>
      </c>
      <c r="D150" s="19">
        <v>100.64172</v>
      </c>
      <c r="E150" s="222"/>
      <c r="F150" s="19">
        <v>335.4724</v>
      </c>
      <c r="G150" s="155"/>
      <c r="H150" s="19">
        <v>335.4724</v>
      </c>
      <c r="I150" s="158"/>
      <c r="J150" s="19">
        <v>0</v>
      </c>
      <c r="K150" s="19">
        <v>100.64172</v>
      </c>
      <c r="L150" s="223"/>
      <c r="M150" s="19">
        <v>335.4724</v>
      </c>
      <c r="N150" s="21" t="s">
        <v>45</v>
      </c>
      <c r="O150" s="182"/>
      <c r="P150" s="170"/>
      <c r="Q150" s="220"/>
      <c r="R150" s="12"/>
    </row>
    <row r="151" spans="1:18" ht="12.75" customHeight="1">
      <c r="A151" s="221" t="s">
        <v>217</v>
      </c>
      <c r="B151" s="23" t="s">
        <v>146</v>
      </c>
      <c r="C151" s="75">
        <f>SUM(C152:C153)</f>
        <v>616</v>
      </c>
      <c r="D151" s="75">
        <f>SUM(D152:D153)</f>
        <v>638.5059</v>
      </c>
      <c r="E151" s="222" t="s">
        <v>60</v>
      </c>
      <c r="F151" s="75">
        <f>SUM(F152:F153)</f>
        <v>2128.353</v>
      </c>
      <c r="G151" s="153" t="s">
        <v>141</v>
      </c>
      <c r="H151" s="75">
        <f>SUM(H152:H153)</f>
        <v>2128.353</v>
      </c>
      <c r="I151" s="156" t="s">
        <v>366</v>
      </c>
      <c r="J151" s="75">
        <f>SUM(J152:J153)</f>
        <v>0</v>
      </c>
      <c r="K151" s="75">
        <f>SUM(K152:K153)</f>
        <v>638.5059</v>
      </c>
      <c r="L151" s="223">
        <v>0</v>
      </c>
      <c r="M151" s="75">
        <f>SUM(M152:M153)</f>
        <v>2128.353</v>
      </c>
      <c r="N151" s="30">
        <f>SUM(N152:N153)</f>
        <v>1209.8824</v>
      </c>
      <c r="O151" s="180"/>
      <c r="P151" s="168"/>
      <c r="Q151" s="220" t="s">
        <v>367</v>
      </c>
      <c r="R151" s="12"/>
    </row>
    <row r="152" spans="1:18" ht="12.75" customHeight="1">
      <c r="A152" s="221"/>
      <c r="B152" s="26" t="s">
        <v>4</v>
      </c>
      <c r="C152" s="19">
        <v>492.8</v>
      </c>
      <c r="D152" s="19">
        <v>510.80472</v>
      </c>
      <c r="E152" s="222"/>
      <c r="F152" s="19">
        <v>1702.6824</v>
      </c>
      <c r="G152" s="154"/>
      <c r="H152" s="19">
        <v>1702.6824</v>
      </c>
      <c r="I152" s="157"/>
      <c r="J152" s="19">
        <v>0</v>
      </c>
      <c r="K152" s="19">
        <v>510.80472</v>
      </c>
      <c r="L152" s="223"/>
      <c r="M152" s="19">
        <v>1702.6824</v>
      </c>
      <c r="N152" s="29">
        <f>M152-C152</f>
        <v>1209.8824</v>
      </c>
      <c r="O152" s="181"/>
      <c r="P152" s="169"/>
      <c r="Q152" s="220"/>
      <c r="R152" s="12"/>
    </row>
    <row r="153" spans="1:18" ht="12.75" customHeight="1">
      <c r="A153" s="221"/>
      <c r="B153" s="26" t="s">
        <v>5</v>
      </c>
      <c r="C153" s="19">
        <v>123.2</v>
      </c>
      <c r="D153" s="19">
        <v>127.70118</v>
      </c>
      <c r="E153" s="222"/>
      <c r="F153" s="19">
        <v>425.6706</v>
      </c>
      <c r="G153" s="155"/>
      <c r="H153" s="19">
        <v>425.6706</v>
      </c>
      <c r="I153" s="158"/>
      <c r="J153" s="19">
        <v>0</v>
      </c>
      <c r="K153" s="19">
        <v>127.70118</v>
      </c>
      <c r="L153" s="223"/>
      <c r="M153" s="19">
        <v>425.6706</v>
      </c>
      <c r="N153" s="21" t="s">
        <v>45</v>
      </c>
      <c r="O153" s="182"/>
      <c r="P153" s="170"/>
      <c r="Q153" s="220"/>
      <c r="R153" s="12"/>
    </row>
    <row r="154" spans="1:18" ht="12.75" customHeight="1">
      <c r="A154" s="221" t="s">
        <v>218</v>
      </c>
      <c r="B154" s="23" t="s">
        <v>147</v>
      </c>
      <c r="C154" s="75">
        <f>SUM(C155:C156)</f>
        <v>528</v>
      </c>
      <c r="D154" s="75">
        <f>SUM(D155:D156)</f>
        <v>583.5101999999999</v>
      </c>
      <c r="E154" s="222" t="s">
        <v>60</v>
      </c>
      <c r="F154" s="75">
        <f>SUM(F155:F156)</f>
        <v>1945.034</v>
      </c>
      <c r="G154" s="153" t="s">
        <v>139</v>
      </c>
      <c r="H154" s="75">
        <f>SUM(H155:H156)</f>
        <v>1945.034</v>
      </c>
      <c r="I154" s="156" t="s">
        <v>366</v>
      </c>
      <c r="J154" s="75">
        <f>SUM(J155:J156)</f>
        <v>0</v>
      </c>
      <c r="K154" s="75">
        <f>SUM(K155:K156)</f>
        <v>583.5101999999999</v>
      </c>
      <c r="L154" s="223">
        <v>0</v>
      </c>
      <c r="M154" s="75">
        <f>SUM(M155:M156)</f>
        <v>1945.034</v>
      </c>
      <c r="N154" s="30">
        <f>SUM(N155:N156)</f>
        <v>1133.6272</v>
      </c>
      <c r="O154" s="180"/>
      <c r="P154" s="168"/>
      <c r="Q154" s="220" t="s">
        <v>367</v>
      </c>
      <c r="R154" s="12"/>
    </row>
    <row r="155" spans="1:18" ht="12.75" customHeight="1">
      <c r="A155" s="221"/>
      <c r="B155" s="26" t="s">
        <v>4</v>
      </c>
      <c r="C155" s="19">
        <v>422.4</v>
      </c>
      <c r="D155" s="19">
        <v>466.80816</v>
      </c>
      <c r="E155" s="222"/>
      <c r="F155" s="19">
        <v>1556.0272</v>
      </c>
      <c r="G155" s="154"/>
      <c r="H155" s="19">
        <v>1556.0272</v>
      </c>
      <c r="I155" s="157"/>
      <c r="J155" s="19">
        <v>0</v>
      </c>
      <c r="K155" s="19">
        <v>466.80816</v>
      </c>
      <c r="L155" s="223"/>
      <c r="M155" s="19">
        <v>1556.0272</v>
      </c>
      <c r="N155" s="29">
        <f>M155-C155</f>
        <v>1133.6272</v>
      </c>
      <c r="O155" s="181"/>
      <c r="P155" s="169"/>
      <c r="Q155" s="220"/>
      <c r="R155" s="12"/>
    </row>
    <row r="156" spans="1:18" ht="12.75" customHeight="1">
      <c r="A156" s="221"/>
      <c r="B156" s="26" t="s">
        <v>5</v>
      </c>
      <c r="C156" s="19">
        <v>105.6</v>
      </c>
      <c r="D156" s="19">
        <v>116.70204</v>
      </c>
      <c r="E156" s="222"/>
      <c r="F156" s="19">
        <v>389.0068</v>
      </c>
      <c r="G156" s="155"/>
      <c r="H156" s="19">
        <v>389.0068</v>
      </c>
      <c r="I156" s="158"/>
      <c r="J156" s="19">
        <v>0</v>
      </c>
      <c r="K156" s="19">
        <v>116.70204</v>
      </c>
      <c r="L156" s="223"/>
      <c r="M156" s="19">
        <v>389.0068</v>
      </c>
      <c r="N156" s="21" t="s">
        <v>45</v>
      </c>
      <c r="O156" s="182"/>
      <c r="P156" s="170"/>
      <c r="Q156" s="220"/>
      <c r="R156" s="12"/>
    </row>
    <row r="157" spans="1:18" ht="12.75" customHeight="1">
      <c r="A157" s="221" t="s">
        <v>219</v>
      </c>
      <c r="B157" s="23" t="s">
        <v>148</v>
      </c>
      <c r="C157" s="75">
        <f>SUM(C158:C159)</f>
        <v>264</v>
      </c>
      <c r="D157" s="75">
        <f>SUM(D158:D159)</f>
        <v>609.954</v>
      </c>
      <c r="E157" s="222" t="s">
        <v>60</v>
      </c>
      <c r="F157" s="75">
        <f>SUM(F158:F159)</f>
        <v>2033.18</v>
      </c>
      <c r="G157" s="153" t="s">
        <v>141</v>
      </c>
      <c r="H157" s="75">
        <f>SUM(H158:H159)</f>
        <v>2033.18</v>
      </c>
      <c r="I157" s="156" t="s">
        <v>366</v>
      </c>
      <c r="J157" s="75">
        <f>SUM(J158:J159)</f>
        <v>0</v>
      </c>
      <c r="K157" s="75">
        <f>SUM(K158:K159)</f>
        <v>609.954</v>
      </c>
      <c r="L157" s="223">
        <v>0</v>
      </c>
      <c r="M157" s="75">
        <f>SUM(M158:M159)</f>
        <v>2033.18</v>
      </c>
      <c r="N157" s="30">
        <f>SUM(N158:N159)</f>
        <v>1415.344</v>
      </c>
      <c r="O157" s="180"/>
      <c r="P157" s="168"/>
      <c r="Q157" s="220" t="s">
        <v>367</v>
      </c>
      <c r="R157" s="12"/>
    </row>
    <row r="158" spans="1:18" ht="12.75" customHeight="1">
      <c r="A158" s="221"/>
      <c r="B158" s="26" t="s">
        <v>4</v>
      </c>
      <c r="C158" s="19">
        <v>211.2</v>
      </c>
      <c r="D158" s="19">
        <v>487.9632</v>
      </c>
      <c r="E158" s="222"/>
      <c r="F158" s="19">
        <v>1626.544</v>
      </c>
      <c r="G158" s="154"/>
      <c r="H158" s="19">
        <v>1626.544</v>
      </c>
      <c r="I158" s="157"/>
      <c r="J158" s="19">
        <v>0</v>
      </c>
      <c r="K158" s="19">
        <v>487.9632</v>
      </c>
      <c r="L158" s="223"/>
      <c r="M158" s="19">
        <v>1626.544</v>
      </c>
      <c r="N158" s="29">
        <f>M158-C158</f>
        <v>1415.344</v>
      </c>
      <c r="O158" s="181"/>
      <c r="P158" s="169"/>
      <c r="Q158" s="220"/>
      <c r="R158" s="12"/>
    </row>
    <row r="159" spans="1:18" ht="12.75" customHeight="1">
      <c r="A159" s="221"/>
      <c r="B159" s="26" t="s">
        <v>5</v>
      </c>
      <c r="C159" s="19">
        <v>52.8</v>
      </c>
      <c r="D159" s="19">
        <v>121.9908</v>
      </c>
      <c r="E159" s="222"/>
      <c r="F159" s="19">
        <v>406.636</v>
      </c>
      <c r="G159" s="155"/>
      <c r="H159" s="19">
        <v>406.636</v>
      </c>
      <c r="I159" s="158"/>
      <c r="J159" s="19">
        <v>0</v>
      </c>
      <c r="K159" s="19">
        <v>121.9908</v>
      </c>
      <c r="L159" s="223"/>
      <c r="M159" s="19">
        <v>406.636</v>
      </c>
      <c r="N159" s="21" t="s">
        <v>45</v>
      </c>
      <c r="O159" s="182"/>
      <c r="P159" s="170"/>
      <c r="Q159" s="220"/>
      <c r="R159" s="12"/>
    </row>
    <row r="160" spans="1:18" ht="12.75" customHeight="1">
      <c r="A160" s="221" t="s">
        <v>220</v>
      </c>
      <c r="B160" s="23" t="s">
        <v>149</v>
      </c>
      <c r="C160" s="75">
        <f>SUM(C161:C162)</f>
        <v>660</v>
      </c>
      <c r="D160" s="75">
        <f>SUM(D161:D162)</f>
        <v>578.1726</v>
      </c>
      <c r="E160" s="222" t="s">
        <v>60</v>
      </c>
      <c r="F160" s="75">
        <f>SUM(F161:F162)</f>
        <v>1927.242</v>
      </c>
      <c r="G160" s="153" t="s">
        <v>139</v>
      </c>
      <c r="H160" s="75">
        <f>SUM(H161:H162)</f>
        <v>1927.242</v>
      </c>
      <c r="I160" s="156" t="s">
        <v>366</v>
      </c>
      <c r="J160" s="75">
        <f>SUM(J161:J162)</f>
        <v>0</v>
      </c>
      <c r="K160" s="75">
        <f>SUM(K161:K162)</f>
        <v>578.1726</v>
      </c>
      <c r="L160" s="223">
        <v>0</v>
      </c>
      <c r="M160" s="75">
        <f>SUM(M161:M162)</f>
        <v>1927.242</v>
      </c>
      <c r="N160" s="30">
        <f>SUM(N161:N162)</f>
        <v>1013.7936</v>
      </c>
      <c r="O160" s="180"/>
      <c r="P160" s="168"/>
      <c r="Q160" s="220" t="s">
        <v>367</v>
      </c>
      <c r="R160" s="12"/>
    </row>
    <row r="161" spans="1:18" ht="12.75" customHeight="1">
      <c r="A161" s="221"/>
      <c r="B161" s="26" t="s">
        <v>4</v>
      </c>
      <c r="C161" s="19">
        <v>528</v>
      </c>
      <c r="D161" s="19">
        <v>462.53808</v>
      </c>
      <c r="E161" s="222"/>
      <c r="F161" s="19">
        <v>1541.7936</v>
      </c>
      <c r="G161" s="154"/>
      <c r="H161" s="19">
        <v>1541.7936</v>
      </c>
      <c r="I161" s="157"/>
      <c r="J161" s="19">
        <v>0</v>
      </c>
      <c r="K161" s="19">
        <v>462.53808</v>
      </c>
      <c r="L161" s="223"/>
      <c r="M161" s="19">
        <v>1541.7936</v>
      </c>
      <c r="N161" s="29">
        <f>M161-C161</f>
        <v>1013.7936</v>
      </c>
      <c r="O161" s="181"/>
      <c r="P161" s="169"/>
      <c r="Q161" s="220"/>
      <c r="R161" s="12"/>
    </row>
    <row r="162" spans="1:18" ht="12.75" customHeight="1">
      <c r="A162" s="221"/>
      <c r="B162" s="26" t="s">
        <v>5</v>
      </c>
      <c r="C162" s="19">
        <v>132</v>
      </c>
      <c r="D162" s="19">
        <v>115.63452</v>
      </c>
      <c r="E162" s="222"/>
      <c r="F162" s="19">
        <v>385.4484</v>
      </c>
      <c r="G162" s="155"/>
      <c r="H162" s="19">
        <v>385.4484</v>
      </c>
      <c r="I162" s="158"/>
      <c r="J162" s="19">
        <v>0</v>
      </c>
      <c r="K162" s="19">
        <v>115.63452</v>
      </c>
      <c r="L162" s="223"/>
      <c r="M162" s="19">
        <v>385.4484</v>
      </c>
      <c r="N162" s="21" t="s">
        <v>45</v>
      </c>
      <c r="O162" s="182"/>
      <c r="P162" s="170"/>
      <c r="Q162" s="220"/>
      <c r="R162" s="12"/>
    </row>
    <row r="163" spans="1:18" ht="12.75" customHeight="1">
      <c r="A163" s="221" t="s">
        <v>221</v>
      </c>
      <c r="B163" s="23" t="s">
        <v>150</v>
      </c>
      <c r="C163" s="75">
        <f>SUM(C164:C165)</f>
        <v>792</v>
      </c>
      <c r="D163" s="75">
        <f>SUM(D164:D165)</f>
        <v>963.1572</v>
      </c>
      <c r="E163" s="222" t="s">
        <v>110</v>
      </c>
      <c r="F163" s="75">
        <f>SUM(F164:F165)</f>
        <v>3210.524</v>
      </c>
      <c r="G163" s="153" t="s">
        <v>365</v>
      </c>
      <c r="H163" s="75">
        <f>SUM(H164:H165)</f>
        <v>3210.524</v>
      </c>
      <c r="I163" s="156" t="s">
        <v>104</v>
      </c>
      <c r="J163" s="75">
        <f>SUM(J164:J165)</f>
        <v>0</v>
      </c>
      <c r="K163" s="75">
        <f>SUM(K164:K165)</f>
        <v>963.1572</v>
      </c>
      <c r="L163" s="223">
        <v>0</v>
      </c>
      <c r="M163" s="75">
        <f>SUM(M164:M165)</f>
        <v>3210.524</v>
      </c>
      <c r="N163" s="30">
        <f>SUM(N164:N165)</f>
        <v>1934.8192</v>
      </c>
      <c r="O163" s="180"/>
      <c r="P163" s="168"/>
      <c r="Q163" s="220"/>
      <c r="R163" s="12"/>
    </row>
    <row r="164" spans="1:18" ht="12.75" customHeight="1">
      <c r="A164" s="221"/>
      <c r="B164" s="26" t="s">
        <v>4</v>
      </c>
      <c r="C164" s="19">
        <v>633.6</v>
      </c>
      <c r="D164" s="19">
        <v>770.52576</v>
      </c>
      <c r="E164" s="222"/>
      <c r="F164" s="19">
        <v>2568.4192</v>
      </c>
      <c r="G164" s="154"/>
      <c r="H164" s="19">
        <v>2568.4192</v>
      </c>
      <c r="I164" s="157"/>
      <c r="J164" s="19">
        <v>0</v>
      </c>
      <c r="K164" s="19">
        <v>770.52576</v>
      </c>
      <c r="L164" s="223"/>
      <c r="M164" s="19">
        <v>2568.4192</v>
      </c>
      <c r="N164" s="29">
        <f>M164-C164</f>
        <v>1934.8192</v>
      </c>
      <c r="O164" s="181"/>
      <c r="P164" s="169"/>
      <c r="Q164" s="220"/>
      <c r="R164" s="12"/>
    </row>
    <row r="165" spans="1:18" ht="12.75" customHeight="1">
      <c r="A165" s="221"/>
      <c r="B165" s="26" t="s">
        <v>5</v>
      </c>
      <c r="C165" s="19">
        <v>158.4</v>
      </c>
      <c r="D165" s="19">
        <v>192.63144</v>
      </c>
      <c r="E165" s="222"/>
      <c r="F165" s="19">
        <v>642.1048</v>
      </c>
      <c r="G165" s="155"/>
      <c r="H165" s="19">
        <v>642.1048</v>
      </c>
      <c r="I165" s="158"/>
      <c r="J165" s="19">
        <v>0</v>
      </c>
      <c r="K165" s="19">
        <v>192.63144</v>
      </c>
      <c r="L165" s="223"/>
      <c r="M165" s="19">
        <v>642.1048</v>
      </c>
      <c r="N165" s="21" t="s">
        <v>45</v>
      </c>
      <c r="O165" s="182"/>
      <c r="P165" s="170"/>
      <c r="Q165" s="220"/>
      <c r="R165" s="12"/>
    </row>
    <row r="166" spans="1:18" ht="12.75" customHeight="1">
      <c r="A166" s="221" t="s">
        <v>222</v>
      </c>
      <c r="B166" s="23" t="s">
        <v>151</v>
      </c>
      <c r="C166" s="75">
        <f>SUM(C167:C168)</f>
        <v>1232</v>
      </c>
      <c r="D166" s="75">
        <f>SUM(D167:D168)</f>
        <v>365.9628</v>
      </c>
      <c r="E166" s="222" t="s">
        <v>110</v>
      </c>
      <c r="F166" s="75">
        <f>SUM(F167:F168)</f>
        <v>1219.876</v>
      </c>
      <c r="G166" s="153" t="s">
        <v>365</v>
      </c>
      <c r="H166" s="75">
        <f>SUM(H167:H168)</f>
        <v>1219.876</v>
      </c>
      <c r="I166" s="156" t="s">
        <v>104</v>
      </c>
      <c r="J166" s="75">
        <f>SUM(J167:J168)</f>
        <v>0</v>
      </c>
      <c r="K166" s="75">
        <f>SUM(K167:K168)</f>
        <v>365.9628</v>
      </c>
      <c r="L166" s="223">
        <v>0</v>
      </c>
      <c r="M166" s="75">
        <f>SUM(M167:M168)</f>
        <v>1219.876</v>
      </c>
      <c r="N166" s="25">
        <f>SUM(N167:N168)</f>
        <v>-9.699200000000019</v>
      </c>
      <c r="O166" s="180"/>
      <c r="P166" s="168"/>
      <c r="Q166" s="220"/>
      <c r="R166" s="12"/>
    </row>
    <row r="167" spans="1:18" ht="12.75" customHeight="1">
      <c r="A167" s="221"/>
      <c r="B167" s="26" t="s">
        <v>4</v>
      </c>
      <c r="C167" s="19">
        <v>985.6</v>
      </c>
      <c r="D167" s="19">
        <v>292.77024</v>
      </c>
      <c r="E167" s="222"/>
      <c r="F167" s="19">
        <v>975.9008</v>
      </c>
      <c r="G167" s="154"/>
      <c r="H167" s="19">
        <v>975.9008</v>
      </c>
      <c r="I167" s="157"/>
      <c r="J167" s="19">
        <v>0</v>
      </c>
      <c r="K167" s="19">
        <v>292.77024</v>
      </c>
      <c r="L167" s="223"/>
      <c r="M167" s="19">
        <v>975.9008</v>
      </c>
      <c r="N167" s="27">
        <f>M167-C167</f>
        <v>-9.699200000000019</v>
      </c>
      <c r="O167" s="181"/>
      <c r="P167" s="169"/>
      <c r="Q167" s="220"/>
      <c r="R167" s="12"/>
    </row>
    <row r="168" spans="1:18" ht="12.75" customHeight="1">
      <c r="A168" s="221"/>
      <c r="B168" s="26" t="s">
        <v>5</v>
      </c>
      <c r="C168" s="19">
        <v>246.4</v>
      </c>
      <c r="D168" s="19">
        <v>73.19256</v>
      </c>
      <c r="E168" s="222"/>
      <c r="F168" s="19">
        <v>243.9752</v>
      </c>
      <c r="G168" s="155"/>
      <c r="H168" s="19">
        <v>243.9752</v>
      </c>
      <c r="I168" s="158"/>
      <c r="J168" s="19">
        <v>0</v>
      </c>
      <c r="K168" s="19">
        <v>73.19256</v>
      </c>
      <c r="L168" s="223"/>
      <c r="M168" s="19">
        <v>243.9752</v>
      </c>
      <c r="N168" s="21" t="s">
        <v>45</v>
      </c>
      <c r="O168" s="182"/>
      <c r="P168" s="170"/>
      <c r="Q168" s="220"/>
      <c r="R168" s="12"/>
    </row>
    <row r="169" spans="1:18" ht="12.75" customHeight="1">
      <c r="A169" s="221" t="s">
        <v>223</v>
      </c>
      <c r="B169" s="23" t="s">
        <v>152</v>
      </c>
      <c r="C169" s="75">
        <f>SUM(C170:C171)</f>
        <v>352</v>
      </c>
      <c r="D169" s="75">
        <f>SUM(D170:D171)</f>
        <v>978.2977000000001</v>
      </c>
      <c r="E169" s="222" t="s">
        <v>110</v>
      </c>
      <c r="F169" s="75">
        <f>SUM(F170:F171)</f>
        <v>3260.995</v>
      </c>
      <c r="G169" s="153" t="s">
        <v>365</v>
      </c>
      <c r="H169" s="87">
        <f>SUM(H170:H171)</f>
        <v>3260.995</v>
      </c>
      <c r="I169" s="156" t="s">
        <v>104</v>
      </c>
      <c r="J169" s="75">
        <f>SUM(J170:J171)</f>
        <v>0</v>
      </c>
      <c r="K169" s="75">
        <f>SUM(K170:K171)</f>
        <v>978.2977000000001</v>
      </c>
      <c r="L169" s="223">
        <v>0</v>
      </c>
      <c r="M169" s="75">
        <f>SUM(M170:M171)</f>
        <v>3260.995</v>
      </c>
      <c r="N169" s="30">
        <f>SUM(N170:N171)</f>
        <v>2327.196</v>
      </c>
      <c r="O169" s="180"/>
      <c r="P169" s="168"/>
      <c r="Q169" s="220"/>
      <c r="R169" s="12"/>
    </row>
    <row r="170" spans="1:18" ht="12.75" customHeight="1">
      <c r="A170" s="221"/>
      <c r="B170" s="26" t="s">
        <v>4</v>
      </c>
      <c r="C170" s="19">
        <v>281.6</v>
      </c>
      <c r="D170" s="19">
        <v>782.638</v>
      </c>
      <c r="E170" s="222"/>
      <c r="F170" s="19">
        <v>2608.796</v>
      </c>
      <c r="G170" s="154"/>
      <c r="H170" s="19">
        <v>2608.796</v>
      </c>
      <c r="I170" s="157"/>
      <c r="J170" s="19">
        <v>0</v>
      </c>
      <c r="K170" s="19">
        <v>782.638</v>
      </c>
      <c r="L170" s="223"/>
      <c r="M170" s="19">
        <v>2608.796</v>
      </c>
      <c r="N170" s="29">
        <f>M170-C170</f>
        <v>2327.196</v>
      </c>
      <c r="O170" s="181"/>
      <c r="P170" s="169"/>
      <c r="Q170" s="220"/>
      <c r="R170" s="12"/>
    </row>
    <row r="171" spans="1:18" ht="12.75" customHeight="1">
      <c r="A171" s="221"/>
      <c r="B171" s="26" t="s">
        <v>5</v>
      </c>
      <c r="C171" s="19">
        <v>70.4</v>
      </c>
      <c r="D171" s="19">
        <v>195.6597</v>
      </c>
      <c r="E171" s="222"/>
      <c r="F171" s="19">
        <v>652.199</v>
      </c>
      <c r="G171" s="155"/>
      <c r="H171" s="19">
        <v>652.199</v>
      </c>
      <c r="I171" s="158"/>
      <c r="J171" s="19">
        <v>0</v>
      </c>
      <c r="K171" s="19">
        <v>195.6597</v>
      </c>
      <c r="L171" s="223"/>
      <c r="M171" s="19">
        <v>652.199</v>
      </c>
      <c r="N171" s="21" t="s">
        <v>45</v>
      </c>
      <c r="O171" s="182"/>
      <c r="P171" s="170"/>
      <c r="Q171" s="220"/>
      <c r="R171" s="12"/>
    </row>
    <row r="172" spans="1:18" ht="12.75" customHeight="1">
      <c r="A172" s="221" t="s">
        <v>224</v>
      </c>
      <c r="B172" s="23" t="s">
        <v>153</v>
      </c>
      <c r="C172" s="75">
        <f>SUM(C173:C174)</f>
        <v>1232</v>
      </c>
      <c r="D172" s="75">
        <f>SUM(D173:D174)</f>
        <v>256.4997</v>
      </c>
      <c r="E172" s="222" t="s">
        <v>110</v>
      </c>
      <c r="F172" s="75">
        <f>SUM(F173:F174)</f>
        <v>854.999</v>
      </c>
      <c r="G172" s="153" t="s">
        <v>365</v>
      </c>
      <c r="H172" s="75">
        <f>SUM(H173:H174)</f>
        <v>854.999</v>
      </c>
      <c r="I172" s="156" t="s">
        <v>104</v>
      </c>
      <c r="J172" s="75">
        <f>SUM(J173:J174)</f>
        <v>0</v>
      </c>
      <c r="K172" s="75">
        <f>SUM(K173:K174)</f>
        <v>256.4997</v>
      </c>
      <c r="L172" s="223">
        <v>0</v>
      </c>
      <c r="M172" s="75">
        <f>SUM(M173:M174)</f>
        <v>854.999</v>
      </c>
      <c r="N172" s="25">
        <f>SUM(N173:N174)</f>
        <v>-301.60080000000005</v>
      </c>
      <c r="O172" s="180"/>
      <c r="P172" s="168"/>
      <c r="Q172" s="220"/>
      <c r="R172" s="12"/>
    </row>
    <row r="173" spans="1:18" ht="12.75" customHeight="1">
      <c r="A173" s="221"/>
      <c r="B173" s="26" t="s">
        <v>4</v>
      </c>
      <c r="C173" s="19">
        <v>985.6</v>
      </c>
      <c r="D173" s="19">
        <v>205.19976</v>
      </c>
      <c r="E173" s="222"/>
      <c r="F173" s="19">
        <v>683.9992</v>
      </c>
      <c r="G173" s="154"/>
      <c r="H173" s="19">
        <v>683.9992</v>
      </c>
      <c r="I173" s="157"/>
      <c r="J173" s="19">
        <v>0</v>
      </c>
      <c r="K173" s="19">
        <v>205.19976</v>
      </c>
      <c r="L173" s="223"/>
      <c r="M173" s="19">
        <v>683.9992</v>
      </c>
      <c r="N173" s="27">
        <f>M173-C173</f>
        <v>-301.60080000000005</v>
      </c>
      <c r="O173" s="181"/>
      <c r="P173" s="169"/>
      <c r="Q173" s="220"/>
      <c r="R173" s="12"/>
    </row>
    <row r="174" spans="1:18" ht="12.75" customHeight="1">
      <c r="A174" s="221"/>
      <c r="B174" s="26" t="s">
        <v>5</v>
      </c>
      <c r="C174" s="19">
        <v>246.4</v>
      </c>
      <c r="D174" s="19">
        <v>51.29994</v>
      </c>
      <c r="E174" s="222"/>
      <c r="F174" s="19">
        <v>170.9998</v>
      </c>
      <c r="G174" s="155"/>
      <c r="H174" s="19">
        <v>170.9998</v>
      </c>
      <c r="I174" s="158"/>
      <c r="J174" s="19">
        <v>0</v>
      </c>
      <c r="K174" s="19">
        <v>51.29994</v>
      </c>
      <c r="L174" s="223"/>
      <c r="M174" s="19">
        <v>170.9998</v>
      </c>
      <c r="N174" s="21" t="s">
        <v>45</v>
      </c>
      <c r="O174" s="182"/>
      <c r="P174" s="170"/>
      <c r="Q174" s="220"/>
      <c r="R174" s="12"/>
    </row>
    <row r="175" spans="1:18" ht="12.75" customHeight="1">
      <c r="A175" s="221" t="s">
        <v>225</v>
      </c>
      <c r="B175" s="23" t="s">
        <v>154</v>
      </c>
      <c r="C175" s="75">
        <f>SUM(C176:C177)</f>
        <v>352</v>
      </c>
      <c r="D175" s="75">
        <f>SUM(D176:D177)</f>
        <v>1112.5668</v>
      </c>
      <c r="E175" s="222" t="s">
        <v>60</v>
      </c>
      <c r="F175" s="75">
        <f>SUM(F176:F177)</f>
        <v>3708.5559999999996</v>
      </c>
      <c r="G175" s="153" t="s">
        <v>139</v>
      </c>
      <c r="H175" s="75">
        <f>SUM(H176:H177)</f>
        <v>3708.5559999999996</v>
      </c>
      <c r="I175" s="156" t="s">
        <v>104</v>
      </c>
      <c r="J175" s="75">
        <f>SUM(J176:J177)</f>
        <v>0</v>
      </c>
      <c r="K175" s="75">
        <f>SUM(K176:K177)</f>
        <v>1112.5668</v>
      </c>
      <c r="L175" s="223">
        <v>0</v>
      </c>
      <c r="M175" s="75">
        <f>SUM(M176:M177)</f>
        <v>3708.5559999999996</v>
      </c>
      <c r="N175" s="30">
        <f>SUM(N176:N177)</f>
        <v>2685.2448</v>
      </c>
      <c r="O175" s="180"/>
      <c r="P175" s="168"/>
      <c r="Q175" s="220"/>
      <c r="R175" s="12"/>
    </row>
    <row r="176" spans="1:18" ht="12.75" customHeight="1">
      <c r="A176" s="221"/>
      <c r="B176" s="26" t="s">
        <v>4</v>
      </c>
      <c r="C176" s="19">
        <v>281.6</v>
      </c>
      <c r="D176" s="19">
        <v>890.05344</v>
      </c>
      <c r="E176" s="222"/>
      <c r="F176" s="19">
        <v>2966.8448</v>
      </c>
      <c r="G176" s="154"/>
      <c r="H176" s="19">
        <v>2966.8448</v>
      </c>
      <c r="I176" s="157"/>
      <c r="J176" s="19">
        <v>0</v>
      </c>
      <c r="K176" s="19">
        <v>890.05344</v>
      </c>
      <c r="L176" s="223"/>
      <c r="M176" s="19">
        <v>2966.8448</v>
      </c>
      <c r="N176" s="29">
        <f>M176-C176</f>
        <v>2685.2448</v>
      </c>
      <c r="O176" s="181"/>
      <c r="P176" s="169"/>
      <c r="Q176" s="220"/>
      <c r="R176" s="12"/>
    </row>
    <row r="177" spans="1:18" ht="12.75" customHeight="1">
      <c r="A177" s="221"/>
      <c r="B177" s="26" t="s">
        <v>5</v>
      </c>
      <c r="C177" s="19">
        <v>70.4</v>
      </c>
      <c r="D177" s="19">
        <v>222.51336</v>
      </c>
      <c r="E177" s="222"/>
      <c r="F177" s="19">
        <v>741.7112</v>
      </c>
      <c r="G177" s="155"/>
      <c r="H177" s="19">
        <v>741.7112</v>
      </c>
      <c r="I177" s="158"/>
      <c r="J177" s="19">
        <v>0</v>
      </c>
      <c r="K177" s="19">
        <v>222.51336</v>
      </c>
      <c r="L177" s="223"/>
      <c r="M177" s="19">
        <v>741.7112</v>
      </c>
      <c r="N177" s="21" t="s">
        <v>45</v>
      </c>
      <c r="O177" s="182"/>
      <c r="P177" s="170"/>
      <c r="Q177" s="220"/>
      <c r="R177" s="12"/>
    </row>
    <row r="178" spans="1:18" ht="33.75">
      <c r="A178" s="221" t="s">
        <v>226</v>
      </c>
      <c r="B178" s="23" t="s">
        <v>155</v>
      </c>
      <c r="C178" s="75">
        <f>SUM(C179:C180)</f>
        <v>8000</v>
      </c>
      <c r="D178" s="75">
        <f>SUM(D179:D180)</f>
        <v>3459.9183</v>
      </c>
      <c r="E178" s="222" t="s">
        <v>60</v>
      </c>
      <c r="F178" s="75">
        <f>SUM(F179:F180)</f>
        <v>11553.061000000002</v>
      </c>
      <c r="G178" s="153" t="s">
        <v>156</v>
      </c>
      <c r="H178" s="75">
        <f>SUM(H179:H180)</f>
        <v>11553.061000000002</v>
      </c>
      <c r="I178" s="156" t="s">
        <v>104</v>
      </c>
      <c r="J178" s="75">
        <f>SUM(J179:J180)</f>
        <v>5972.558424999999</v>
      </c>
      <c r="K178" s="75">
        <f>SUM(K179:K180)</f>
        <v>3459.9183</v>
      </c>
      <c r="L178" s="223">
        <v>0</v>
      </c>
      <c r="M178" s="75">
        <f>SUM(M179:M180)</f>
        <v>11553.061000000002</v>
      </c>
      <c r="N178" s="30">
        <f>SUM(N179:N180)</f>
        <v>2930.4400000000005</v>
      </c>
      <c r="O178" s="180"/>
      <c r="P178" s="168"/>
      <c r="Q178" s="220" t="s">
        <v>157</v>
      </c>
      <c r="R178" s="12"/>
    </row>
    <row r="179" spans="1:18" ht="12.75" customHeight="1">
      <c r="A179" s="221"/>
      <c r="B179" s="26" t="s">
        <v>4</v>
      </c>
      <c r="C179" s="19">
        <v>6400</v>
      </c>
      <c r="D179" s="19">
        <v>3459.9183</v>
      </c>
      <c r="E179" s="222"/>
      <c r="F179" s="19">
        <v>9330.44</v>
      </c>
      <c r="G179" s="154"/>
      <c r="H179" s="19">
        <v>9330.44</v>
      </c>
      <c r="I179" s="157"/>
      <c r="J179" s="19">
        <v>4778.04674</v>
      </c>
      <c r="K179" s="19">
        <v>3459.9183</v>
      </c>
      <c r="L179" s="223"/>
      <c r="M179" s="19">
        <v>9330.44</v>
      </c>
      <c r="N179" s="29">
        <f>M179-C179</f>
        <v>2930.4400000000005</v>
      </c>
      <c r="O179" s="181"/>
      <c r="P179" s="169"/>
      <c r="Q179" s="220"/>
      <c r="R179" s="12"/>
    </row>
    <row r="180" spans="1:18" ht="12.75" customHeight="1">
      <c r="A180" s="221"/>
      <c r="B180" s="26" t="s">
        <v>5</v>
      </c>
      <c r="C180" s="19">
        <v>1600</v>
      </c>
      <c r="D180" s="19">
        <v>0</v>
      </c>
      <c r="E180" s="222"/>
      <c r="F180" s="19">
        <v>2222.621</v>
      </c>
      <c r="G180" s="155"/>
      <c r="H180" s="19">
        <v>2222.621</v>
      </c>
      <c r="I180" s="158"/>
      <c r="J180" s="19">
        <v>1194.511685</v>
      </c>
      <c r="K180" s="19">
        <v>0</v>
      </c>
      <c r="L180" s="223"/>
      <c r="M180" s="19">
        <v>2222.621</v>
      </c>
      <c r="N180" s="21" t="s">
        <v>45</v>
      </c>
      <c r="O180" s="182"/>
      <c r="P180" s="170"/>
      <c r="Q180" s="220"/>
      <c r="R180" s="12"/>
    </row>
    <row r="181" spans="1:18" ht="22.5">
      <c r="A181" s="221" t="s">
        <v>227</v>
      </c>
      <c r="B181" s="23" t="s">
        <v>158</v>
      </c>
      <c r="C181" s="75">
        <f>SUM(C182:C183)</f>
        <v>924</v>
      </c>
      <c r="D181" s="75">
        <f>SUM(D182:D183)</f>
        <v>1525.3584</v>
      </c>
      <c r="E181" s="222" t="s">
        <v>60</v>
      </c>
      <c r="F181" s="75">
        <f>SUM(F182:F183)</f>
        <v>5084.528</v>
      </c>
      <c r="G181" s="153" t="s">
        <v>159</v>
      </c>
      <c r="H181" s="75">
        <f>SUM(H182:H183)</f>
        <v>5084.528</v>
      </c>
      <c r="I181" s="156" t="s">
        <v>104</v>
      </c>
      <c r="J181" s="75">
        <f>SUM(J182:J183)</f>
        <v>0</v>
      </c>
      <c r="K181" s="75">
        <f>SUM(K182:K183)</f>
        <v>1525.3584</v>
      </c>
      <c r="L181" s="223">
        <v>0</v>
      </c>
      <c r="M181" s="75">
        <f>SUM(M182:M183)</f>
        <v>5084.528</v>
      </c>
      <c r="N181" s="30">
        <f>SUM(N182:N183)</f>
        <v>3328.4224000000004</v>
      </c>
      <c r="O181" s="180"/>
      <c r="P181" s="168"/>
      <c r="Q181" s="220"/>
      <c r="R181" s="12"/>
    </row>
    <row r="182" spans="1:18" ht="12.75" customHeight="1">
      <c r="A182" s="221"/>
      <c r="B182" s="26" t="s">
        <v>4</v>
      </c>
      <c r="C182" s="19">
        <v>739.2</v>
      </c>
      <c r="D182" s="19">
        <v>1220.28672</v>
      </c>
      <c r="E182" s="222"/>
      <c r="F182" s="19">
        <v>4067.6224</v>
      </c>
      <c r="G182" s="154"/>
      <c r="H182" s="19">
        <v>4067.6224</v>
      </c>
      <c r="I182" s="157"/>
      <c r="J182" s="19">
        <v>0</v>
      </c>
      <c r="K182" s="19">
        <v>1220.28672</v>
      </c>
      <c r="L182" s="223"/>
      <c r="M182" s="19">
        <v>4067.6224</v>
      </c>
      <c r="N182" s="29">
        <f>M182-C182</f>
        <v>3328.4224000000004</v>
      </c>
      <c r="O182" s="181"/>
      <c r="P182" s="169"/>
      <c r="Q182" s="220"/>
      <c r="R182" s="12"/>
    </row>
    <row r="183" spans="1:18" ht="12.75" customHeight="1">
      <c r="A183" s="221"/>
      <c r="B183" s="26" t="s">
        <v>5</v>
      </c>
      <c r="C183" s="19">
        <v>184.8</v>
      </c>
      <c r="D183" s="19">
        <v>305.07168</v>
      </c>
      <c r="E183" s="222"/>
      <c r="F183" s="19">
        <v>1016.9056</v>
      </c>
      <c r="G183" s="155"/>
      <c r="H183" s="19">
        <v>1016.9056</v>
      </c>
      <c r="I183" s="158"/>
      <c r="J183" s="19">
        <v>0</v>
      </c>
      <c r="K183" s="19">
        <v>305.07168</v>
      </c>
      <c r="L183" s="223"/>
      <c r="M183" s="19">
        <v>1016.9056</v>
      </c>
      <c r="N183" s="21" t="s">
        <v>45</v>
      </c>
      <c r="O183" s="182"/>
      <c r="P183" s="170"/>
      <c r="Q183" s="220"/>
      <c r="R183" s="12"/>
    </row>
    <row r="184" spans="1:18" ht="12.75" customHeight="1">
      <c r="A184" s="221" t="s">
        <v>228</v>
      </c>
      <c r="B184" s="23" t="s">
        <v>160</v>
      </c>
      <c r="C184" s="75">
        <f>SUM(C185:C186)</f>
        <v>4000</v>
      </c>
      <c r="D184" s="75">
        <f>SUM(D185:D186)</f>
        <v>1237.4832000000001</v>
      </c>
      <c r="E184" s="222" t="s">
        <v>60</v>
      </c>
      <c r="F184" s="75">
        <f>SUM(F185:F186)</f>
        <v>4124.9439999999995</v>
      </c>
      <c r="G184" s="153" t="s">
        <v>159</v>
      </c>
      <c r="H184" s="75">
        <f>SUM(H185:H186)</f>
        <v>4124.9439999999995</v>
      </c>
      <c r="I184" s="156" t="s">
        <v>104</v>
      </c>
      <c r="J184" s="75">
        <f>SUM(J185:J186)</f>
        <v>0</v>
      </c>
      <c r="K184" s="75">
        <f>SUM(K185:K186)</f>
        <v>1237.4832000000001</v>
      </c>
      <c r="L184" s="223">
        <v>0</v>
      </c>
      <c r="M184" s="75">
        <f>SUM(M185:M186)</f>
        <v>4124.9439999999995</v>
      </c>
      <c r="N184" s="30">
        <f>SUM(N185:N186)</f>
        <v>99.95519999999988</v>
      </c>
      <c r="O184" s="180"/>
      <c r="P184" s="168"/>
      <c r="Q184" s="220"/>
      <c r="R184" s="12"/>
    </row>
    <row r="185" spans="1:18" ht="12.75" customHeight="1">
      <c r="A185" s="221"/>
      <c r="B185" s="26" t="s">
        <v>4</v>
      </c>
      <c r="C185" s="19">
        <v>3200</v>
      </c>
      <c r="D185" s="19">
        <v>989.98656</v>
      </c>
      <c r="E185" s="222"/>
      <c r="F185" s="19">
        <v>3299.9552</v>
      </c>
      <c r="G185" s="154"/>
      <c r="H185" s="19">
        <v>3299.9552</v>
      </c>
      <c r="I185" s="157"/>
      <c r="J185" s="19">
        <v>0</v>
      </c>
      <c r="K185" s="19">
        <v>989.98656</v>
      </c>
      <c r="L185" s="223"/>
      <c r="M185" s="19">
        <v>3299.9552</v>
      </c>
      <c r="N185" s="29">
        <f>M185-C185</f>
        <v>99.95519999999988</v>
      </c>
      <c r="O185" s="181"/>
      <c r="P185" s="169"/>
      <c r="Q185" s="220"/>
      <c r="R185" s="12"/>
    </row>
    <row r="186" spans="1:18" ht="12.75" customHeight="1">
      <c r="A186" s="221"/>
      <c r="B186" s="26" t="s">
        <v>5</v>
      </c>
      <c r="C186" s="19">
        <v>800</v>
      </c>
      <c r="D186" s="19">
        <v>247.49664</v>
      </c>
      <c r="E186" s="222"/>
      <c r="F186" s="19">
        <v>824.9888</v>
      </c>
      <c r="G186" s="155"/>
      <c r="H186" s="19">
        <v>824.9888</v>
      </c>
      <c r="I186" s="158"/>
      <c r="J186" s="19">
        <v>0</v>
      </c>
      <c r="K186" s="19">
        <v>247.49664</v>
      </c>
      <c r="L186" s="223"/>
      <c r="M186" s="19">
        <v>824.9888</v>
      </c>
      <c r="N186" s="21" t="s">
        <v>45</v>
      </c>
      <c r="O186" s="182"/>
      <c r="P186" s="170"/>
      <c r="Q186" s="220"/>
      <c r="R186" s="12"/>
    </row>
    <row r="187" spans="1:18" ht="12.75" customHeight="1">
      <c r="A187" s="221" t="s">
        <v>229</v>
      </c>
      <c r="B187" s="23" t="s">
        <v>161</v>
      </c>
      <c r="C187" s="75">
        <f>SUM(C188:C189)</f>
        <v>0</v>
      </c>
      <c r="D187" s="75">
        <f>SUM(D188:D189)</f>
        <v>1687.2186</v>
      </c>
      <c r="E187" s="222" t="s">
        <v>60</v>
      </c>
      <c r="F187" s="75">
        <f>SUM(F188:F189)</f>
        <v>5624.062</v>
      </c>
      <c r="G187" s="153" t="s">
        <v>159</v>
      </c>
      <c r="H187" s="75">
        <f>SUM(H188:H189)</f>
        <v>5624.062</v>
      </c>
      <c r="I187" s="156" t="s">
        <v>104</v>
      </c>
      <c r="J187" s="75">
        <f>SUM(J188:J189)</f>
        <v>0</v>
      </c>
      <c r="K187" s="75">
        <f>SUM(K188:K189)</f>
        <v>1687.2186</v>
      </c>
      <c r="L187" s="223">
        <v>0</v>
      </c>
      <c r="M187" s="75">
        <f>SUM(M188:M189)</f>
        <v>5624.062</v>
      </c>
      <c r="N187" s="30">
        <f>SUM(N188:N189)</f>
        <v>4499.2496</v>
      </c>
      <c r="O187" s="180"/>
      <c r="P187" s="168"/>
      <c r="Q187" s="220"/>
      <c r="R187" s="12"/>
    </row>
    <row r="188" spans="1:18" ht="12.75" customHeight="1">
      <c r="A188" s="221"/>
      <c r="B188" s="26" t="s">
        <v>4</v>
      </c>
      <c r="C188" s="19">
        <v>0</v>
      </c>
      <c r="D188" s="19">
        <v>1349.77488</v>
      </c>
      <c r="E188" s="222"/>
      <c r="F188" s="19">
        <v>4499.2496</v>
      </c>
      <c r="G188" s="154"/>
      <c r="H188" s="19">
        <v>4499.2496</v>
      </c>
      <c r="I188" s="157"/>
      <c r="J188" s="19">
        <v>0</v>
      </c>
      <c r="K188" s="19">
        <v>1349.77488</v>
      </c>
      <c r="L188" s="223"/>
      <c r="M188" s="19">
        <v>4499.2496</v>
      </c>
      <c r="N188" s="29">
        <f>M188-C188</f>
        <v>4499.2496</v>
      </c>
      <c r="O188" s="181"/>
      <c r="P188" s="169"/>
      <c r="Q188" s="220"/>
      <c r="R188" s="12"/>
    </row>
    <row r="189" spans="1:18" ht="12.75" customHeight="1">
      <c r="A189" s="221"/>
      <c r="B189" s="26" t="s">
        <v>5</v>
      </c>
      <c r="C189" s="19">
        <v>0</v>
      </c>
      <c r="D189" s="19">
        <v>337.44372</v>
      </c>
      <c r="E189" s="222"/>
      <c r="F189" s="19">
        <v>1124.8124</v>
      </c>
      <c r="G189" s="155"/>
      <c r="H189" s="19">
        <v>1124.8124</v>
      </c>
      <c r="I189" s="158"/>
      <c r="J189" s="19">
        <v>0</v>
      </c>
      <c r="K189" s="19">
        <v>337.44372</v>
      </c>
      <c r="L189" s="223"/>
      <c r="M189" s="19">
        <v>1124.8124</v>
      </c>
      <c r="N189" s="21" t="s">
        <v>45</v>
      </c>
      <c r="O189" s="182"/>
      <c r="P189" s="170"/>
      <c r="Q189" s="220"/>
      <c r="R189" s="12"/>
    </row>
    <row r="190" spans="1:18" ht="22.5">
      <c r="A190" s="221" t="s">
        <v>230</v>
      </c>
      <c r="B190" s="23" t="s">
        <v>162</v>
      </c>
      <c r="C190" s="75">
        <f>SUM(C191:C192)</f>
        <v>2002</v>
      </c>
      <c r="D190" s="75">
        <f>SUM(D191:D192)</f>
        <v>0</v>
      </c>
      <c r="E190" s="222" t="s">
        <v>110</v>
      </c>
      <c r="F190" s="75">
        <f>SUM(F191:F192)</f>
        <v>2037.2759999999998</v>
      </c>
      <c r="G190" s="153"/>
      <c r="H190" s="75">
        <f>SUM(H191:H192)</f>
        <v>0</v>
      </c>
      <c r="I190" s="156"/>
      <c r="J190" s="75">
        <f>SUM(J191:J192)</f>
        <v>0</v>
      </c>
      <c r="K190" s="75">
        <f>SUM(K191:K192)</f>
        <v>0</v>
      </c>
      <c r="L190" s="223">
        <v>0</v>
      </c>
      <c r="M190" s="75">
        <f>SUM(M191:M192)</f>
        <v>2037.2759999999998</v>
      </c>
      <c r="N190" s="30">
        <f>SUM(N191:N192)</f>
        <v>28.220800000000054</v>
      </c>
      <c r="O190" s="180"/>
      <c r="P190" s="168"/>
      <c r="Q190" s="220"/>
      <c r="R190" s="12"/>
    </row>
    <row r="191" spans="1:18" ht="12.75" customHeight="1">
      <c r="A191" s="221"/>
      <c r="B191" s="26" t="s">
        <v>4</v>
      </c>
      <c r="C191" s="19">
        <v>1601.6</v>
      </c>
      <c r="D191" s="19">
        <v>0</v>
      </c>
      <c r="E191" s="222"/>
      <c r="F191" s="19">
        <v>1629.8208</v>
      </c>
      <c r="G191" s="154"/>
      <c r="H191" s="75">
        <v>0</v>
      </c>
      <c r="I191" s="157"/>
      <c r="J191" s="19">
        <v>0</v>
      </c>
      <c r="K191" s="19">
        <v>0</v>
      </c>
      <c r="L191" s="223"/>
      <c r="M191" s="19">
        <v>1629.8208</v>
      </c>
      <c r="N191" s="29">
        <f>M191-C191</f>
        <v>28.220800000000054</v>
      </c>
      <c r="O191" s="181"/>
      <c r="P191" s="169"/>
      <c r="Q191" s="220"/>
      <c r="R191" s="12"/>
    </row>
    <row r="192" spans="1:18" ht="12.75" customHeight="1">
      <c r="A192" s="221"/>
      <c r="B192" s="26" t="s">
        <v>5</v>
      </c>
      <c r="C192" s="19">
        <v>400.4</v>
      </c>
      <c r="D192" s="19">
        <v>0</v>
      </c>
      <c r="E192" s="222"/>
      <c r="F192" s="19">
        <v>407.4552</v>
      </c>
      <c r="G192" s="155"/>
      <c r="H192" s="19">
        <v>0</v>
      </c>
      <c r="I192" s="158"/>
      <c r="J192" s="19">
        <v>0</v>
      </c>
      <c r="K192" s="19">
        <v>0</v>
      </c>
      <c r="L192" s="223"/>
      <c r="M192" s="19">
        <v>407.4552</v>
      </c>
      <c r="N192" s="21" t="s">
        <v>45</v>
      </c>
      <c r="O192" s="182"/>
      <c r="P192" s="170"/>
      <c r="Q192" s="220"/>
      <c r="R192" s="12"/>
    </row>
    <row r="193" spans="1:18" ht="22.5">
      <c r="A193" s="221" t="s">
        <v>231</v>
      </c>
      <c r="B193" s="23" t="s">
        <v>163</v>
      </c>
      <c r="C193" s="75">
        <f>SUM(C194:C195)</f>
        <v>1760</v>
      </c>
      <c r="D193" s="75">
        <f>SUM(D194:D195)</f>
        <v>0</v>
      </c>
      <c r="E193" s="222" t="s">
        <v>110</v>
      </c>
      <c r="F193" s="75">
        <f>SUM(F194:F195)</f>
        <v>1699.18</v>
      </c>
      <c r="G193" s="153"/>
      <c r="H193" s="75">
        <f>SUM(H194:H195)</f>
        <v>0</v>
      </c>
      <c r="I193" s="156"/>
      <c r="J193" s="75">
        <f>SUM(J194:J195)</f>
        <v>0</v>
      </c>
      <c r="K193" s="75">
        <f>SUM(K194:K195)</f>
        <v>0</v>
      </c>
      <c r="L193" s="223">
        <v>0</v>
      </c>
      <c r="M193" s="75">
        <f>SUM(M194:M195)</f>
        <v>1699.18</v>
      </c>
      <c r="N193" s="25">
        <f>SUM(N194:N195)</f>
        <v>-48.65599999999995</v>
      </c>
      <c r="O193" s="180"/>
      <c r="P193" s="168"/>
      <c r="Q193" s="220"/>
      <c r="R193" s="12"/>
    </row>
    <row r="194" spans="1:18" ht="12.75" customHeight="1">
      <c r="A194" s="221"/>
      <c r="B194" s="26" t="s">
        <v>4</v>
      </c>
      <c r="C194" s="19">
        <v>1408</v>
      </c>
      <c r="D194" s="19">
        <v>0</v>
      </c>
      <c r="E194" s="222"/>
      <c r="F194" s="19">
        <v>1359.344</v>
      </c>
      <c r="G194" s="154"/>
      <c r="H194" s="19">
        <v>0</v>
      </c>
      <c r="I194" s="157"/>
      <c r="J194" s="19">
        <v>0</v>
      </c>
      <c r="K194" s="19">
        <v>0</v>
      </c>
      <c r="L194" s="223"/>
      <c r="M194" s="19">
        <v>1359.344</v>
      </c>
      <c r="N194" s="27">
        <f>M194-C194</f>
        <v>-48.65599999999995</v>
      </c>
      <c r="O194" s="181"/>
      <c r="P194" s="169"/>
      <c r="Q194" s="220"/>
      <c r="R194" s="12"/>
    </row>
    <row r="195" spans="1:18" ht="12.75" customHeight="1">
      <c r="A195" s="221"/>
      <c r="B195" s="26" t="s">
        <v>5</v>
      </c>
      <c r="C195" s="19">
        <v>352</v>
      </c>
      <c r="D195" s="19">
        <v>0</v>
      </c>
      <c r="E195" s="222"/>
      <c r="F195" s="19">
        <v>339.836</v>
      </c>
      <c r="G195" s="155"/>
      <c r="H195" s="19">
        <v>0</v>
      </c>
      <c r="I195" s="158"/>
      <c r="J195" s="19">
        <v>0</v>
      </c>
      <c r="K195" s="19">
        <v>0</v>
      </c>
      <c r="L195" s="223"/>
      <c r="M195" s="19">
        <v>339.836</v>
      </c>
      <c r="N195" s="21" t="s">
        <v>45</v>
      </c>
      <c r="O195" s="182"/>
      <c r="P195" s="170"/>
      <c r="Q195" s="220"/>
      <c r="R195" s="12"/>
    </row>
    <row r="196" spans="1:18" ht="22.5">
      <c r="A196" s="221" t="s">
        <v>232</v>
      </c>
      <c r="B196" s="23" t="s">
        <v>164</v>
      </c>
      <c r="C196" s="75">
        <f>SUM(C197:C198)</f>
        <v>1848</v>
      </c>
      <c r="D196" s="75">
        <f>SUM(D197:D198)</f>
        <v>0</v>
      </c>
      <c r="E196" s="222" t="s">
        <v>110</v>
      </c>
      <c r="F196" s="75">
        <f>SUM(F197:F198)</f>
        <v>1867.193</v>
      </c>
      <c r="G196" s="153"/>
      <c r="H196" s="75">
        <f>SUM(H197:H198)</f>
        <v>0</v>
      </c>
      <c r="I196" s="156"/>
      <c r="J196" s="75">
        <f>SUM(J197:J198)</f>
        <v>0</v>
      </c>
      <c r="K196" s="75">
        <f>SUM(K197:K198)</f>
        <v>0</v>
      </c>
      <c r="L196" s="223">
        <v>0</v>
      </c>
      <c r="M196" s="75">
        <f>SUM(M197:M198)</f>
        <v>1867.193</v>
      </c>
      <c r="N196" s="30">
        <f>SUM(N197:N198)</f>
        <v>15.354399999999941</v>
      </c>
      <c r="O196" s="180"/>
      <c r="P196" s="168"/>
      <c r="Q196" s="220"/>
      <c r="R196" s="12"/>
    </row>
    <row r="197" spans="1:18" ht="12.75" customHeight="1">
      <c r="A197" s="221"/>
      <c r="B197" s="26" t="s">
        <v>4</v>
      </c>
      <c r="C197" s="19">
        <v>1478.4</v>
      </c>
      <c r="D197" s="19">
        <v>0</v>
      </c>
      <c r="E197" s="222"/>
      <c r="F197" s="19">
        <v>1493.7544</v>
      </c>
      <c r="G197" s="154"/>
      <c r="H197" s="19">
        <v>0</v>
      </c>
      <c r="I197" s="157"/>
      <c r="J197" s="19">
        <v>0</v>
      </c>
      <c r="K197" s="19">
        <v>0</v>
      </c>
      <c r="L197" s="223"/>
      <c r="M197" s="19">
        <v>1493.7544</v>
      </c>
      <c r="N197" s="29">
        <f>M197-C197</f>
        <v>15.354399999999941</v>
      </c>
      <c r="O197" s="181"/>
      <c r="P197" s="169"/>
      <c r="Q197" s="220"/>
      <c r="R197" s="12"/>
    </row>
    <row r="198" spans="1:18" ht="12.75" customHeight="1">
      <c r="A198" s="221"/>
      <c r="B198" s="26" t="s">
        <v>5</v>
      </c>
      <c r="C198" s="19">
        <v>369.6</v>
      </c>
      <c r="D198" s="19">
        <v>0</v>
      </c>
      <c r="E198" s="222"/>
      <c r="F198" s="19">
        <v>373.4386</v>
      </c>
      <c r="G198" s="155"/>
      <c r="H198" s="19">
        <v>0</v>
      </c>
      <c r="I198" s="158"/>
      <c r="J198" s="19">
        <v>0</v>
      </c>
      <c r="K198" s="19">
        <v>0</v>
      </c>
      <c r="L198" s="223"/>
      <c r="M198" s="19">
        <v>373.4386</v>
      </c>
      <c r="N198" s="21" t="s">
        <v>45</v>
      </c>
      <c r="O198" s="182"/>
      <c r="P198" s="170"/>
      <c r="Q198" s="220"/>
      <c r="R198" s="12"/>
    </row>
    <row r="199" spans="1:18" ht="22.5">
      <c r="A199" s="221" t="s">
        <v>233</v>
      </c>
      <c r="B199" s="23" t="s">
        <v>165</v>
      </c>
      <c r="C199" s="75">
        <f>SUM(C200:C201)</f>
        <v>2002</v>
      </c>
      <c r="D199" s="75">
        <f>SUM(D200:D201)</f>
        <v>0</v>
      </c>
      <c r="E199" s="222" t="s">
        <v>110</v>
      </c>
      <c r="F199" s="75">
        <f>SUM(F200:F201)</f>
        <v>2005.0610000000001</v>
      </c>
      <c r="G199" s="153"/>
      <c r="H199" s="75">
        <f>SUM(H200:H201)</f>
        <v>0</v>
      </c>
      <c r="I199" s="156"/>
      <c r="J199" s="75">
        <f>SUM(J200:J201)</f>
        <v>0</v>
      </c>
      <c r="K199" s="75">
        <f>SUM(K200:K201)</f>
        <v>0</v>
      </c>
      <c r="L199" s="223">
        <v>0</v>
      </c>
      <c r="M199" s="75">
        <f>SUM(M200:M201)</f>
        <v>2005.0610000000001</v>
      </c>
      <c r="N199" s="30">
        <f>SUM(N200:N201)</f>
        <v>2.4488000000001193</v>
      </c>
      <c r="O199" s="180"/>
      <c r="P199" s="168"/>
      <c r="Q199" s="220"/>
      <c r="R199" s="12"/>
    </row>
    <row r="200" spans="1:18" ht="12.75" customHeight="1">
      <c r="A200" s="221"/>
      <c r="B200" s="26" t="s">
        <v>4</v>
      </c>
      <c r="C200" s="19">
        <v>1601.6</v>
      </c>
      <c r="D200" s="19">
        <v>0</v>
      </c>
      <c r="E200" s="222"/>
      <c r="F200" s="19">
        <v>1604.0488</v>
      </c>
      <c r="G200" s="154"/>
      <c r="H200" s="75">
        <v>0</v>
      </c>
      <c r="I200" s="157"/>
      <c r="J200" s="19">
        <v>0</v>
      </c>
      <c r="K200" s="19">
        <v>0</v>
      </c>
      <c r="L200" s="223"/>
      <c r="M200" s="19">
        <v>1604.0488</v>
      </c>
      <c r="N200" s="29">
        <f>M200-C200</f>
        <v>2.4488000000001193</v>
      </c>
      <c r="O200" s="181"/>
      <c r="P200" s="169"/>
      <c r="Q200" s="220"/>
      <c r="R200" s="12"/>
    </row>
    <row r="201" spans="1:18" ht="12.75" customHeight="1">
      <c r="A201" s="221"/>
      <c r="B201" s="26" t="s">
        <v>5</v>
      </c>
      <c r="C201" s="19">
        <v>400.4</v>
      </c>
      <c r="D201" s="19">
        <v>0</v>
      </c>
      <c r="E201" s="222"/>
      <c r="F201" s="19">
        <v>401.0122</v>
      </c>
      <c r="G201" s="155"/>
      <c r="H201" s="19">
        <v>0</v>
      </c>
      <c r="I201" s="158"/>
      <c r="J201" s="19">
        <v>0</v>
      </c>
      <c r="K201" s="19">
        <v>0</v>
      </c>
      <c r="L201" s="223"/>
      <c r="M201" s="19">
        <v>401.0122</v>
      </c>
      <c r="N201" s="21" t="s">
        <v>45</v>
      </c>
      <c r="O201" s="182"/>
      <c r="P201" s="170"/>
      <c r="Q201" s="220"/>
      <c r="R201" s="12"/>
    </row>
    <row r="202" spans="1:18" ht="22.5">
      <c r="A202" s="221" t="s">
        <v>234</v>
      </c>
      <c r="B202" s="23" t="s">
        <v>166</v>
      </c>
      <c r="C202" s="75">
        <f>SUM(C203:C204)</f>
        <v>2640</v>
      </c>
      <c r="D202" s="75">
        <f>SUM(D203:D204)</f>
        <v>0</v>
      </c>
      <c r="E202" s="222" t="s">
        <v>110</v>
      </c>
      <c r="F202" s="75">
        <f>SUM(F203:F204)</f>
        <v>3614.865</v>
      </c>
      <c r="G202" s="153"/>
      <c r="H202" s="75">
        <f>SUM(H203:H204)</f>
        <v>0</v>
      </c>
      <c r="I202" s="156"/>
      <c r="J202" s="75">
        <f>SUM(J203:J204)</f>
        <v>0</v>
      </c>
      <c r="K202" s="75">
        <f>SUM(K203:K204)</f>
        <v>0</v>
      </c>
      <c r="L202" s="223">
        <v>0</v>
      </c>
      <c r="M202" s="75">
        <f>SUM(M203:M204)</f>
        <v>3614.865</v>
      </c>
      <c r="N202" s="30">
        <f>SUM(N203:N204)</f>
        <v>779.8919999999998</v>
      </c>
      <c r="O202" s="180"/>
      <c r="P202" s="168"/>
      <c r="Q202" s="220"/>
      <c r="R202" s="12"/>
    </row>
    <row r="203" spans="1:18" ht="12.75" customHeight="1">
      <c r="A203" s="221"/>
      <c r="B203" s="26" t="s">
        <v>4</v>
      </c>
      <c r="C203" s="19">
        <v>2112</v>
      </c>
      <c r="D203" s="19">
        <v>0</v>
      </c>
      <c r="E203" s="222"/>
      <c r="F203" s="19">
        <v>2891.892</v>
      </c>
      <c r="G203" s="154"/>
      <c r="H203" s="19">
        <v>0</v>
      </c>
      <c r="I203" s="157"/>
      <c r="J203" s="19">
        <v>0</v>
      </c>
      <c r="K203" s="19">
        <v>0</v>
      </c>
      <c r="L203" s="223"/>
      <c r="M203" s="19">
        <v>2891.892</v>
      </c>
      <c r="N203" s="29">
        <f>M203-C203</f>
        <v>779.8919999999998</v>
      </c>
      <c r="O203" s="181"/>
      <c r="P203" s="169"/>
      <c r="Q203" s="220"/>
      <c r="R203" s="12"/>
    </row>
    <row r="204" spans="1:18" ht="12.75" customHeight="1">
      <c r="A204" s="221"/>
      <c r="B204" s="26" t="s">
        <v>5</v>
      </c>
      <c r="C204" s="19">
        <v>528</v>
      </c>
      <c r="D204" s="19">
        <v>0</v>
      </c>
      <c r="E204" s="222"/>
      <c r="F204" s="19">
        <v>722.973</v>
      </c>
      <c r="G204" s="155"/>
      <c r="H204" s="19">
        <v>0</v>
      </c>
      <c r="I204" s="158"/>
      <c r="J204" s="19">
        <v>0</v>
      </c>
      <c r="K204" s="19">
        <v>0</v>
      </c>
      <c r="L204" s="223"/>
      <c r="M204" s="19">
        <v>722.973</v>
      </c>
      <c r="N204" s="21" t="s">
        <v>45</v>
      </c>
      <c r="O204" s="182"/>
      <c r="P204" s="170"/>
      <c r="Q204" s="220"/>
      <c r="R204" s="12"/>
    </row>
    <row r="205" spans="1:18" ht="22.5">
      <c r="A205" s="221" t="s">
        <v>235</v>
      </c>
      <c r="B205" s="23" t="s">
        <v>167</v>
      </c>
      <c r="C205" s="75">
        <f>SUM(C206:C207)</f>
        <v>1320</v>
      </c>
      <c r="D205" s="75">
        <f>SUM(D206:D207)</f>
        <v>0</v>
      </c>
      <c r="E205" s="222" t="s">
        <v>110</v>
      </c>
      <c r="F205" s="75">
        <f>SUM(F206:F207)</f>
        <v>1397.6660000000002</v>
      </c>
      <c r="G205" s="153"/>
      <c r="H205" s="75">
        <f>SUM(H206:H207)</f>
        <v>0</v>
      </c>
      <c r="I205" s="156"/>
      <c r="J205" s="75">
        <f>SUM(J206:J207)</f>
        <v>0</v>
      </c>
      <c r="K205" s="75">
        <f>SUM(K206:K207)</f>
        <v>0</v>
      </c>
      <c r="L205" s="223">
        <v>0</v>
      </c>
      <c r="M205" s="75">
        <f>SUM(M206:M207)</f>
        <v>1397.6660000000002</v>
      </c>
      <c r="N205" s="30">
        <f>SUM(N206:N207)</f>
        <v>62.13280000000009</v>
      </c>
      <c r="O205" s="180"/>
      <c r="P205" s="168"/>
      <c r="Q205" s="220"/>
      <c r="R205" s="12"/>
    </row>
    <row r="206" spans="1:18" ht="12.75" customHeight="1">
      <c r="A206" s="221"/>
      <c r="B206" s="26" t="s">
        <v>4</v>
      </c>
      <c r="C206" s="19">
        <v>1056</v>
      </c>
      <c r="D206" s="19">
        <v>0</v>
      </c>
      <c r="E206" s="222"/>
      <c r="F206" s="19">
        <v>1118.1328</v>
      </c>
      <c r="G206" s="154"/>
      <c r="H206" s="19">
        <v>0</v>
      </c>
      <c r="I206" s="157"/>
      <c r="J206" s="19">
        <v>0</v>
      </c>
      <c r="K206" s="19">
        <v>0</v>
      </c>
      <c r="L206" s="223"/>
      <c r="M206" s="19">
        <v>1118.1328</v>
      </c>
      <c r="N206" s="29">
        <f>M206-C206</f>
        <v>62.13280000000009</v>
      </c>
      <c r="O206" s="181"/>
      <c r="P206" s="169"/>
      <c r="Q206" s="220"/>
      <c r="R206" s="12"/>
    </row>
    <row r="207" spans="1:18" ht="12.75" customHeight="1">
      <c r="A207" s="221"/>
      <c r="B207" s="26" t="s">
        <v>5</v>
      </c>
      <c r="C207" s="19">
        <v>264</v>
      </c>
      <c r="D207" s="19">
        <v>0</v>
      </c>
      <c r="E207" s="222"/>
      <c r="F207" s="19">
        <v>279.5332</v>
      </c>
      <c r="G207" s="155"/>
      <c r="H207" s="19">
        <v>0</v>
      </c>
      <c r="I207" s="158"/>
      <c r="J207" s="19">
        <v>0</v>
      </c>
      <c r="K207" s="19">
        <v>0</v>
      </c>
      <c r="L207" s="223"/>
      <c r="M207" s="19">
        <v>279.5332</v>
      </c>
      <c r="N207" s="21" t="s">
        <v>45</v>
      </c>
      <c r="O207" s="182"/>
      <c r="P207" s="170"/>
      <c r="Q207" s="220"/>
      <c r="R207" s="12"/>
    </row>
    <row r="208" spans="1:18" ht="22.5">
      <c r="A208" s="221" t="s">
        <v>236</v>
      </c>
      <c r="B208" s="23" t="s">
        <v>168</v>
      </c>
      <c r="C208" s="75">
        <f>SUM(C209:C210)</f>
        <v>1093.4</v>
      </c>
      <c r="D208" s="75">
        <f>SUM(D209:D210)</f>
        <v>0</v>
      </c>
      <c r="E208" s="222" t="s">
        <v>110</v>
      </c>
      <c r="F208" s="75">
        <f>SUM(F209:F210)</f>
        <v>1242.362</v>
      </c>
      <c r="G208" s="153"/>
      <c r="H208" s="75">
        <f>SUM(H209:H210)</f>
        <v>0</v>
      </c>
      <c r="I208" s="156"/>
      <c r="J208" s="75">
        <f>SUM(J209:J210)</f>
        <v>0</v>
      </c>
      <c r="K208" s="75">
        <f>SUM(K209:K210)</f>
        <v>0</v>
      </c>
      <c r="L208" s="223">
        <v>0</v>
      </c>
      <c r="M208" s="75">
        <f>SUM(M209:M210)</f>
        <v>1242.362</v>
      </c>
      <c r="N208" s="30">
        <f>SUM(N209:N210)</f>
        <v>119.16959999999995</v>
      </c>
      <c r="O208" s="180"/>
      <c r="P208" s="168"/>
      <c r="Q208" s="220"/>
      <c r="R208" s="12"/>
    </row>
    <row r="209" spans="1:18" ht="12.75" customHeight="1">
      <c r="A209" s="221"/>
      <c r="B209" s="26" t="s">
        <v>4</v>
      </c>
      <c r="C209" s="19">
        <v>874.72</v>
      </c>
      <c r="D209" s="19">
        <v>0</v>
      </c>
      <c r="E209" s="222"/>
      <c r="F209" s="19">
        <v>993.8896</v>
      </c>
      <c r="G209" s="154"/>
      <c r="H209" s="75">
        <v>0</v>
      </c>
      <c r="I209" s="157"/>
      <c r="J209" s="19">
        <v>0</v>
      </c>
      <c r="K209" s="19">
        <v>0</v>
      </c>
      <c r="L209" s="223"/>
      <c r="M209" s="19">
        <v>993.8896</v>
      </c>
      <c r="N209" s="29">
        <f>M209-C209</f>
        <v>119.16959999999995</v>
      </c>
      <c r="O209" s="181"/>
      <c r="P209" s="169"/>
      <c r="Q209" s="220"/>
      <c r="R209" s="12"/>
    </row>
    <row r="210" spans="1:18" ht="12.75" customHeight="1">
      <c r="A210" s="221"/>
      <c r="B210" s="26" t="s">
        <v>5</v>
      </c>
      <c r="C210" s="19">
        <v>218.68</v>
      </c>
      <c r="D210" s="19">
        <v>0</v>
      </c>
      <c r="E210" s="222"/>
      <c r="F210" s="19">
        <v>248.4724</v>
      </c>
      <c r="G210" s="155"/>
      <c r="H210" s="19">
        <v>0</v>
      </c>
      <c r="I210" s="158"/>
      <c r="J210" s="19">
        <v>0</v>
      </c>
      <c r="K210" s="19">
        <v>0</v>
      </c>
      <c r="L210" s="223"/>
      <c r="M210" s="19">
        <v>248.4724</v>
      </c>
      <c r="N210" s="21" t="s">
        <v>45</v>
      </c>
      <c r="O210" s="182"/>
      <c r="P210" s="170"/>
      <c r="Q210" s="220"/>
      <c r="R210" s="12"/>
    </row>
    <row r="211" spans="1:18" ht="22.5">
      <c r="A211" s="221" t="s">
        <v>237</v>
      </c>
      <c r="B211" s="23" t="s">
        <v>169</v>
      </c>
      <c r="C211" s="75">
        <f>SUM(C212:C213)</f>
        <v>0</v>
      </c>
      <c r="D211" s="75">
        <f>SUM(D212:D213)</f>
        <v>0</v>
      </c>
      <c r="E211" s="222" t="s">
        <v>110</v>
      </c>
      <c r="F211" s="75">
        <f>SUM(F212:F213)</f>
        <v>1998.41</v>
      </c>
      <c r="G211" s="153"/>
      <c r="H211" s="75">
        <f>SUM(H212:H213)</f>
        <v>0</v>
      </c>
      <c r="I211" s="156"/>
      <c r="J211" s="75">
        <f>SUM(J212:J213)</f>
        <v>0</v>
      </c>
      <c r="K211" s="75">
        <f>SUM(K212:K213)</f>
        <v>0</v>
      </c>
      <c r="L211" s="223">
        <v>0</v>
      </c>
      <c r="M211" s="75">
        <f>SUM(M212:M213)</f>
        <v>1998.41</v>
      </c>
      <c r="N211" s="30">
        <f>SUM(N212:N213)</f>
        <v>1598.728</v>
      </c>
      <c r="O211" s="180"/>
      <c r="P211" s="168"/>
      <c r="Q211" s="220"/>
      <c r="R211" s="12"/>
    </row>
    <row r="212" spans="1:18" ht="12.75" customHeight="1">
      <c r="A212" s="221"/>
      <c r="B212" s="26" t="s">
        <v>4</v>
      </c>
      <c r="C212" s="19">
        <v>0</v>
      </c>
      <c r="D212" s="19">
        <v>0</v>
      </c>
      <c r="E212" s="222"/>
      <c r="F212" s="19">
        <v>1598.728</v>
      </c>
      <c r="G212" s="154"/>
      <c r="H212" s="19">
        <v>0</v>
      </c>
      <c r="I212" s="157"/>
      <c r="J212" s="19">
        <v>0</v>
      </c>
      <c r="K212" s="19">
        <v>0</v>
      </c>
      <c r="L212" s="223"/>
      <c r="M212" s="19">
        <v>1598.728</v>
      </c>
      <c r="N212" s="29">
        <f>M212-C212</f>
        <v>1598.728</v>
      </c>
      <c r="O212" s="181"/>
      <c r="P212" s="169"/>
      <c r="Q212" s="220"/>
      <c r="R212" s="12"/>
    </row>
    <row r="213" spans="1:18" ht="12.75" customHeight="1">
      <c r="A213" s="221"/>
      <c r="B213" s="26" t="s">
        <v>5</v>
      </c>
      <c r="C213" s="19">
        <v>0</v>
      </c>
      <c r="D213" s="19">
        <v>0</v>
      </c>
      <c r="E213" s="222"/>
      <c r="F213" s="19">
        <v>399.682</v>
      </c>
      <c r="G213" s="155"/>
      <c r="H213" s="19">
        <v>0</v>
      </c>
      <c r="I213" s="158"/>
      <c r="J213" s="19">
        <v>0</v>
      </c>
      <c r="K213" s="19">
        <v>0</v>
      </c>
      <c r="L213" s="223"/>
      <c r="M213" s="19">
        <v>399.682</v>
      </c>
      <c r="N213" s="21" t="s">
        <v>45</v>
      </c>
      <c r="O213" s="182"/>
      <c r="P213" s="170"/>
      <c r="Q213" s="220"/>
      <c r="R213" s="12"/>
    </row>
    <row r="214" spans="1:18" ht="22.5">
      <c r="A214" s="221" t="s">
        <v>238</v>
      </c>
      <c r="B214" s="23" t="s">
        <v>170</v>
      </c>
      <c r="C214" s="75">
        <f>SUM(C215:C216)</f>
        <v>792</v>
      </c>
      <c r="D214" s="75">
        <f>SUM(D215:D216)</f>
        <v>0</v>
      </c>
      <c r="E214" s="222" t="s">
        <v>110</v>
      </c>
      <c r="F214" s="75">
        <f>SUM(F215:F216)</f>
        <v>1015.566</v>
      </c>
      <c r="G214" s="153"/>
      <c r="H214" s="75">
        <f>SUM(H215:H216)</f>
        <v>0</v>
      </c>
      <c r="I214" s="156"/>
      <c r="J214" s="75">
        <f>SUM(J215:J216)</f>
        <v>0</v>
      </c>
      <c r="K214" s="75">
        <f>SUM(K215:K216)</f>
        <v>0</v>
      </c>
      <c r="L214" s="223">
        <v>0</v>
      </c>
      <c r="M214" s="75">
        <f>SUM(M215:M216)</f>
        <v>1015.566</v>
      </c>
      <c r="N214" s="30">
        <f>SUM(N215:N216)</f>
        <v>178.8528</v>
      </c>
      <c r="O214" s="180"/>
      <c r="P214" s="168"/>
      <c r="Q214" s="220"/>
      <c r="R214" s="12"/>
    </row>
    <row r="215" spans="1:18" ht="12.75" customHeight="1">
      <c r="A215" s="221"/>
      <c r="B215" s="26" t="s">
        <v>4</v>
      </c>
      <c r="C215" s="19">
        <v>633.6</v>
      </c>
      <c r="D215" s="19">
        <v>0</v>
      </c>
      <c r="E215" s="222"/>
      <c r="F215" s="19">
        <v>812.4528</v>
      </c>
      <c r="G215" s="154"/>
      <c r="H215" s="19">
        <v>0</v>
      </c>
      <c r="I215" s="157"/>
      <c r="J215" s="19">
        <v>0</v>
      </c>
      <c r="K215" s="19">
        <v>0</v>
      </c>
      <c r="L215" s="223"/>
      <c r="M215" s="19">
        <v>812.4528</v>
      </c>
      <c r="N215" s="29">
        <f>M215-C215</f>
        <v>178.8528</v>
      </c>
      <c r="O215" s="181"/>
      <c r="P215" s="169"/>
      <c r="Q215" s="220"/>
      <c r="R215" s="12"/>
    </row>
    <row r="216" spans="1:18" ht="12.75" customHeight="1">
      <c r="A216" s="221"/>
      <c r="B216" s="26" t="s">
        <v>5</v>
      </c>
      <c r="C216" s="19">
        <v>158.4</v>
      </c>
      <c r="D216" s="19">
        <v>0</v>
      </c>
      <c r="E216" s="222"/>
      <c r="F216" s="19">
        <v>203.1132</v>
      </c>
      <c r="G216" s="155"/>
      <c r="H216" s="19">
        <v>0</v>
      </c>
      <c r="I216" s="158"/>
      <c r="J216" s="19">
        <v>0</v>
      </c>
      <c r="K216" s="19">
        <v>0</v>
      </c>
      <c r="L216" s="223"/>
      <c r="M216" s="19">
        <v>203.1132</v>
      </c>
      <c r="N216" s="21" t="s">
        <v>45</v>
      </c>
      <c r="O216" s="182"/>
      <c r="P216" s="170"/>
      <c r="Q216" s="220"/>
      <c r="R216" s="12"/>
    </row>
    <row r="217" spans="1:18" ht="22.5">
      <c r="A217" s="221" t="s">
        <v>239</v>
      </c>
      <c r="B217" s="23" t="s">
        <v>171</v>
      </c>
      <c r="C217" s="75">
        <f>SUM(C218:C219)</f>
        <v>0</v>
      </c>
      <c r="D217" s="75">
        <f>SUM(D218:D219)</f>
        <v>0</v>
      </c>
      <c r="E217" s="222" t="s">
        <v>110</v>
      </c>
      <c r="F217" s="75">
        <f>SUM(F218:F219)</f>
        <v>1023.889</v>
      </c>
      <c r="G217" s="153"/>
      <c r="H217" s="75">
        <f>SUM(H218:H219)</f>
        <v>0</v>
      </c>
      <c r="I217" s="156"/>
      <c r="J217" s="75">
        <f>SUM(J218:J219)</f>
        <v>0</v>
      </c>
      <c r="K217" s="75">
        <f>SUM(K218:K219)</f>
        <v>0</v>
      </c>
      <c r="L217" s="223">
        <v>0</v>
      </c>
      <c r="M217" s="75">
        <f>SUM(M218:M219)</f>
        <v>1023.889</v>
      </c>
      <c r="N217" s="30">
        <f>SUM(N218:N219)</f>
        <v>819.0952</v>
      </c>
      <c r="O217" s="180"/>
      <c r="P217" s="168"/>
      <c r="Q217" s="220"/>
      <c r="R217" s="12"/>
    </row>
    <row r="218" spans="1:18" ht="12.75" customHeight="1">
      <c r="A218" s="221"/>
      <c r="B218" s="26" t="s">
        <v>4</v>
      </c>
      <c r="C218" s="19">
        <v>0</v>
      </c>
      <c r="D218" s="19">
        <v>0</v>
      </c>
      <c r="E218" s="222"/>
      <c r="F218" s="19">
        <v>819.0952</v>
      </c>
      <c r="G218" s="154"/>
      <c r="H218" s="75">
        <v>0</v>
      </c>
      <c r="I218" s="157"/>
      <c r="J218" s="19">
        <v>0</v>
      </c>
      <c r="K218" s="19">
        <v>0</v>
      </c>
      <c r="L218" s="223"/>
      <c r="M218" s="19">
        <v>819.0952</v>
      </c>
      <c r="N218" s="29">
        <f>M218-C218</f>
        <v>819.0952</v>
      </c>
      <c r="O218" s="181"/>
      <c r="P218" s="169"/>
      <c r="Q218" s="220"/>
      <c r="R218" s="12"/>
    </row>
    <row r="219" spans="1:18" ht="12.75" customHeight="1">
      <c r="A219" s="221"/>
      <c r="B219" s="26" t="s">
        <v>5</v>
      </c>
      <c r="C219" s="19">
        <v>0</v>
      </c>
      <c r="D219" s="19">
        <v>0</v>
      </c>
      <c r="E219" s="222"/>
      <c r="F219" s="19">
        <v>204.7938</v>
      </c>
      <c r="G219" s="155"/>
      <c r="H219" s="19">
        <v>0</v>
      </c>
      <c r="I219" s="158"/>
      <c r="J219" s="19">
        <v>0</v>
      </c>
      <c r="K219" s="19">
        <v>0</v>
      </c>
      <c r="L219" s="223"/>
      <c r="M219" s="19">
        <v>204.7938</v>
      </c>
      <c r="N219" s="21" t="s">
        <v>45</v>
      </c>
      <c r="O219" s="182"/>
      <c r="P219" s="170"/>
      <c r="Q219" s="220"/>
      <c r="R219" s="12"/>
    </row>
    <row r="220" spans="1:18" ht="22.5">
      <c r="A220" s="221" t="s">
        <v>240</v>
      </c>
      <c r="B220" s="23" t="s">
        <v>172</v>
      </c>
      <c r="C220" s="75">
        <f>SUM(C221:C222)</f>
        <v>594</v>
      </c>
      <c r="D220" s="75">
        <f>SUM(D221:D222)</f>
        <v>0</v>
      </c>
      <c r="E220" s="222" t="s">
        <v>110</v>
      </c>
      <c r="F220" s="75">
        <f>SUM(F221:F222)</f>
        <v>887.6999999999999</v>
      </c>
      <c r="G220" s="153"/>
      <c r="H220" s="75">
        <f>SUM(H221:H222)</f>
        <v>0</v>
      </c>
      <c r="I220" s="156"/>
      <c r="J220" s="75">
        <f>SUM(J221:J222)</f>
        <v>0</v>
      </c>
      <c r="K220" s="75">
        <f>SUM(K221:K222)</f>
        <v>0</v>
      </c>
      <c r="L220" s="223">
        <v>0</v>
      </c>
      <c r="M220" s="75">
        <f>SUM(M221:M222)</f>
        <v>887.6999999999999</v>
      </c>
      <c r="N220" s="30">
        <f>SUM(N221:N222)</f>
        <v>234.95999999999998</v>
      </c>
      <c r="O220" s="180"/>
      <c r="P220" s="168"/>
      <c r="Q220" s="220"/>
      <c r="R220" s="12"/>
    </row>
    <row r="221" spans="1:18" ht="12.75" customHeight="1">
      <c r="A221" s="221"/>
      <c r="B221" s="26" t="s">
        <v>4</v>
      </c>
      <c r="C221" s="19">
        <v>475.2</v>
      </c>
      <c r="D221" s="19">
        <v>0</v>
      </c>
      <c r="E221" s="222"/>
      <c r="F221" s="19">
        <v>710.16</v>
      </c>
      <c r="G221" s="154"/>
      <c r="H221" s="19">
        <v>0</v>
      </c>
      <c r="I221" s="157"/>
      <c r="J221" s="19">
        <v>0</v>
      </c>
      <c r="K221" s="19">
        <v>0</v>
      </c>
      <c r="L221" s="223"/>
      <c r="M221" s="19">
        <v>710.16</v>
      </c>
      <c r="N221" s="29">
        <f>M221-C221</f>
        <v>234.95999999999998</v>
      </c>
      <c r="O221" s="181"/>
      <c r="P221" s="169"/>
      <c r="Q221" s="220"/>
      <c r="R221" s="12"/>
    </row>
    <row r="222" spans="1:18" ht="12.75" customHeight="1">
      <c r="A222" s="221"/>
      <c r="B222" s="26" t="s">
        <v>5</v>
      </c>
      <c r="C222" s="19">
        <v>118.8</v>
      </c>
      <c r="D222" s="19">
        <v>0</v>
      </c>
      <c r="E222" s="222"/>
      <c r="F222" s="19">
        <v>177.54</v>
      </c>
      <c r="G222" s="155"/>
      <c r="H222" s="19">
        <v>0</v>
      </c>
      <c r="I222" s="158"/>
      <c r="J222" s="19">
        <v>0</v>
      </c>
      <c r="K222" s="19">
        <v>0</v>
      </c>
      <c r="L222" s="223"/>
      <c r="M222" s="19">
        <v>177.54</v>
      </c>
      <c r="N222" s="21" t="s">
        <v>45</v>
      </c>
      <c r="O222" s="182"/>
      <c r="P222" s="170"/>
      <c r="Q222" s="220"/>
      <c r="R222" s="12"/>
    </row>
    <row r="223" spans="1:18" ht="22.5">
      <c r="A223" s="221" t="s">
        <v>241</v>
      </c>
      <c r="B223" s="23" t="s">
        <v>173</v>
      </c>
      <c r="C223" s="75">
        <f>SUM(C224:C225)</f>
        <v>1320</v>
      </c>
      <c r="D223" s="75">
        <f>SUM(D224:D225)</f>
        <v>0</v>
      </c>
      <c r="E223" s="222" t="s">
        <v>110</v>
      </c>
      <c r="F223" s="75">
        <f>SUM(F224:F225)</f>
        <v>1397.6660000000002</v>
      </c>
      <c r="G223" s="153"/>
      <c r="H223" s="75">
        <f>SUM(H224:H225)</f>
        <v>0</v>
      </c>
      <c r="I223" s="156"/>
      <c r="J223" s="75">
        <f>SUM(J224:J225)</f>
        <v>0</v>
      </c>
      <c r="K223" s="75">
        <f>SUM(K224:K225)</f>
        <v>0</v>
      </c>
      <c r="L223" s="223">
        <v>0</v>
      </c>
      <c r="M223" s="75">
        <f>SUM(M224:M225)</f>
        <v>1397.6660000000002</v>
      </c>
      <c r="N223" s="30">
        <f>SUM(N224:N225)</f>
        <v>62.13280000000009</v>
      </c>
      <c r="O223" s="180"/>
      <c r="P223" s="168"/>
      <c r="Q223" s="220"/>
      <c r="R223" s="12"/>
    </row>
    <row r="224" spans="1:18" ht="12.75" customHeight="1">
      <c r="A224" s="221"/>
      <c r="B224" s="26" t="s">
        <v>4</v>
      </c>
      <c r="C224" s="19">
        <v>1056</v>
      </c>
      <c r="D224" s="19">
        <v>0</v>
      </c>
      <c r="E224" s="222"/>
      <c r="F224" s="19">
        <v>1118.1328</v>
      </c>
      <c r="G224" s="154"/>
      <c r="H224" s="19">
        <v>0</v>
      </c>
      <c r="I224" s="157"/>
      <c r="J224" s="19">
        <v>0</v>
      </c>
      <c r="K224" s="19">
        <v>0</v>
      </c>
      <c r="L224" s="223"/>
      <c r="M224" s="19">
        <v>1118.1328</v>
      </c>
      <c r="N224" s="29">
        <f>M224-C224</f>
        <v>62.13280000000009</v>
      </c>
      <c r="O224" s="181"/>
      <c r="P224" s="169"/>
      <c r="Q224" s="220"/>
      <c r="R224" s="12"/>
    </row>
    <row r="225" spans="1:18" ht="12.75" customHeight="1">
      <c r="A225" s="221"/>
      <c r="B225" s="26" t="s">
        <v>5</v>
      </c>
      <c r="C225" s="19">
        <v>264</v>
      </c>
      <c r="D225" s="19">
        <v>0</v>
      </c>
      <c r="E225" s="222"/>
      <c r="F225" s="19">
        <v>279.5332</v>
      </c>
      <c r="G225" s="155"/>
      <c r="H225" s="19">
        <v>0</v>
      </c>
      <c r="I225" s="158"/>
      <c r="J225" s="19">
        <v>0</v>
      </c>
      <c r="K225" s="19">
        <v>0</v>
      </c>
      <c r="L225" s="223"/>
      <c r="M225" s="19">
        <v>279.5332</v>
      </c>
      <c r="N225" s="21" t="s">
        <v>45</v>
      </c>
      <c r="O225" s="182"/>
      <c r="P225" s="170"/>
      <c r="Q225" s="220"/>
      <c r="R225" s="12"/>
    </row>
    <row r="226" spans="1:18" ht="22.5">
      <c r="A226" s="221" t="s">
        <v>242</v>
      </c>
      <c r="B226" s="23" t="s">
        <v>174</v>
      </c>
      <c r="C226" s="75">
        <f>SUM(C227:C228)</f>
        <v>2002</v>
      </c>
      <c r="D226" s="75">
        <f>SUM(D227:D228)</f>
        <v>0</v>
      </c>
      <c r="E226" s="222" t="s">
        <v>110</v>
      </c>
      <c r="F226" s="75">
        <f>SUM(F227:F228)</f>
        <v>2055.935</v>
      </c>
      <c r="G226" s="153"/>
      <c r="H226" s="75">
        <f>SUM(H227:H228)</f>
        <v>0</v>
      </c>
      <c r="I226" s="156"/>
      <c r="J226" s="75">
        <f>SUM(J227:J228)</f>
        <v>0</v>
      </c>
      <c r="K226" s="75">
        <f>SUM(K227:K228)</f>
        <v>0</v>
      </c>
      <c r="L226" s="223">
        <v>0</v>
      </c>
      <c r="M226" s="75">
        <f>SUM(M227:M228)</f>
        <v>2055.935</v>
      </c>
      <c r="N226" s="30">
        <f>SUM(N227:N228)</f>
        <v>43.14800000000014</v>
      </c>
      <c r="O226" s="180"/>
      <c r="P226" s="168"/>
      <c r="Q226" s="220"/>
      <c r="R226" s="12"/>
    </row>
    <row r="227" spans="1:18" ht="12.75" customHeight="1">
      <c r="A227" s="221"/>
      <c r="B227" s="26" t="s">
        <v>4</v>
      </c>
      <c r="C227" s="19">
        <v>1601.6</v>
      </c>
      <c r="D227" s="19">
        <v>0</v>
      </c>
      <c r="E227" s="222"/>
      <c r="F227" s="19">
        <v>1644.748</v>
      </c>
      <c r="G227" s="154"/>
      <c r="H227" s="75">
        <v>0</v>
      </c>
      <c r="I227" s="157"/>
      <c r="J227" s="19">
        <v>0</v>
      </c>
      <c r="K227" s="19">
        <v>0</v>
      </c>
      <c r="L227" s="223"/>
      <c r="M227" s="19">
        <v>1644.748</v>
      </c>
      <c r="N227" s="29">
        <f>M227-C227</f>
        <v>43.14800000000014</v>
      </c>
      <c r="O227" s="181"/>
      <c r="P227" s="169"/>
      <c r="Q227" s="220"/>
      <c r="R227" s="12"/>
    </row>
    <row r="228" spans="1:18" ht="12.75" customHeight="1">
      <c r="A228" s="221"/>
      <c r="B228" s="26" t="s">
        <v>5</v>
      </c>
      <c r="C228" s="19">
        <v>400.4</v>
      </c>
      <c r="D228" s="19">
        <v>0</v>
      </c>
      <c r="E228" s="222"/>
      <c r="F228" s="19">
        <v>411.187</v>
      </c>
      <c r="G228" s="155"/>
      <c r="H228" s="19">
        <v>0</v>
      </c>
      <c r="I228" s="158"/>
      <c r="J228" s="19">
        <v>0</v>
      </c>
      <c r="K228" s="19">
        <v>0</v>
      </c>
      <c r="L228" s="223"/>
      <c r="M228" s="19">
        <v>411.187</v>
      </c>
      <c r="N228" s="21" t="s">
        <v>45</v>
      </c>
      <c r="O228" s="182"/>
      <c r="P228" s="170"/>
      <c r="Q228" s="220"/>
      <c r="R228" s="12"/>
    </row>
    <row r="229" spans="1:18" ht="22.5">
      <c r="A229" s="221" t="s">
        <v>243</v>
      </c>
      <c r="B229" s="23" t="s">
        <v>175</v>
      </c>
      <c r="C229" s="75">
        <f>SUM(C230:C231)</f>
        <v>792</v>
      </c>
      <c r="D229" s="75">
        <f>SUM(D230:D231)</f>
        <v>0</v>
      </c>
      <c r="E229" s="222" t="s">
        <v>110</v>
      </c>
      <c r="F229" s="75">
        <f>SUM(F230:F231)</f>
        <v>1023.889</v>
      </c>
      <c r="G229" s="153"/>
      <c r="H229" s="75">
        <f>SUM(H230:H231)</f>
        <v>0</v>
      </c>
      <c r="I229" s="156"/>
      <c r="J229" s="75">
        <f>SUM(J230:J231)</f>
        <v>0</v>
      </c>
      <c r="K229" s="75">
        <f>SUM(K230:K231)</f>
        <v>0</v>
      </c>
      <c r="L229" s="223">
        <v>0</v>
      </c>
      <c r="M229" s="75">
        <f>SUM(M230:M231)</f>
        <v>1023.889</v>
      </c>
      <c r="N229" s="30">
        <f>SUM(N230:N231)</f>
        <v>185.49519999999995</v>
      </c>
      <c r="O229" s="180"/>
      <c r="P229" s="168"/>
      <c r="Q229" s="220"/>
      <c r="R229" s="12"/>
    </row>
    <row r="230" spans="1:18" ht="12.75" customHeight="1">
      <c r="A230" s="221"/>
      <c r="B230" s="26" t="s">
        <v>4</v>
      </c>
      <c r="C230" s="19">
        <v>633.6</v>
      </c>
      <c r="D230" s="19">
        <v>0</v>
      </c>
      <c r="E230" s="222"/>
      <c r="F230" s="19">
        <v>819.0952</v>
      </c>
      <c r="G230" s="154"/>
      <c r="H230" s="19">
        <v>0</v>
      </c>
      <c r="I230" s="157"/>
      <c r="J230" s="19">
        <v>0</v>
      </c>
      <c r="K230" s="19">
        <v>0</v>
      </c>
      <c r="L230" s="223"/>
      <c r="M230" s="19">
        <v>819.0952</v>
      </c>
      <c r="N230" s="29">
        <f>M230-C230</f>
        <v>185.49519999999995</v>
      </c>
      <c r="O230" s="181"/>
      <c r="P230" s="169"/>
      <c r="Q230" s="220"/>
      <c r="R230" s="12"/>
    </row>
    <row r="231" spans="1:18" ht="12.75" customHeight="1">
      <c r="A231" s="221"/>
      <c r="B231" s="26" t="s">
        <v>5</v>
      </c>
      <c r="C231" s="19">
        <v>158.4</v>
      </c>
      <c r="D231" s="19">
        <v>0</v>
      </c>
      <c r="E231" s="222"/>
      <c r="F231" s="19">
        <v>204.7938</v>
      </c>
      <c r="G231" s="155"/>
      <c r="H231" s="19">
        <v>0</v>
      </c>
      <c r="I231" s="158"/>
      <c r="J231" s="19">
        <v>0</v>
      </c>
      <c r="K231" s="19">
        <v>0</v>
      </c>
      <c r="L231" s="223"/>
      <c r="M231" s="19">
        <v>204.7938</v>
      </c>
      <c r="N231" s="21" t="s">
        <v>45</v>
      </c>
      <c r="O231" s="182"/>
      <c r="P231" s="170"/>
      <c r="Q231" s="220"/>
      <c r="R231" s="12"/>
    </row>
    <row r="232" spans="1:18" ht="22.5">
      <c r="A232" s="221" t="s">
        <v>244</v>
      </c>
      <c r="B232" s="23" t="s">
        <v>176</v>
      </c>
      <c r="C232" s="75">
        <f>SUM(C233:C234)</f>
        <v>1320.4</v>
      </c>
      <c r="D232" s="75">
        <f>SUM(D233:D234)</f>
        <v>0</v>
      </c>
      <c r="E232" s="222" t="s">
        <v>110</v>
      </c>
      <c r="F232" s="75">
        <f>SUM(F233:F234)</f>
        <v>1420.241</v>
      </c>
      <c r="G232" s="153"/>
      <c r="H232" s="75">
        <f>SUM(H233:H234)</f>
        <v>0</v>
      </c>
      <c r="I232" s="156"/>
      <c r="J232" s="75">
        <f>SUM(J233:J234)</f>
        <v>0</v>
      </c>
      <c r="K232" s="75">
        <f>SUM(K233:K234)</f>
        <v>0</v>
      </c>
      <c r="L232" s="223">
        <v>0</v>
      </c>
      <c r="M232" s="75">
        <f>SUM(M233:M234)</f>
        <v>1420.241</v>
      </c>
      <c r="N232" s="30">
        <f>SUM(N233:N234)</f>
        <v>80.19280000000003</v>
      </c>
      <c r="O232" s="180"/>
      <c r="P232" s="168"/>
      <c r="Q232" s="220"/>
      <c r="R232" s="12"/>
    </row>
    <row r="233" spans="1:18" ht="12.75" customHeight="1">
      <c r="A233" s="221"/>
      <c r="B233" s="26" t="s">
        <v>4</v>
      </c>
      <c r="C233" s="19">
        <v>1056</v>
      </c>
      <c r="D233" s="19">
        <v>0</v>
      </c>
      <c r="E233" s="222"/>
      <c r="F233" s="19">
        <v>1136.1928</v>
      </c>
      <c r="G233" s="154"/>
      <c r="H233" s="19">
        <v>0</v>
      </c>
      <c r="I233" s="157"/>
      <c r="J233" s="19">
        <v>0</v>
      </c>
      <c r="K233" s="19">
        <v>0</v>
      </c>
      <c r="L233" s="223"/>
      <c r="M233" s="19">
        <v>1136.1928</v>
      </c>
      <c r="N233" s="29">
        <f>M233-C233</f>
        <v>80.19280000000003</v>
      </c>
      <c r="O233" s="181"/>
      <c r="P233" s="169"/>
      <c r="Q233" s="220"/>
      <c r="R233" s="12"/>
    </row>
    <row r="234" spans="1:18" ht="12.75" customHeight="1">
      <c r="A234" s="221"/>
      <c r="B234" s="26" t="s">
        <v>5</v>
      </c>
      <c r="C234" s="19">
        <v>264.4</v>
      </c>
      <c r="D234" s="19">
        <v>0</v>
      </c>
      <c r="E234" s="222"/>
      <c r="F234" s="19">
        <v>284.0482</v>
      </c>
      <c r="G234" s="155"/>
      <c r="H234" s="19">
        <v>0</v>
      </c>
      <c r="I234" s="158"/>
      <c r="J234" s="19">
        <v>0</v>
      </c>
      <c r="K234" s="19">
        <v>0</v>
      </c>
      <c r="L234" s="223"/>
      <c r="M234" s="19">
        <v>284.0482</v>
      </c>
      <c r="N234" s="21" t="s">
        <v>45</v>
      </c>
      <c r="O234" s="182"/>
      <c r="P234" s="170"/>
      <c r="Q234" s="220"/>
      <c r="R234" s="12"/>
    </row>
    <row r="235" spans="1:18" ht="22.5">
      <c r="A235" s="221" t="s">
        <v>245</v>
      </c>
      <c r="B235" s="23" t="s">
        <v>177</v>
      </c>
      <c r="C235" s="75">
        <f>SUM(C236:C237)</f>
        <v>0</v>
      </c>
      <c r="D235" s="75">
        <f>SUM(D236:D237)</f>
        <v>0</v>
      </c>
      <c r="E235" s="222" t="s">
        <v>110</v>
      </c>
      <c r="F235" s="75">
        <f>SUM(F236:F237)</f>
        <v>1420.241</v>
      </c>
      <c r="G235" s="153"/>
      <c r="H235" s="75">
        <f>SUM(H236:H237)</f>
        <v>0</v>
      </c>
      <c r="I235" s="156"/>
      <c r="J235" s="75">
        <f>SUM(J236:J237)</f>
        <v>0</v>
      </c>
      <c r="K235" s="75">
        <f>SUM(K236:K237)</f>
        <v>0</v>
      </c>
      <c r="L235" s="223">
        <v>0</v>
      </c>
      <c r="M235" s="75">
        <f>SUM(M236:M237)</f>
        <v>1420.241</v>
      </c>
      <c r="N235" s="30">
        <f>SUM(N236:N237)</f>
        <v>1136.1928</v>
      </c>
      <c r="O235" s="180"/>
      <c r="P235" s="168"/>
      <c r="Q235" s="220"/>
      <c r="R235" s="12"/>
    </row>
    <row r="236" spans="1:18" ht="12.75" customHeight="1">
      <c r="A236" s="221"/>
      <c r="B236" s="26" t="s">
        <v>4</v>
      </c>
      <c r="C236" s="19">
        <v>0</v>
      </c>
      <c r="D236" s="19">
        <v>0</v>
      </c>
      <c r="E236" s="222"/>
      <c r="F236" s="19">
        <v>1136.1928</v>
      </c>
      <c r="G236" s="154"/>
      <c r="H236" s="75">
        <v>0</v>
      </c>
      <c r="I236" s="157"/>
      <c r="J236" s="19">
        <v>0</v>
      </c>
      <c r="K236" s="19">
        <v>0</v>
      </c>
      <c r="L236" s="223"/>
      <c r="M236" s="19">
        <v>1136.1928</v>
      </c>
      <c r="N236" s="29">
        <f>M236-C236</f>
        <v>1136.1928</v>
      </c>
      <c r="O236" s="181"/>
      <c r="P236" s="169"/>
      <c r="Q236" s="220"/>
      <c r="R236" s="12"/>
    </row>
    <row r="237" spans="1:18" ht="12.75" customHeight="1">
      <c r="A237" s="221"/>
      <c r="B237" s="26" t="s">
        <v>5</v>
      </c>
      <c r="C237" s="19">
        <v>0</v>
      </c>
      <c r="D237" s="19">
        <v>0</v>
      </c>
      <c r="E237" s="222"/>
      <c r="F237" s="19">
        <v>284.0482</v>
      </c>
      <c r="G237" s="155"/>
      <c r="H237" s="19">
        <v>0</v>
      </c>
      <c r="I237" s="158"/>
      <c r="J237" s="19">
        <v>0</v>
      </c>
      <c r="K237" s="19">
        <v>0</v>
      </c>
      <c r="L237" s="223"/>
      <c r="M237" s="19">
        <v>284.0482</v>
      </c>
      <c r="N237" s="21" t="s">
        <v>45</v>
      </c>
      <c r="O237" s="182"/>
      <c r="P237" s="170"/>
      <c r="Q237" s="220"/>
      <c r="R237" s="12"/>
    </row>
    <row r="238" spans="1:18" ht="22.5">
      <c r="A238" s="221" t="s">
        <v>246</v>
      </c>
      <c r="B238" s="23" t="s">
        <v>178</v>
      </c>
      <c r="C238" s="75">
        <f>SUM(C239:C240)</f>
        <v>0</v>
      </c>
      <c r="D238" s="75">
        <f>SUM(D239:D240)</f>
        <v>0</v>
      </c>
      <c r="E238" s="222" t="s">
        <v>110</v>
      </c>
      <c r="F238" s="75">
        <f>SUM(F239:F240)</f>
        <v>1723.016</v>
      </c>
      <c r="G238" s="153"/>
      <c r="H238" s="75">
        <f>SUM(H239:H240)</f>
        <v>0</v>
      </c>
      <c r="I238" s="156"/>
      <c r="J238" s="75">
        <f>SUM(J239:J240)</f>
        <v>0</v>
      </c>
      <c r="K238" s="75">
        <f>SUM(K239:K240)</f>
        <v>0</v>
      </c>
      <c r="L238" s="223">
        <v>0</v>
      </c>
      <c r="M238" s="75">
        <f>SUM(M239:M240)</f>
        <v>1723.016</v>
      </c>
      <c r="N238" s="30">
        <f>SUM(N239:N240)</f>
        <v>1378.4128</v>
      </c>
      <c r="O238" s="180"/>
      <c r="P238" s="168"/>
      <c r="Q238" s="220"/>
      <c r="R238" s="12"/>
    </row>
    <row r="239" spans="1:18" ht="12.75" customHeight="1">
      <c r="A239" s="221"/>
      <c r="B239" s="26" t="s">
        <v>4</v>
      </c>
      <c r="C239" s="19">
        <v>0</v>
      </c>
      <c r="D239" s="19">
        <v>0</v>
      </c>
      <c r="E239" s="222"/>
      <c r="F239" s="19">
        <v>1378.4128</v>
      </c>
      <c r="G239" s="154"/>
      <c r="H239" s="19">
        <v>0</v>
      </c>
      <c r="I239" s="157"/>
      <c r="J239" s="19">
        <v>0</v>
      </c>
      <c r="K239" s="19">
        <v>0</v>
      </c>
      <c r="L239" s="223"/>
      <c r="M239" s="19">
        <v>1378.4128</v>
      </c>
      <c r="N239" s="29">
        <f>M239-C239</f>
        <v>1378.4128</v>
      </c>
      <c r="O239" s="181"/>
      <c r="P239" s="169"/>
      <c r="Q239" s="220"/>
      <c r="R239" s="12"/>
    </row>
    <row r="240" spans="1:18" ht="12.75" customHeight="1">
      <c r="A240" s="221"/>
      <c r="B240" s="26" t="s">
        <v>5</v>
      </c>
      <c r="C240" s="19">
        <v>0</v>
      </c>
      <c r="D240" s="19">
        <v>0</v>
      </c>
      <c r="E240" s="222"/>
      <c r="F240" s="19">
        <v>344.6032</v>
      </c>
      <c r="G240" s="155"/>
      <c r="H240" s="19">
        <v>0</v>
      </c>
      <c r="I240" s="158"/>
      <c r="J240" s="19">
        <v>0</v>
      </c>
      <c r="K240" s="19">
        <v>0</v>
      </c>
      <c r="L240" s="223"/>
      <c r="M240" s="19">
        <v>344.6032</v>
      </c>
      <c r="N240" s="21" t="s">
        <v>45</v>
      </c>
      <c r="O240" s="182"/>
      <c r="P240" s="170"/>
      <c r="Q240" s="220"/>
      <c r="R240" s="12"/>
    </row>
    <row r="241" spans="1:18" ht="12.75" customHeight="1">
      <c r="A241" s="221" t="s">
        <v>247</v>
      </c>
      <c r="B241" s="23" t="s">
        <v>179</v>
      </c>
      <c r="C241" s="75">
        <f>SUM(C242:C243)</f>
        <v>1100</v>
      </c>
      <c r="D241" s="75">
        <f>SUM(D242:D243)</f>
        <v>0</v>
      </c>
      <c r="E241" s="222" t="s">
        <v>110</v>
      </c>
      <c r="F241" s="75">
        <f>SUM(F242:F243)</f>
        <v>1246.901</v>
      </c>
      <c r="G241" s="153"/>
      <c r="H241" s="75">
        <f>SUM(H242:H243)</f>
        <v>0</v>
      </c>
      <c r="I241" s="156"/>
      <c r="J241" s="75">
        <f>SUM(J242:J243)</f>
        <v>0</v>
      </c>
      <c r="K241" s="75">
        <f>SUM(K242:K243)</f>
        <v>0</v>
      </c>
      <c r="L241" s="223">
        <v>0</v>
      </c>
      <c r="M241" s="75">
        <f>SUM(M242:M243)</f>
        <v>1246.901</v>
      </c>
      <c r="N241" s="30">
        <f>SUM(N242:N243)</f>
        <v>117.52080000000001</v>
      </c>
      <c r="O241" s="180"/>
      <c r="P241" s="168"/>
      <c r="Q241" s="220"/>
      <c r="R241" s="12"/>
    </row>
    <row r="242" spans="1:18" ht="12.75" customHeight="1">
      <c r="A242" s="221"/>
      <c r="B242" s="26" t="s">
        <v>4</v>
      </c>
      <c r="C242" s="19">
        <v>880</v>
      </c>
      <c r="D242" s="19">
        <v>0</v>
      </c>
      <c r="E242" s="222"/>
      <c r="F242" s="19">
        <v>997.5208</v>
      </c>
      <c r="G242" s="154"/>
      <c r="H242" s="19">
        <v>0</v>
      </c>
      <c r="I242" s="157"/>
      <c r="J242" s="19">
        <v>0</v>
      </c>
      <c r="K242" s="19">
        <v>0</v>
      </c>
      <c r="L242" s="223"/>
      <c r="M242" s="19">
        <v>997.5208</v>
      </c>
      <c r="N242" s="29">
        <f>M242-C242</f>
        <v>117.52080000000001</v>
      </c>
      <c r="O242" s="181"/>
      <c r="P242" s="169"/>
      <c r="Q242" s="220"/>
      <c r="R242" s="12"/>
    </row>
    <row r="243" spans="1:18" ht="12.75" customHeight="1">
      <c r="A243" s="221"/>
      <c r="B243" s="26" t="s">
        <v>5</v>
      </c>
      <c r="C243" s="19">
        <v>220</v>
      </c>
      <c r="D243" s="19">
        <v>0</v>
      </c>
      <c r="E243" s="222"/>
      <c r="F243" s="19">
        <v>249.3802</v>
      </c>
      <c r="G243" s="155"/>
      <c r="H243" s="19">
        <v>0</v>
      </c>
      <c r="I243" s="158"/>
      <c r="J243" s="19">
        <v>0</v>
      </c>
      <c r="K243" s="19">
        <v>0</v>
      </c>
      <c r="L243" s="223"/>
      <c r="M243" s="19">
        <v>249.3802</v>
      </c>
      <c r="N243" s="21" t="s">
        <v>45</v>
      </c>
      <c r="O243" s="182"/>
      <c r="P243" s="170"/>
      <c r="Q243" s="220"/>
      <c r="R243" s="12"/>
    </row>
    <row r="244" spans="1:18" ht="22.5">
      <c r="A244" s="221" t="s">
        <v>248</v>
      </c>
      <c r="B244" s="23" t="s">
        <v>180</v>
      </c>
      <c r="C244" s="75">
        <f>SUM(C245:C246)</f>
        <v>16883.68391</v>
      </c>
      <c r="D244" s="75">
        <f>SUM(D245:D246)</f>
        <v>0</v>
      </c>
      <c r="E244" s="222" t="s">
        <v>110</v>
      </c>
      <c r="F244" s="75">
        <f>SUM(F245:F246)</f>
        <v>14279.152999999998</v>
      </c>
      <c r="G244" s="153"/>
      <c r="H244" s="75">
        <f>SUM(H245:H246)</f>
        <v>0</v>
      </c>
      <c r="I244" s="156"/>
      <c r="J244" s="75">
        <f>SUM(J245:J246)</f>
        <v>0</v>
      </c>
      <c r="K244" s="75">
        <f>SUM(K245:K246)</f>
        <v>0</v>
      </c>
      <c r="L244" s="223">
        <v>0</v>
      </c>
      <c r="M244" s="75">
        <f>SUM(M245:M246)</f>
        <v>14279.152999999998</v>
      </c>
      <c r="N244" s="25">
        <f>SUM(N245:N246)</f>
        <v>-2083.6246600000013</v>
      </c>
      <c r="O244" s="180"/>
      <c r="P244" s="168"/>
      <c r="Q244" s="220" t="s">
        <v>368</v>
      </c>
      <c r="R244" s="12"/>
    </row>
    <row r="245" spans="1:18" ht="12.75" customHeight="1">
      <c r="A245" s="221"/>
      <c r="B245" s="26" t="s">
        <v>4</v>
      </c>
      <c r="C245" s="19">
        <v>13506.94706</v>
      </c>
      <c r="D245" s="19">
        <v>0</v>
      </c>
      <c r="E245" s="222"/>
      <c r="F245" s="19">
        <v>11423.3224</v>
      </c>
      <c r="G245" s="154"/>
      <c r="H245" s="75">
        <v>0</v>
      </c>
      <c r="I245" s="157"/>
      <c r="J245" s="19">
        <v>0</v>
      </c>
      <c r="K245" s="19">
        <v>0</v>
      </c>
      <c r="L245" s="223"/>
      <c r="M245" s="19">
        <v>11423.3224</v>
      </c>
      <c r="N245" s="27">
        <f>M245-C245</f>
        <v>-2083.6246600000013</v>
      </c>
      <c r="O245" s="181"/>
      <c r="P245" s="169"/>
      <c r="Q245" s="220"/>
      <c r="R245" s="12"/>
    </row>
    <row r="246" spans="1:18" ht="12.75" customHeight="1">
      <c r="A246" s="221"/>
      <c r="B246" s="26" t="s">
        <v>5</v>
      </c>
      <c r="C246" s="19">
        <v>3376.73685</v>
      </c>
      <c r="D246" s="19">
        <v>0</v>
      </c>
      <c r="E246" s="222"/>
      <c r="F246" s="19">
        <v>2855.8306</v>
      </c>
      <c r="G246" s="155"/>
      <c r="H246" s="19">
        <v>0</v>
      </c>
      <c r="I246" s="158"/>
      <c r="J246" s="19">
        <v>0</v>
      </c>
      <c r="K246" s="19">
        <v>0</v>
      </c>
      <c r="L246" s="223"/>
      <c r="M246" s="19">
        <v>2855.8306</v>
      </c>
      <c r="N246" s="21" t="s">
        <v>45</v>
      </c>
      <c r="O246" s="182"/>
      <c r="P246" s="170"/>
      <c r="Q246" s="220"/>
      <c r="R246" s="12"/>
    </row>
    <row r="247" spans="1:18" ht="22.5">
      <c r="A247" s="221" t="s">
        <v>249</v>
      </c>
      <c r="B247" s="23" t="s">
        <v>181</v>
      </c>
      <c r="C247" s="75">
        <f>SUM(C248:C249)</f>
        <v>14560</v>
      </c>
      <c r="D247" s="75">
        <f>SUM(D248:D249)</f>
        <v>0</v>
      </c>
      <c r="E247" s="222" t="s">
        <v>110</v>
      </c>
      <c r="F247" s="75">
        <f>SUM(F248:F249)</f>
        <v>12271.260999999999</v>
      </c>
      <c r="G247" s="153"/>
      <c r="H247" s="75">
        <f>SUM(H248:H249)</f>
        <v>0</v>
      </c>
      <c r="I247" s="156"/>
      <c r="J247" s="75">
        <f>SUM(J248:J249)</f>
        <v>0</v>
      </c>
      <c r="K247" s="75">
        <f>SUM(K248:K249)</f>
        <v>0</v>
      </c>
      <c r="L247" s="223">
        <v>0</v>
      </c>
      <c r="M247" s="75">
        <f>SUM(M248:M249)</f>
        <v>12271.260999999999</v>
      </c>
      <c r="N247" s="25">
        <f>SUM(N248:N249)</f>
        <v>-1830.9912000000004</v>
      </c>
      <c r="O247" s="180"/>
      <c r="P247" s="168"/>
      <c r="Q247" s="220" t="s">
        <v>368</v>
      </c>
      <c r="R247" s="12"/>
    </row>
    <row r="248" spans="1:18" ht="12.75" customHeight="1">
      <c r="A248" s="221"/>
      <c r="B248" s="26" t="s">
        <v>4</v>
      </c>
      <c r="C248" s="19">
        <v>11648</v>
      </c>
      <c r="D248" s="19">
        <v>0</v>
      </c>
      <c r="E248" s="222"/>
      <c r="F248" s="19">
        <v>9817.0088</v>
      </c>
      <c r="G248" s="154"/>
      <c r="H248" s="19">
        <v>0</v>
      </c>
      <c r="I248" s="157"/>
      <c r="J248" s="19">
        <v>0</v>
      </c>
      <c r="K248" s="19">
        <v>0</v>
      </c>
      <c r="L248" s="223"/>
      <c r="M248" s="19">
        <v>9817.0088</v>
      </c>
      <c r="N248" s="27">
        <f>M248-C248</f>
        <v>-1830.9912000000004</v>
      </c>
      <c r="O248" s="181"/>
      <c r="P248" s="169"/>
      <c r="Q248" s="220"/>
      <c r="R248" s="12"/>
    </row>
    <row r="249" spans="1:18" ht="12.75" customHeight="1">
      <c r="A249" s="221"/>
      <c r="B249" s="26" t="s">
        <v>5</v>
      </c>
      <c r="C249" s="19">
        <v>2912</v>
      </c>
      <c r="D249" s="19">
        <v>0</v>
      </c>
      <c r="E249" s="222"/>
      <c r="F249" s="19">
        <v>2454.2522</v>
      </c>
      <c r="G249" s="155"/>
      <c r="H249" s="19">
        <v>0</v>
      </c>
      <c r="I249" s="158"/>
      <c r="J249" s="19">
        <v>0</v>
      </c>
      <c r="K249" s="19">
        <v>0</v>
      </c>
      <c r="L249" s="223"/>
      <c r="M249" s="19">
        <v>2454.2522</v>
      </c>
      <c r="N249" s="21" t="s">
        <v>45</v>
      </c>
      <c r="O249" s="182"/>
      <c r="P249" s="170"/>
      <c r="Q249" s="220"/>
      <c r="R249" s="12"/>
    </row>
    <row r="250" spans="1:18" ht="12.75" customHeight="1">
      <c r="A250" s="221" t="s">
        <v>250</v>
      </c>
      <c r="B250" s="23" t="s">
        <v>182</v>
      </c>
      <c r="C250" s="75">
        <f>SUM(C251:C252)</f>
        <v>462</v>
      </c>
      <c r="D250" s="75">
        <f>SUM(D251:D252)</f>
        <v>0</v>
      </c>
      <c r="E250" s="222" t="s">
        <v>110</v>
      </c>
      <c r="F250" s="75">
        <f>SUM(F251:F252)</f>
        <v>557.902</v>
      </c>
      <c r="G250" s="153"/>
      <c r="H250" s="75">
        <f>SUM(H251:H252)</f>
        <v>0</v>
      </c>
      <c r="I250" s="156"/>
      <c r="J250" s="75">
        <f>SUM(J251:J252)</f>
        <v>0</v>
      </c>
      <c r="K250" s="75">
        <f>SUM(K251:K252)</f>
        <v>0</v>
      </c>
      <c r="L250" s="223">
        <v>0</v>
      </c>
      <c r="M250" s="75">
        <f>SUM(M251:M252)</f>
        <v>557.902</v>
      </c>
      <c r="N250" s="30">
        <f>SUM(N251:N252)</f>
        <v>76.72159999999997</v>
      </c>
      <c r="O250" s="180"/>
      <c r="P250" s="168"/>
      <c r="Q250" s="220" t="s">
        <v>368</v>
      </c>
      <c r="R250" s="12"/>
    </row>
    <row r="251" spans="1:18" ht="12.75" customHeight="1">
      <c r="A251" s="221"/>
      <c r="B251" s="26" t="s">
        <v>4</v>
      </c>
      <c r="C251" s="19">
        <v>369.6</v>
      </c>
      <c r="D251" s="19">
        <v>0</v>
      </c>
      <c r="E251" s="222"/>
      <c r="F251" s="19">
        <v>446.3216</v>
      </c>
      <c r="G251" s="154"/>
      <c r="H251" s="19">
        <v>0</v>
      </c>
      <c r="I251" s="157"/>
      <c r="J251" s="19">
        <v>0</v>
      </c>
      <c r="K251" s="19">
        <v>0</v>
      </c>
      <c r="L251" s="223"/>
      <c r="M251" s="19">
        <v>446.3216</v>
      </c>
      <c r="N251" s="29">
        <f>M251-C251</f>
        <v>76.72159999999997</v>
      </c>
      <c r="O251" s="181"/>
      <c r="P251" s="169"/>
      <c r="Q251" s="220"/>
      <c r="R251" s="12"/>
    </row>
    <row r="252" spans="1:18" ht="12.75" customHeight="1">
      <c r="A252" s="221"/>
      <c r="B252" s="26" t="s">
        <v>5</v>
      </c>
      <c r="C252" s="19">
        <v>92.4</v>
      </c>
      <c r="D252" s="19">
        <v>0</v>
      </c>
      <c r="E252" s="222"/>
      <c r="F252" s="19">
        <v>111.5804</v>
      </c>
      <c r="G252" s="155"/>
      <c r="H252" s="19">
        <v>0</v>
      </c>
      <c r="I252" s="158"/>
      <c r="J252" s="19">
        <v>0</v>
      </c>
      <c r="K252" s="19">
        <v>0</v>
      </c>
      <c r="L252" s="223"/>
      <c r="M252" s="19">
        <v>111.5804</v>
      </c>
      <c r="N252" s="21" t="s">
        <v>45</v>
      </c>
      <c r="O252" s="182"/>
      <c r="P252" s="170"/>
      <c r="Q252" s="220"/>
      <c r="R252" s="12"/>
    </row>
    <row r="253" spans="1:18" ht="12.75" customHeight="1">
      <c r="A253" s="221" t="s">
        <v>251</v>
      </c>
      <c r="B253" s="23" t="s">
        <v>183</v>
      </c>
      <c r="C253" s="75">
        <f>SUM(C254:C255)</f>
        <v>1056</v>
      </c>
      <c r="D253" s="75">
        <f>SUM(D254:D255)</f>
        <v>0</v>
      </c>
      <c r="E253" s="222" t="s">
        <v>110</v>
      </c>
      <c r="F253" s="75">
        <f>SUM(F254:F255)</f>
        <v>981.1450000000001</v>
      </c>
      <c r="G253" s="153"/>
      <c r="H253" s="75">
        <f>SUM(H254:H255)</f>
        <v>0</v>
      </c>
      <c r="I253" s="156"/>
      <c r="J253" s="75">
        <f>SUM(J254:J255)</f>
        <v>0</v>
      </c>
      <c r="K253" s="75">
        <f>SUM(K254:K255)</f>
        <v>0</v>
      </c>
      <c r="L253" s="223">
        <v>0</v>
      </c>
      <c r="M253" s="75">
        <f>SUM(M254:M255)</f>
        <v>981.1450000000001</v>
      </c>
      <c r="N253" s="25">
        <f>SUM(N254:N255)</f>
        <v>-59.8839999999999</v>
      </c>
      <c r="O253" s="180"/>
      <c r="P253" s="168"/>
      <c r="Q253" s="220" t="s">
        <v>368</v>
      </c>
      <c r="R253" s="12"/>
    </row>
    <row r="254" spans="1:18" ht="12.75" customHeight="1">
      <c r="A254" s="221"/>
      <c r="B254" s="26" t="s">
        <v>4</v>
      </c>
      <c r="C254" s="19">
        <v>844.8</v>
      </c>
      <c r="D254" s="19">
        <v>0</v>
      </c>
      <c r="E254" s="222"/>
      <c r="F254" s="19">
        <v>784.916</v>
      </c>
      <c r="G254" s="154"/>
      <c r="H254" s="75">
        <v>0</v>
      </c>
      <c r="I254" s="157"/>
      <c r="J254" s="19">
        <v>0</v>
      </c>
      <c r="K254" s="19">
        <v>0</v>
      </c>
      <c r="L254" s="223"/>
      <c r="M254" s="19">
        <v>784.916</v>
      </c>
      <c r="N254" s="27">
        <f>M254-C254</f>
        <v>-59.8839999999999</v>
      </c>
      <c r="O254" s="181"/>
      <c r="P254" s="169"/>
      <c r="Q254" s="220"/>
      <c r="R254" s="12"/>
    </row>
    <row r="255" spans="1:18" ht="12.75" customHeight="1">
      <c r="A255" s="221"/>
      <c r="B255" s="26" t="s">
        <v>5</v>
      </c>
      <c r="C255" s="19">
        <v>211.2</v>
      </c>
      <c r="D255" s="19">
        <v>0</v>
      </c>
      <c r="E255" s="222"/>
      <c r="F255" s="19">
        <v>196.229</v>
      </c>
      <c r="G255" s="155"/>
      <c r="H255" s="19">
        <v>0</v>
      </c>
      <c r="I255" s="158"/>
      <c r="J255" s="19">
        <v>0</v>
      </c>
      <c r="K255" s="19">
        <v>0</v>
      </c>
      <c r="L255" s="223"/>
      <c r="M255" s="19">
        <v>196.229</v>
      </c>
      <c r="N255" s="21" t="s">
        <v>45</v>
      </c>
      <c r="O255" s="182"/>
      <c r="P255" s="170"/>
      <c r="Q255" s="220"/>
      <c r="R255" s="12"/>
    </row>
    <row r="256" spans="1:18" ht="12.75" customHeight="1">
      <c r="A256" s="221" t="s">
        <v>252</v>
      </c>
      <c r="B256" s="23" t="s">
        <v>184</v>
      </c>
      <c r="C256" s="75">
        <f>SUM(C257:C258)</f>
        <v>528</v>
      </c>
      <c r="D256" s="75">
        <f>SUM(D257:D258)</f>
        <v>0</v>
      </c>
      <c r="E256" s="222" t="s">
        <v>110</v>
      </c>
      <c r="F256" s="75">
        <f>SUM(F257:F258)</f>
        <v>4332.358</v>
      </c>
      <c r="G256" s="153"/>
      <c r="H256" s="75">
        <f>SUM(H257:H258)</f>
        <v>0</v>
      </c>
      <c r="I256" s="156"/>
      <c r="J256" s="75">
        <f>SUM(J257:J258)</f>
        <v>0</v>
      </c>
      <c r="K256" s="75">
        <f>SUM(K257:K258)</f>
        <v>0</v>
      </c>
      <c r="L256" s="223">
        <v>0</v>
      </c>
      <c r="M256" s="75">
        <f>SUM(M257:M258)</f>
        <v>4332.358</v>
      </c>
      <c r="N256" s="30">
        <f>SUM(N257:N258)</f>
        <v>3043.4864</v>
      </c>
      <c r="O256" s="180"/>
      <c r="P256" s="168"/>
      <c r="Q256" s="220" t="s">
        <v>368</v>
      </c>
      <c r="R256" s="12"/>
    </row>
    <row r="257" spans="1:18" ht="12.75" customHeight="1">
      <c r="A257" s="221"/>
      <c r="B257" s="26" t="s">
        <v>4</v>
      </c>
      <c r="C257" s="19">
        <v>422.4</v>
      </c>
      <c r="D257" s="19">
        <v>0</v>
      </c>
      <c r="E257" s="222"/>
      <c r="F257" s="19">
        <v>3465.8864</v>
      </c>
      <c r="G257" s="154"/>
      <c r="H257" s="19">
        <v>0</v>
      </c>
      <c r="I257" s="157"/>
      <c r="J257" s="19">
        <v>0</v>
      </c>
      <c r="K257" s="19">
        <v>0</v>
      </c>
      <c r="L257" s="223"/>
      <c r="M257" s="19">
        <v>3465.8864</v>
      </c>
      <c r="N257" s="29">
        <f>M257-C257</f>
        <v>3043.4864</v>
      </c>
      <c r="O257" s="181"/>
      <c r="P257" s="169"/>
      <c r="Q257" s="220"/>
      <c r="R257" s="12"/>
    </row>
    <row r="258" spans="1:18" ht="12.75" customHeight="1">
      <c r="A258" s="221"/>
      <c r="B258" s="26" t="s">
        <v>5</v>
      </c>
      <c r="C258" s="19">
        <v>105.6</v>
      </c>
      <c r="D258" s="19">
        <v>0</v>
      </c>
      <c r="E258" s="222"/>
      <c r="F258" s="19">
        <v>866.4716</v>
      </c>
      <c r="G258" s="155"/>
      <c r="H258" s="19">
        <v>0</v>
      </c>
      <c r="I258" s="158"/>
      <c r="J258" s="19">
        <v>0</v>
      </c>
      <c r="K258" s="19">
        <v>0</v>
      </c>
      <c r="L258" s="223"/>
      <c r="M258" s="19">
        <v>866.4716</v>
      </c>
      <c r="N258" s="21" t="s">
        <v>45</v>
      </c>
      <c r="O258" s="182"/>
      <c r="P258" s="170"/>
      <c r="Q258" s="220"/>
      <c r="R258" s="12"/>
    </row>
    <row r="259" spans="1:18" ht="22.5">
      <c r="A259" s="221" t="s">
        <v>253</v>
      </c>
      <c r="B259" s="23" t="s">
        <v>185</v>
      </c>
      <c r="C259" s="75">
        <f>SUM(C260:C261)</f>
        <v>5000</v>
      </c>
      <c r="D259" s="75">
        <f>SUM(D260:D261)</f>
        <v>0</v>
      </c>
      <c r="E259" s="222" t="s">
        <v>110</v>
      </c>
      <c r="F259" s="75">
        <f>SUM(F260:F261)</f>
        <v>4505.838</v>
      </c>
      <c r="G259" s="153"/>
      <c r="H259" s="75">
        <f>SUM(H260:H261)</f>
        <v>0</v>
      </c>
      <c r="I259" s="156"/>
      <c r="J259" s="75">
        <f>SUM(J260:J261)</f>
        <v>0</v>
      </c>
      <c r="K259" s="75">
        <f>SUM(K260:K261)</f>
        <v>0</v>
      </c>
      <c r="L259" s="223">
        <v>0</v>
      </c>
      <c r="M259" s="75">
        <f>SUM(M260:M261)</f>
        <v>4505.838</v>
      </c>
      <c r="N259" s="25">
        <f>SUM(N260:N261)</f>
        <v>-395.3296</v>
      </c>
      <c r="O259" s="180"/>
      <c r="P259" s="168"/>
      <c r="Q259" s="220" t="s">
        <v>368</v>
      </c>
      <c r="R259" s="12"/>
    </row>
    <row r="260" spans="1:18" ht="12.75" customHeight="1">
      <c r="A260" s="221"/>
      <c r="B260" s="26" t="s">
        <v>4</v>
      </c>
      <c r="C260" s="19">
        <v>4000</v>
      </c>
      <c r="D260" s="19">
        <v>0</v>
      </c>
      <c r="E260" s="222"/>
      <c r="F260" s="19">
        <v>3604.6704</v>
      </c>
      <c r="G260" s="154"/>
      <c r="H260" s="19">
        <v>0</v>
      </c>
      <c r="I260" s="157"/>
      <c r="J260" s="19">
        <v>0</v>
      </c>
      <c r="K260" s="19">
        <v>0</v>
      </c>
      <c r="L260" s="223"/>
      <c r="M260" s="19">
        <v>3604.6704</v>
      </c>
      <c r="N260" s="27">
        <f>M260-C260</f>
        <v>-395.3296</v>
      </c>
      <c r="O260" s="181"/>
      <c r="P260" s="169"/>
      <c r="Q260" s="220"/>
      <c r="R260" s="12"/>
    </row>
    <row r="261" spans="1:18" ht="12.75" customHeight="1">
      <c r="A261" s="221"/>
      <c r="B261" s="26" t="s">
        <v>5</v>
      </c>
      <c r="C261" s="19">
        <v>1000</v>
      </c>
      <c r="D261" s="19">
        <v>0</v>
      </c>
      <c r="E261" s="222"/>
      <c r="F261" s="19">
        <v>901.1676</v>
      </c>
      <c r="G261" s="155"/>
      <c r="H261" s="19">
        <v>0</v>
      </c>
      <c r="I261" s="158"/>
      <c r="J261" s="19">
        <v>0</v>
      </c>
      <c r="K261" s="19">
        <v>0</v>
      </c>
      <c r="L261" s="223"/>
      <c r="M261" s="19">
        <v>901.1676</v>
      </c>
      <c r="N261" s="21" t="s">
        <v>45</v>
      </c>
      <c r="O261" s="182"/>
      <c r="P261" s="170"/>
      <c r="Q261" s="220"/>
      <c r="R261" s="12"/>
    </row>
    <row r="262" spans="1:18" ht="33.75">
      <c r="A262" s="221" t="s">
        <v>254</v>
      </c>
      <c r="B262" s="23" t="s">
        <v>186</v>
      </c>
      <c r="C262" s="75">
        <f>SUM(C263:C264)</f>
        <v>6076</v>
      </c>
      <c r="D262" s="75">
        <f>SUM(D263:D264)</f>
        <v>0</v>
      </c>
      <c r="E262" s="222" t="s">
        <v>110</v>
      </c>
      <c r="F262" s="75">
        <f>SUM(F263:F264)</f>
        <v>5136.201</v>
      </c>
      <c r="G262" s="153"/>
      <c r="H262" s="75">
        <f>SUM(H263:H264)</f>
        <v>0</v>
      </c>
      <c r="I262" s="156"/>
      <c r="J262" s="75">
        <f>SUM(J263:J264)</f>
        <v>0</v>
      </c>
      <c r="K262" s="75">
        <f>SUM(K263:K264)</f>
        <v>0</v>
      </c>
      <c r="L262" s="223">
        <v>0</v>
      </c>
      <c r="M262" s="75">
        <f>SUM(M263:M264)</f>
        <v>5136.201</v>
      </c>
      <c r="N262" s="25">
        <f>SUM(N263:N264)</f>
        <v>-751.8392000000003</v>
      </c>
      <c r="O262" s="180"/>
      <c r="P262" s="168"/>
      <c r="Q262" s="220" t="s">
        <v>368</v>
      </c>
      <c r="R262" s="12"/>
    </row>
    <row r="263" spans="1:18" ht="12.75" customHeight="1">
      <c r="A263" s="221"/>
      <c r="B263" s="26" t="s">
        <v>4</v>
      </c>
      <c r="C263" s="19">
        <v>4860.8</v>
      </c>
      <c r="D263" s="19">
        <v>0</v>
      </c>
      <c r="E263" s="222"/>
      <c r="F263" s="19">
        <v>4108.9608</v>
      </c>
      <c r="G263" s="154"/>
      <c r="H263" s="75">
        <v>0</v>
      </c>
      <c r="I263" s="157"/>
      <c r="J263" s="19">
        <v>0</v>
      </c>
      <c r="K263" s="19">
        <v>0</v>
      </c>
      <c r="L263" s="223"/>
      <c r="M263" s="19">
        <v>4108.9608</v>
      </c>
      <c r="N263" s="27">
        <f>M263-C263</f>
        <v>-751.8392000000003</v>
      </c>
      <c r="O263" s="181"/>
      <c r="P263" s="169"/>
      <c r="Q263" s="220"/>
      <c r="R263" s="12"/>
    </row>
    <row r="264" spans="1:18" ht="12.75" customHeight="1">
      <c r="A264" s="221"/>
      <c r="B264" s="26" t="s">
        <v>5</v>
      </c>
      <c r="C264" s="19">
        <v>1215.2</v>
      </c>
      <c r="D264" s="19">
        <v>0</v>
      </c>
      <c r="E264" s="222"/>
      <c r="F264" s="19">
        <v>1027.2402</v>
      </c>
      <c r="G264" s="155"/>
      <c r="H264" s="19">
        <v>0</v>
      </c>
      <c r="I264" s="158"/>
      <c r="J264" s="19">
        <v>0</v>
      </c>
      <c r="K264" s="19">
        <v>0</v>
      </c>
      <c r="L264" s="223"/>
      <c r="M264" s="19">
        <v>1027.2402</v>
      </c>
      <c r="N264" s="21" t="s">
        <v>45</v>
      </c>
      <c r="O264" s="182"/>
      <c r="P264" s="170"/>
      <c r="Q264" s="220"/>
      <c r="R264" s="12"/>
    </row>
    <row r="265" spans="1:18" ht="12.75" customHeight="1">
      <c r="A265" s="221" t="s">
        <v>255</v>
      </c>
      <c r="B265" s="23" t="s">
        <v>187</v>
      </c>
      <c r="C265" s="75">
        <f>SUM(C266:C267)</f>
        <v>26406.02315</v>
      </c>
      <c r="D265" s="75">
        <f>SUM(D266:D267)</f>
        <v>2410.22815</v>
      </c>
      <c r="E265" s="222" t="s">
        <v>60</v>
      </c>
      <c r="F265" s="75">
        <f>SUM(F266:F267)</f>
        <v>32018.057</v>
      </c>
      <c r="G265" s="153" t="s">
        <v>188</v>
      </c>
      <c r="H265" s="75">
        <f>SUM(H266:H267)</f>
        <v>28816.2513</v>
      </c>
      <c r="I265" s="156" t="s">
        <v>189</v>
      </c>
      <c r="J265" s="75">
        <f>SUM(J266:J267)</f>
        <v>2678.03128</v>
      </c>
      <c r="K265" s="75">
        <f>SUM(K266:K267)</f>
        <v>2410.22815</v>
      </c>
      <c r="L265" s="223">
        <v>0.0929</v>
      </c>
      <c r="M265" s="75">
        <f>SUM(M266:M267)</f>
        <v>28816.2513</v>
      </c>
      <c r="N265" s="30">
        <f>SUM(N266:N267)</f>
        <v>928.1812599999976</v>
      </c>
      <c r="O265" s="180"/>
      <c r="P265" s="168"/>
      <c r="Q265" s="220" t="s">
        <v>370</v>
      </c>
      <c r="R265" s="12"/>
    </row>
    <row r="266" spans="1:18" ht="12.75" customHeight="1">
      <c r="A266" s="221"/>
      <c r="B266" s="26" t="s">
        <v>4</v>
      </c>
      <c r="C266" s="19">
        <v>22124.81978</v>
      </c>
      <c r="D266" s="19">
        <v>0</v>
      </c>
      <c r="E266" s="222"/>
      <c r="F266" s="19">
        <v>25614.4456</v>
      </c>
      <c r="G266" s="154"/>
      <c r="H266" s="19">
        <v>23053.00104</v>
      </c>
      <c r="I266" s="157"/>
      <c r="J266" s="19">
        <v>0</v>
      </c>
      <c r="K266" s="19">
        <v>0</v>
      </c>
      <c r="L266" s="223"/>
      <c r="M266" s="19">
        <v>23053.00104</v>
      </c>
      <c r="N266" s="29">
        <f>M266-C266</f>
        <v>928.1812599999976</v>
      </c>
      <c r="O266" s="181"/>
      <c r="P266" s="169"/>
      <c r="Q266" s="220"/>
      <c r="R266" s="12"/>
    </row>
    <row r="267" spans="1:18" ht="12.75" customHeight="1">
      <c r="A267" s="221"/>
      <c r="B267" s="26" t="s">
        <v>5</v>
      </c>
      <c r="C267" s="19">
        <v>4281.20337</v>
      </c>
      <c r="D267" s="19">
        <v>2410.22815</v>
      </c>
      <c r="E267" s="222"/>
      <c r="F267" s="19">
        <v>6403.6114</v>
      </c>
      <c r="G267" s="155"/>
      <c r="H267" s="19">
        <v>5763.25026</v>
      </c>
      <c r="I267" s="158"/>
      <c r="J267" s="19">
        <v>2678.03128</v>
      </c>
      <c r="K267" s="19">
        <v>2410.22815</v>
      </c>
      <c r="L267" s="223"/>
      <c r="M267" s="19">
        <v>5763.25026</v>
      </c>
      <c r="N267" s="21" t="s">
        <v>45</v>
      </c>
      <c r="O267" s="182"/>
      <c r="P267" s="170"/>
      <c r="Q267" s="220"/>
      <c r="R267" s="12"/>
    </row>
    <row r="268" spans="1:18" ht="33.75">
      <c r="A268" s="221" t="s">
        <v>256</v>
      </c>
      <c r="B268" s="23" t="s">
        <v>190</v>
      </c>
      <c r="C268" s="75">
        <f>SUM(C269:C270)</f>
        <v>10292.1</v>
      </c>
      <c r="D268" s="75">
        <f>SUM(D269:D270)</f>
        <v>0</v>
      </c>
      <c r="E268" s="222" t="s">
        <v>110</v>
      </c>
      <c r="F268" s="75">
        <f>SUM(F269:F270)</f>
        <v>10412.952000000001</v>
      </c>
      <c r="G268" s="153"/>
      <c r="H268" s="75">
        <f>SUM(H269:H270)</f>
        <v>0</v>
      </c>
      <c r="I268" s="156"/>
      <c r="J268" s="75">
        <f>SUM(J269:J270)</f>
        <v>0</v>
      </c>
      <c r="K268" s="75">
        <f>SUM(K269:K270)</f>
        <v>0</v>
      </c>
      <c r="L268" s="223">
        <v>0</v>
      </c>
      <c r="M268" s="75">
        <f>SUM(M269:M270)</f>
        <v>10412.952000000001</v>
      </c>
      <c r="N268" s="30">
        <f>SUM(N269:N270)</f>
        <v>96.6810000000005</v>
      </c>
      <c r="O268" s="180"/>
      <c r="P268" s="168"/>
      <c r="Q268" s="220" t="s">
        <v>369</v>
      </c>
      <c r="R268" s="12"/>
    </row>
    <row r="269" spans="1:18" ht="12.75" customHeight="1">
      <c r="A269" s="221"/>
      <c r="B269" s="26" t="s">
        <v>4</v>
      </c>
      <c r="C269" s="19">
        <v>8233.68</v>
      </c>
      <c r="D269" s="19">
        <v>0</v>
      </c>
      <c r="E269" s="222"/>
      <c r="F269" s="19">
        <v>8330.361</v>
      </c>
      <c r="G269" s="154"/>
      <c r="H269" s="19">
        <v>0</v>
      </c>
      <c r="I269" s="157"/>
      <c r="J269" s="19">
        <v>0</v>
      </c>
      <c r="K269" s="19">
        <v>0</v>
      </c>
      <c r="L269" s="223"/>
      <c r="M269" s="19">
        <v>8330.361</v>
      </c>
      <c r="N269" s="29">
        <f>M269-C269</f>
        <v>96.6810000000005</v>
      </c>
      <c r="O269" s="181"/>
      <c r="P269" s="169"/>
      <c r="Q269" s="220"/>
      <c r="R269" s="12"/>
    </row>
    <row r="270" spans="1:18" ht="12.75" customHeight="1">
      <c r="A270" s="221"/>
      <c r="B270" s="26" t="s">
        <v>5</v>
      </c>
      <c r="C270" s="19">
        <v>2058.42</v>
      </c>
      <c r="D270" s="19">
        <v>0</v>
      </c>
      <c r="E270" s="222"/>
      <c r="F270" s="19">
        <v>2082.591</v>
      </c>
      <c r="G270" s="155"/>
      <c r="H270" s="19">
        <v>0</v>
      </c>
      <c r="I270" s="158"/>
      <c r="J270" s="19">
        <v>0</v>
      </c>
      <c r="K270" s="19">
        <v>0</v>
      </c>
      <c r="L270" s="223"/>
      <c r="M270" s="19">
        <v>2082.591</v>
      </c>
      <c r="N270" s="21" t="s">
        <v>45</v>
      </c>
      <c r="O270" s="182"/>
      <c r="P270" s="170"/>
      <c r="Q270" s="220"/>
      <c r="R270" s="12"/>
    </row>
    <row r="271" spans="1:18" ht="22.5">
      <c r="A271" s="221" t="s">
        <v>257</v>
      </c>
      <c r="B271" s="23" t="s">
        <v>191</v>
      </c>
      <c r="C271" s="75">
        <f>SUM(C272:C273)</f>
        <v>979</v>
      </c>
      <c r="D271" s="75">
        <f>SUM(D272:D273)</f>
        <v>0</v>
      </c>
      <c r="E271" s="222" t="s">
        <v>110</v>
      </c>
      <c r="F271" s="75">
        <f>SUM(F272:F273)</f>
        <v>2517.182</v>
      </c>
      <c r="G271" s="153"/>
      <c r="H271" s="75">
        <f>SUM(H272:H273)</f>
        <v>0</v>
      </c>
      <c r="I271" s="156"/>
      <c r="J271" s="75">
        <f>SUM(J272:J273)</f>
        <v>0</v>
      </c>
      <c r="K271" s="75">
        <f>SUM(K272:K273)</f>
        <v>0</v>
      </c>
      <c r="L271" s="223">
        <v>0</v>
      </c>
      <c r="M271" s="75">
        <f>SUM(M272:M273)</f>
        <v>2517.182</v>
      </c>
      <c r="N271" s="30">
        <f>SUM(N272:N273)</f>
        <v>1230.5456</v>
      </c>
      <c r="O271" s="180"/>
      <c r="P271" s="168"/>
      <c r="Q271" s="220"/>
      <c r="R271" s="12"/>
    </row>
    <row r="272" spans="1:18" ht="12.75" customHeight="1">
      <c r="A272" s="221"/>
      <c r="B272" s="26" t="s">
        <v>4</v>
      </c>
      <c r="C272" s="19">
        <v>783.2</v>
      </c>
      <c r="D272" s="19">
        <v>0</v>
      </c>
      <c r="E272" s="222"/>
      <c r="F272" s="19">
        <v>2013.7456</v>
      </c>
      <c r="G272" s="154"/>
      <c r="H272" s="75">
        <v>0</v>
      </c>
      <c r="I272" s="157"/>
      <c r="J272" s="19">
        <v>0</v>
      </c>
      <c r="K272" s="19">
        <v>0</v>
      </c>
      <c r="L272" s="223"/>
      <c r="M272" s="19">
        <v>2013.7456</v>
      </c>
      <c r="N272" s="29">
        <f>M272-C272</f>
        <v>1230.5456</v>
      </c>
      <c r="O272" s="181"/>
      <c r="P272" s="169"/>
      <c r="Q272" s="220"/>
      <c r="R272" s="12"/>
    </row>
    <row r="273" spans="1:18" ht="12.75" customHeight="1">
      <c r="A273" s="221"/>
      <c r="B273" s="26" t="s">
        <v>5</v>
      </c>
      <c r="C273" s="19">
        <v>195.8</v>
      </c>
      <c r="D273" s="19">
        <v>0</v>
      </c>
      <c r="E273" s="222"/>
      <c r="F273" s="19">
        <v>503.4364</v>
      </c>
      <c r="G273" s="155"/>
      <c r="H273" s="19">
        <v>0</v>
      </c>
      <c r="I273" s="158"/>
      <c r="J273" s="19">
        <v>0</v>
      </c>
      <c r="K273" s="19">
        <v>0</v>
      </c>
      <c r="L273" s="223"/>
      <c r="M273" s="19">
        <v>503.4364</v>
      </c>
      <c r="N273" s="21" t="s">
        <v>45</v>
      </c>
      <c r="O273" s="182"/>
      <c r="P273" s="170"/>
      <c r="Q273" s="220"/>
      <c r="R273" s="12"/>
    </row>
    <row r="274" spans="1:18" ht="33.75">
      <c r="A274" s="221" t="s">
        <v>258</v>
      </c>
      <c r="B274" s="23" t="s">
        <v>192</v>
      </c>
      <c r="C274" s="75">
        <f>SUM(C275:C276)</f>
        <v>9588.264</v>
      </c>
      <c r="D274" s="75">
        <f>SUM(D275:D276)</f>
        <v>0</v>
      </c>
      <c r="E274" s="222"/>
      <c r="F274" s="75">
        <f>SUM(F275:F276)</f>
        <v>0</v>
      </c>
      <c r="G274" s="153"/>
      <c r="H274" s="75">
        <f>SUM(H275:H276)</f>
        <v>0</v>
      </c>
      <c r="I274" s="156"/>
      <c r="J274" s="75">
        <f>SUM(J275:J276)</f>
        <v>0</v>
      </c>
      <c r="K274" s="75">
        <f>SUM(K275:K276)</f>
        <v>0</v>
      </c>
      <c r="L274" s="223">
        <v>0</v>
      </c>
      <c r="M274" s="75">
        <f>SUM(M275:M276)</f>
        <v>9588.264</v>
      </c>
      <c r="N274" s="71">
        <f>SUM(N275:N276)</f>
        <v>0</v>
      </c>
      <c r="O274" s="180"/>
      <c r="P274" s="168"/>
      <c r="Q274" s="220"/>
      <c r="R274" s="12"/>
    </row>
    <row r="275" spans="1:18" ht="12.75" customHeight="1">
      <c r="A275" s="221"/>
      <c r="B275" s="26" t="s">
        <v>4</v>
      </c>
      <c r="C275" s="19">
        <v>7670.61</v>
      </c>
      <c r="D275" s="19">
        <v>0</v>
      </c>
      <c r="E275" s="222"/>
      <c r="F275" s="19">
        <v>0</v>
      </c>
      <c r="G275" s="154"/>
      <c r="H275" s="19">
        <v>0</v>
      </c>
      <c r="I275" s="157"/>
      <c r="J275" s="19">
        <v>0</v>
      </c>
      <c r="K275" s="19">
        <v>0</v>
      </c>
      <c r="L275" s="223"/>
      <c r="M275" s="19">
        <v>7670.61</v>
      </c>
      <c r="N275" s="21">
        <f>M275-C275</f>
        <v>0</v>
      </c>
      <c r="O275" s="181"/>
      <c r="P275" s="169"/>
      <c r="Q275" s="220"/>
      <c r="R275" s="12"/>
    </row>
    <row r="276" spans="1:18" ht="12.75" customHeight="1">
      <c r="A276" s="221"/>
      <c r="B276" s="26" t="s">
        <v>5</v>
      </c>
      <c r="C276" s="19">
        <v>1917.654</v>
      </c>
      <c r="D276" s="19">
        <v>0</v>
      </c>
      <c r="E276" s="222"/>
      <c r="F276" s="19">
        <v>0</v>
      </c>
      <c r="G276" s="155"/>
      <c r="H276" s="19">
        <v>0</v>
      </c>
      <c r="I276" s="158"/>
      <c r="J276" s="19">
        <v>0</v>
      </c>
      <c r="K276" s="19">
        <v>0</v>
      </c>
      <c r="L276" s="223"/>
      <c r="M276" s="19">
        <v>1917.654</v>
      </c>
      <c r="N276" s="21" t="s">
        <v>45</v>
      </c>
      <c r="O276" s="182"/>
      <c r="P276" s="170"/>
      <c r="Q276" s="220"/>
      <c r="R276" s="12"/>
    </row>
    <row r="277" spans="1:18" ht="15.75">
      <c r="A277" s="72"/>
      <c r="B277" s="290" t="s">
        <v>21</v>
      </c>
      <c r="C277" s="291"/>
      <c r="D277" s="291"/>
      <c r="E277" s="291"/>
      <c r="F277" s="291"/>
      <c r="G277" s="291"/>
      <c r="H277" s="291"/>
      <c r="I277" s="291"/>
      <c r="J277" s="291"/>
      <c r="K277" s="291"/>
      <c r="L277" s="291"/>
      <c r="M277" s="291"/>
      <c r="N277" s="291"/>
      <c r="O277" s="291"/>
      <c r="P277" s="291"/>
      <c r="Q277" s="292"/>
      <c r="R277" s="12"/>
    </row>
    <row r="278" spans="1:18" ht="75">
      <c r="A278" s="168" t="s">
        <v>3</v>
      </c>
      <c r="B278" s="13" t="s">
        <v>47</v>
      </c>
      <c r="C278" s="14">
        <f>SUM(C279:C280)</f>
        <v>40362.6362</v>
      </c>
      <c r="D278" s="14">
        <f>SUM(D279:D280)</f>
        <v>7275</v>
      </c>
      <c r="E278" s="208"/>
      <c r="F278" s="14">
        <f>SUM(F279:F280)</f>
        <v>30974.379999999997</v>
      </c>
      <c r="G278" s="208"/>
      <c r="H278" s="14">
        <f>SUM(H279:H280)</f>
        <v>29069.722800000003</v>
      </c>
      <c r="I278" s="208"/>
      <c r="J278" s="14">
        <f>SUM(J279:J280)</f>
        <v>7275</v>
      </c>
      <c r="K278" s="14">
        <f>SUM(K279:K280)</f>
        <v>7275</v>
      </c>
      <c r="L278" s="171">
        <f>(L282+L300+L311)/3</f>
        <v>0.08956511920448858</v>
      </c>
      <c r="M278" s="14">
        <f>SUM(M279:M280)</f>
        <v>38594.7228</v>
      </c>
      <c r="N278" s="17">
        <f>SUM(N279:N280)</f>
        <v>-1591.1211599999997</v>
      </c>
      <c r="O278" s="162"/>
      <c r="P278" s="162"/>
      <c r="Q278" s="180"/>
      <c r="R278" s="12"/>
    </row>
    <row r="279" spans="1:18" ht="12.75" customHeight="1">
      <c r="A279" s="169"/>
      <c r="B279" s="18" t="s">
        <v>4</v>
      </c>
      <c r="C279" s="19">
        <f>C283+C301+C312</f>
        <v>28530</v>
      </c>
      <c r="D279" s="19">
        <f>D283+D301+D312</f>
        <v>5340</v>
      </c>
      <c r="E279" s="209"/>
      <c r="F279" s="19">
        <f>F283+F301+F312</f>
        <v>20910</v>
      </c>
      <c r="G279" s="209"/>
      <c r="H279" s="19">
        <f>H283+H301+H312</f>
        <v>19318.87884</v>
      </c>
      <c r="I279" s="209"/>
      <c r="J279" s="19">
        <f>J283+J301+J312</f>
        <v>5340</v>
      </c>
      <c r="K279" s="19">
        <f>K283+K301+K312</f>
        <v>5340</v>
      </c>
      <c r="L279" s="172"/>
      <c r="M279" s="19">
        <f>M283+M301+M312</f>
        <v>26938.87884</v>
      </c>
      <c r="N279" s="20">
        <f>N283+N301+N312</f>
        <v>-1591.1211599999997</v>
      </c>
      <c r="O279" s="163"/>
      <c r="P279" s="163"/>
      <c r="Q279" s="181"/>
      <c r="R279" s="12"/>
    </row>
    <row r="280" spans="1:18" ht="12.75" customHeight="1">
      <c r="A280" s="170"/>
      <c r="B280" s="18" t="s">
        <v>5</v>
      </c>
      <c r="C280" s="19">
        <f>C284+C302+C313</f>
        <v>11832.6362</v>
      </c>
      <c r="D280" s="19">
        <f>D284+D302+D313</f>
        <v>1935</v>
      </c>
      <c r="E280" s="210"/>
      <c r="F280" s="19">
        <f>F284+F302+F313</f>
        <v>10064.38</v>
      </c>
      <c r="G280" s="210"/>
      <c r="H280" s="19">
        <f>H284+H302+H313</f>
        <v>9750.84396</v>
      </c>
      <c r="I280" s="210"/>
      <c r="J280" s="19">
        <f>J284+J302+J313</f>
        <v>1935</v>
      </c>
      <c r="K280" s="19">
        <f>K284+K302+K313</f>
        <v>1935</v>
      </c>
      <c r="L280" s="173"/>
      <c r="M280" s="19">
        <f>M284+M302+M313</f>
        <v>11655.84396</v>
      </c>
      <c r="N280" s="21" t="s">
        <v>45</v>
      </c>
      <c r="O280" s="164"/>
      <c r="P280" s="164"/>
      <c r="Q280" s="182"/>
      <c r="R280" s="12"/>
    </row>
    <row r="281" spans="1:18" ht="12.75" customHeight="1">
      <c r="A281" s="72"/>
      <c r="B281" s="165" t="s">
        <v>22</v>
      </c>
      <c r="C281" s="166"/>
      <c r="D281" s="166"/>
      <c r="E281" s="166"/>
      <c r="F281" s="166"/>
      <c r="G281" s="166"/>
      <c r="H281" s="166"/>
      <c r="I281" s="166"/>
      <c r="J281" s="166"/>
      <c r="K281" s="166"/>
      <c r="L281" s="166"/>
      <c r="M281" s="166"/>
      <c r="N281" s="166"/>
      <c r="O281" s="166"/>
      <c r="P281" s="166"/>
      <c r="Q281" s="167"/>
      <c r="R281" s="12"/>
    </row>
    <row r="282" spans="1:18" ht="75">
      <c r="A282" s="168" t="s">
        <v>3</v>
      </c>
      <c r="B282" s="13" t="s">
        <v>47</v>
      </c>
      <c r="C282" s="14">
        <f>SUM(C283:C284)</f>
        <v>23062.6362</v>
      </c>
      <c r="D282" s="14">
        <f aca="true" t="shared" si="1" ref="D282:N282">SUM(D283:D284)</f>
        <v>7275</v>
      </c>
      <c r="E282" s="208"/>
      <c r="F282" s="14">
        <f t="shared" si="1"/>
        <v>13674.38</v>
      </c>
      <c r="G282" s="208"/>
      <c r="H282" s="14">
        <f t="shared" si="1"/>
        <v>13537.6362</v>
      </c>
      <c r="I282" s="211"/>
      <c r="J282" s="14">
        <f t="shared" si="1"/>
        <v>7275</v>
      </c>
      <c r="K282" s="14">
        <f t="shared" si="1"/>
        <v>7275</v>
      </c>
      <c r="L282" s="171">
        <f>(L285+L292)/2</f>
        <v>0.26869535761346575</v>
      </c>
      <c r="M282" s="14">
        <f t="shared" si="1"/>
        <v>23062.6362</v>
      </c>
      <c r="N282" s="14">
        <f t="shared" si="1"/>
        <v>0</v>
      </c>
      <c r="O282" s="183"/>
      <c r="P282" s="162"/>
      <c r="Q282" s="180"/>
      <c r="R282" s="12"/>
    </row>
    <row r="283" spans="1:18" ht="11.25">
      <c r="A283" s="169"/>
      <c r="B283" s="18" t="s">
        <v>4</v>
      </c>
      <c r="C283" s="19">
        <f>C286+C293</f>
        <v>12960</v>
      </c>
      <c r="D283" s="19">
        <f>D286+D293</f>
        <v>5340</v>
      </c>
      <c r="E283" s="209"/>
      <c r="F283" s="19">
        <f>F286+F293</f>
        <v>5340</v>
      </c>
      <c r="G283" s="209"/>
      <c r="H283" s="19">
        <f>H286+H293</f>
        <v>5340</v>
      </c>
      <c r="I283" s="212"/>
      <c r="J283" s="19">
        <f>J286+J293</f>
        <v>5340</v>
      </c>
      <c r="K283" s="19">
        <f>K286+K293</f>
        <v>5340</v>
      </c>
      <c r="L283" s="172"/>
      <c r="M283" s="19">
        <f>M286+M293</f>
        <v>12960</v>
      </c>
      <c r="N283" s="19">
        <f>N286+N293</f>
        <v>0</v>
      </c>
      <c r="O283" s="184"/>
      <c r="P283" s="163"/>
      <c r="Q283" s="181"/>
      <c r="R283" s="12"/>
    </row>
    <row r="284" spans="1:18" ht="11.25">
      <c r="A284" s="170"/>
      <c r="B284" s="18" t="s">
        <v>5</v>
      </c>
      <c r="C284" s="19">
        <f>C287+C294</f>
        <v>10102.6362</v>
      </c>
      <c r="D284" s="19">
        <f>D287+D294</f>
        <v>1935</v>
      </c>
      <c r="E284" s="210"/>
      <c r="F284" s="19">
        <f>F287+F294</f>
        <v>8334.38</v>
      </c>
      <c r="G284" s="210"/>
      <c r="H284" s="19">
        <f>H287+H294</f>
        <v>8197.6362</v>
      </c>
      <c r="I284" s="213"/>
      <c r="J284" s="19">
        <f>J287+J294</f>
        <v>1935</v>
      </c>
      <c r="K284" s="19">
        <f>K287+K294</f>
        <v>1935</v>
      </c>
      <c r="L284" s="173"/>
      <c r="M284" s="19">
        <f>M287+M294</f>
        <v>10102.6362</v>
      </c>
      <c r="N284" s="21" t="s">
        <v>45</v>
      </c>
      <c r="O284" s="185"/>
      <c r="P284" s="164"/>
      <c r="Q284" s="182"/>
      <c r="R284" s="12"/>
    </row>
    <row r="285" spans="1:18" ht="31.5">
      <c r="A285" s="168" t="s">
        <v>6</v>
      </c>
      <c r="B285" s="13" t="s">
        <v>48</v>
      </c>
      <c r="C285" s="14">
        <f>SUM(C286:C287)</f>
        <v>13537.6362</v>
      </c>
      <c r="D285" s="14">
        <f aca="true" t="shared" si="2" ref="D285:N285">SUM(D286:D287)</f>
        <v>7275</v>
      </c>
      <c r="E285" s="208"/>
      <c r="F285" s="14">
        <f t="shared" si="2"/>
        <v>13674.38</v>
      </c>
      <c r="G285" s="208"/>
      <c r="H285" s="14">
        <f t="shared" si="2"/>
        <v>13537.6362</v>
      </c>
      <c r="I285" s="211"/>
      <c r="J285" s="14">
        <f t="shared" si="2"/>
        <v>7275</v>
      </c>
      <c r="K285" s="14">
        <f t="shared" si="2"/>
        <v>7275</v>
      </c>
      <c r="L285" s="171">
        <f>L289</f>
        <v>0.5373907152269315</v>
      </c>
      <c r="M285" s="14">
        <f t="shared" si="2"/>
        <v>13537.6362</v>
      </c>
      <c r="N285" s="74">
        <f t="shared" si="2"/>
        <v>0</v>
      </c>
      <c r="O285" s="162"/>
      <c r="P285" s="162"/>
      <c r="Q285" s="180"/>
      <c r="R285" s="12"/>
    </row>
    <row r="286" spans="1:18" ht="11.25">
      <c r="A286" s="169"/>
      <c r="B286" s="18" t="s">
        <v>4</v>
      </c>
      <c r="C286" s="19">
        <f>C290</f>
        <v>5340</v>
      </c>
      <c r="D286" s="19">
        <f>D290</f>
        <v>5340</v>
      </c>
      <c r="E286" s="209"/>
      <c r="F286" s="19">
        <f>F290</f>
        <v>5340</v>
      </c>
      <c r="G286" s="209"/>
      <c r="H286" s="19">
        <f>H290</f>
        <v>5340</v>
      </c>
      <c r="I286" s="212"/>
      <c r="J286" s="19">
        <f>J290</f>
        <v>5340</v>
      </c>
      <c r="K286" s="19">
        <f>K290</f>
        <v>5340</v>
      </c>
      <c r="L286" s="172"/>
      <c r="M286" s="19">
        <f>M290</f>
        <v>5340</v>
      </c>
      <c r="N286" s="19">
        <f>N290</f>
        <v>0</v>
      </c>
      <c r="O286" s="163"/>
      <c r="P286" s="163"/>
      <c r="Q286" s="181"/>
      <c r="R286" s="12"/>
    </row>
    <row r="287" spans="1:18" ht="11.25">
      <c r="A287" s="169"/>
      <c r="B287" s="18" t="s">
        <v>5</v>
      </c>
      <c r="C287" s="19">
        <f>C291</f>
        <v>8197.6362</v>
      </c>
      <c r="D287" s="19">
        <f>D291</f>
        <v>1935</v>
      </c>
      <c r="E287" s="209"/>
      <c r="F287" s="19">
        <f>F291</f>
        <v>8334.38</v>
      </c>
      <c r="G287" s="209"/>
      <c r="H287" s="19">
        <f>H291</f>
        <v>8197.6362</v>
      </c>
      <c r="I287" s="212"/>
      <c r="J287" s="19">
        <f>J291</f>
        <v>1935</v>
      </c>
      <c r="K287" s="19">
        <f>K291</f>
        <v>1935</v>
      </c>
      <c r="L287" s="172"/>
      <c r="M287" s="19">
        <f>M291</f>
        <v>8197.6362</v>
      </c>
      <c r="N287" s="19" t="str">
        <f>N291</f>
        <v>x</v>
      </c>
      <c r="O287" s="164"/>
      <c r="P287" s="164"/>
      <c r="Q287" s="182"/>
      <c r="R287" s="12"/>
    </row>
    <row r="288" spans="1:18" ht="12" customHeight="1">
      <c r="A288" s="170"/>
      <c r="B288" s="18" t="s">
        <v>49</v>
      </c>
      <c r="C288" s="14"/>
      <c r="D288" s="14"/>
      <c r="E288" s="210"/>
      <c r="F288" s="14"/>
      <c r="G288" s="210"/>
      <c r="H288" s="14"/>
      <c r="I288" s="213"/>
      <c r="J288" s="14"/>
      <c r="K288" s="14"/>
      <c r="L288" s="173"/>
      <c r="M288" s="14"/>
      <c r="N288" s="72"/>
      <c r="O288" s="72"/>
      <c r="P288" s="72"/>
      <c r="Q288" s="70"/>
      <c r="R288" s="12"/>
    </row>
    <row r="289" spans="1:18" ht="33.75" customHeight="1">
      <c r="A289" s="200" t="s">
        <v>8</v>
      </c>
      <c r="B289" s="23" t="s">
        <v>86</v>
      </c>
      <c r="C289" s="75">
        <f>SUM(C290:C291)</f>
        <v>13537.6362</v>
      </c>
      <c r="D289" s="75">
        <f aca="true" t="shared" si="3" ref="D289:N289">SUM(D290:D291)</f>
        <v>7275</v>
      </c>
      <c r="E289" s="153" t="s">
        <v>17</v>
      </c>
      <c r="F289" s="75">
        <f t="shared" si="3"/>
        <v>13674.38</v>
      </c>
      <c r="G289" s="153" t="s">
        <v>87</v>
      </c>
      <c r="H289" s="75">
        <f>SUM(H290:H291)</f>
        <v>13537.6362</v>
      </c>
      <c r="I289" s="156" t="s">
        <v>88</v>
      </c>
      <c r="J289" s="75">
        <f t="shared" si="3"/>
        <v>7275</v>
      </c>
      <c r="K289" s="75">
        <f t="shared" si="3"/>
        <v>7275</v>
      </c>
      <c r="L289" s="159">
        <f>J289/C289</f>
        <v>0.5373907152269315</v>
      </c>
      <c r="M289" s="75">
        <f t="shared" si="3"/>
        <v>13537.6362</v>
      </c>
      <c r="N289" s="84">
        <f t="shared" si="3"/>
        <v>0</v>
      </c>
      <c r="O289" s="162"/>
      <c r="P289" s="180"/>
      <c r="Q289" s="180"/>
      <c r="R289" s="12"/>
    </row>
    <row r="290" spans="1:18" ht="11.25">
      <c r="A290" s="151"/>
      <c r="B290" s="18" t="s">
        <v>4</v>
      </c>
      <c r="C290" s="19">
        <v>5340</v>
      </c>
      <c r="D290" s="19">
        <v>5340</v>
      </c>
      <c r="E290" s="154"/>
      <c r="F290" s="19">
        <v>5340</v>
      </c>
      <c r="G290" s="154"/>
      <c r="H290" s="19">
        <v>5340</v>
      </c>
      <c r="I290" s="157"/>
      <c r="J290" s="19">
        <v>5340</v>
      </c>
      <c r="K290" s="19">
        <v>5340</v>
      </c>
      <c r="L290" s="160"/>
      <c r="M290" s="19">
        <v>5340</v>
      </c>
      <c r="N290" s="19">
        <f>M290-C290</f>
        <v>0</v>
      </c>
      <c r="O290" s="163"/>
      <c r="P290" s="181"/>
      <c r="Q290" s="181"/>
      <c r="R290" s="12"/>
    </row>
    <row r="291" spans="1:18" ht="11.25">
      <c r="A291" s="152"/>
      <c r="B291" s="18" t="s">
        <v>5</v>
      </c>
      <c r="C291" s="19">
        <v>8197.6362</v>
      </c>
      <c r="D291" s="19">
        <v>1935</v>
      </c>
      <c r="E291" s="155"/>
      <c r="F291" s="19">
        <v>8334.38</v>
      </c>
      <c r="G291" s="155"/>
      <c r="H291" s="19">
        <v>8197.6362</v>
      </c>
      <c r="I291" s="158"/>
      <c r="J291" s="19">
        <v>1935</v>
      </c>
      <c r="K291" s="19">
        <v>1935</v>
      </c>
      <c r="L291" s="161"/>
      <c r="M291" s="19">
        <v>8197.6362</v>
      </c>
      <c r="N291" s="21" t="s">
        <v>45</v>
      </c>
      <c r="O291" s="164"/>
      <c r="P291" s="182"/>
      <c r="Q291" s="182"/>
      <c r="R291" s="12"/>
    </row>
    <row r="292" spans="1:18" ht="31.5">
      <c r="A292" s="168" t="s">
        <v>7</v>
      </c>
      <c r="B292" s="13" t="s">
        <v>53</v>
      </c>
      <c r="C292" s="14">
        <f>SUM(C293:C294)</f>
        <v>9525</v>
      </c>
      <c r="D292" s="14">
        <f aca="true" t="shared" si="4" ref="D292:N292">SUM(D293:D294)</f>
        <v>0</v>
      </c>
      <c r="E292" s="153"/>
      <c r="F292" s="14">
        <f t="shared" si="4"/>
        <v>0</v>
      </c>
      <c r="G292" s="153"/>
      <c r="H292" s="14">
        <f t="shared" si="4"/>
        <v>0</v>
      </c>
      <c r="I292" s="156"/>
      <c r="J292" s="14">
        <f t="shared" si="4"/>
        <v>0</v>
      </c>
      <c r="K292" s="14">
        <f t="shared" si="4"/>
        <v>0</v>
      </c>
      <c r="L292" s="171">
        <f>L296</f>
        <v>0</v>
      </c>
      <c r="M292" s="14">
        <f t="shared" si="4"/>
        <v>9525</v>
      </c>
      <c r="N292" s="74">
        <f t="shared" si="4"/>
        <v>0</v>
      </c>
      <c r="O292" s="162"/>
      <c r="P292" s="162"/>
      <c r="Q292" s="180"/>
      <c r="R292" s="12"/>
    </row>
    <row r="293" spans="1:18" ht="12.75" customHeight="1">
      <c r="A293" s="169"/>
      <c r="B293" s="18" t="s">
        <v>4</v>
      </c>
      <c r="C293" s="19">
        <f>C297</f>
        <v>7620</v>
      </c>
      <c r="D293" s="19">
        <f>D297</f>
        <v>0</v>
      </c>
      <c r="E293" s="154"/>
      <c r="F293" s="19">
        <f>F297</f>
        <v>0</v>
      </c>
      <c r="G293" s="154"/>
      <c r="H293" s="19">
        <f>H297</f>
        <v>0</v>
      </c>
      <c r="I293" s="157"/>
      <c r="J293" s="19">
        <f>J297</f>
        <v>0</v>
      </c>
      <c r="K293" s="19">
        <f>K297</f>
        <v>0</v>
      </c>
      <c r="L293" s="172"/>
      <c r="M293" s="19">
        <f>M297</f>
        <v>7620</v>
      </c>
      <c r="N293" s="19">
        <f>N297</f>
        <v>0</v>
      </c>
      <c r="O293" s="163"/>
      <c r="P293" s="163"/>
      <c r="Q293" s="181"/>
      <c r="R293" s="12"/>
    </row>
    <row r="294" spans="1:18" ht="12" customHeight="1">
      <c r="A294" s="169"/>
      <c r="B294" s="18" t="s">
        <v>5</v>
      </c>
      <c r="C294" s="19">
        <f>C298</f>
        <v>1905</v>
      </c>
      <c r="D294" s="19">
        <f>D298</f>
        <v>0</v>
      </c>
      <c r="E294" s="155"/>
      <c r="F294" s="19">
        <f>F298</f>
        <v>0</v>
      </c>
      <c r="G294" s="155"/>
      <c r="H294" s="19">
        <f>H298</f>
        <v>0</v>
      </c>
      <c r="I294" s="158"/>
      <c r="J294" s="19">
        <f>J298</f>
        <v>0</v>
      </c>
      <c r="K294" s="19">
        <f>K298</f>
        <v>0</v>
      </c>
      <c r="L294" s="173"/>
      <c r="M294" s="19">
        <f>M298</f>
        <v>1905</v>
      </c>
      <c r="N294" s="19" t="str">
        <f>N298</f>
        <v>x</v>
      </c>
      <c r="O294" s="164"/>
      <c r="P294" s="164"/>
      <c r="Q294" s="182"/>
      <c r="R294" s="12"/>
    </row>
    <row r="295" spans="1:18" ht="12" customHeight="1">
      <c r="A295" s="170"/>
      <c r="B295" s="18" t="s">
        <v>49</v>
      </c>
      <c r="C295" s="174"/>
      <c r="D295" s="175"/>
      <c r="E295" s="175"/>
      <c r="F295" s="175"/>
      <c r="G295" s="175"/>
      <c r="H295" s="175"/>
      <c r="I295" s="175"/>
      <c r="J295" s="175"/>
      <c r="K295" s="175"/>
      <c r="L295" s="175"/>
      <c r="M295" s="175"/>
      <c r="N295" s="175"/>
      <c r="O295" s="175"/>
      <c r="P295" s="175"/>
      <c r="Q295" s="176"/>
      <c r="R295" s="12"/>
    </row>
    <row r="296" spans="1:18" ht="33.75">
      <c r="A296" s="150" t="s">
        <v>10</v>
      </c>
      <c r="B296" s="62" t="s">
        <v>357</v>
      </c>
      <c r="C296" s="84">
        <f>SUM(C297:C298)</f>
        <v>9525</v>
      </c>
      <c r="D296" s="84">
        <f>SUM(D297:D298)</f>
        <v>0</v>
      </c>
      <c r="E296" s="153" t="s">
        <v>17</v>
      </c>
      <c r="F296" s="84">
        <f>SUM(F297:F298)</f>
        <v>0</v>
      </c>
      <c r="G296" s="153"/>
      <c r="H296" s="84">
        <f>SUM(H297:H298)</f>
        <v>0</v>
      </c>
      <c r="I296" s="153"/>
      <c r="J296" s="84">
        <f>SUM(J297:J298)</f>
        <v>0</v>
      </c>
      <c r="K296" s="84">
        <f>SUM(K297:K298)</f>
        <v>0</v>
      </c>
      <c r="L296" s="159">
        <v>0</v>
      </c>
      <c r="M296" s="84">
        <f>SUM(M297:M298)</f>
        <v>9525</v>
      </c>
      <c r="N296" s="84">
        <f>SUM(N297:N298)</f>
        <v>0</v>
      </c>
      <c r="O296" s="153"/>
      <c r="P296" s="153"/>
      <c r="Q296" s="153"/>
      <c r="R296" s="12"/>
    </row>
    <row r="297" spans="1:18" ht="12" customHeight="1">
      <c r="A297" s="151"/>
      <c r="B297" s="77" t="s">
        <v>4</v>
      </c>
      <c r="C297" s="21">
        <v>7620</v>
      </c>
      <c r="D297" s="21">
        <v>0</v>
      </c>
      <c r="E297" s="154"/>
      <c r="F297" s="21">
        <v>0</v>
      </c>
      <c r="G297" s="154"/>
      <c r="H297" s="21">
        <v>0</v>
      </c>
      <c r="I297" s="154"/>
      <c r="J297" s="21">
        <v>0</v>
      </c>
      <c r="K297" s="21">
        <v>0</v>
      </c>
      <c r="L297" s="160"/>
      <c r="M297" s="21">
        <v>7620</v>
      </c>
      <c r="N297" s="19">
        <f>M297-C297</f>
        <v>0</v>
      </c>
      <c r="O297" s="154"/>
      <c r="P297" s="154"/>
      <c r="Q297" s="154"/>
      <c r="R297" s="12"/>
    </row>
    <row r="298" spans="1:18" ht="12" customHeight="1">
      <c r="A298" s="152"/>
      <c r="B298" s="77" t="s">
        <v>5</v>
      </c>
      <c r="C298" s="21">
        <v>1905</v>
      </c>
      <c r="D298" s="21">
        <v>0</v>
      </c>
      <c r="E298" s="155"/>
      <c r="F298" s="21">
        <v>0</v>
      </c>
      <c r="G298" s="155"/>
      <c r="H298" s="21">
        <v>0</v>
      </c>
      <c r="I298" s="155"/>
      <c r="J298" s="21">
        <v>0</v>
      </c>
      <c r="K298" s="21">
        <v>0</v>
      </c>
      <c r="L298" s="161"/>
      <c r="M298" s="21">
        <v>1905</v>
      </c>
      <c r="N298" s="21" t="s">
        <v>45</v>
      </c>
      <c r="O298" s="155"/>
      <c r="P298" s="155"/>
      <c r="Q298" s="155"/>
      <c r="R298" s="12"/>
    </row>
    <row r="299" spans="1:18" ht="13.5">
      <c r="A299" s="69"/>
      <c r="B299" s="165" t="s">
        <v>84</v>
      </c>
      <c r="C299" s="166"/>
      <c r="D299" s="166"/>
      <c r="E299" s="166"/>
      <c r="F299" s="166"/>
      <c r="G299" s="166"/>
      <c r="H299" s="166"/>
      <c r="I299" s="166"/>
      <c r="J299" s="166"/>
      <c r="K299" s="166"/>
      <c r="L299" s="166"/>
      <c r="M299" s="166"/>
      <c r="N299" s="166"/>
      <c r="O299" s="166"/>
      <c r="P299" s="166"/>
      <c r="Q299" s="167"/>
      <c r="R299" s="12"/>
    </row>
    <row r="300" spans="1:18" ht="31.5">
      <c r="A300" s="168" t="s">
        <v>7</v>
      </c>
      <c r="B300" s="13" t="s">
        <v>53</v>
      </c>
      <c r="C300" s="14">
        <f>SUM(C301:C302)</f>
        <v>7600</v>
      </c>
      <c r="D300" s="14">
        <f>SUM(D301:D302)</f>
        <v>0</v>
      </c>
      <c r="E300" s="208"/>
      <c r="F300" s="14">
        <f>SUM(F301:F302)</f>
        <v>7600</v>
      </c>
      <c r="G300" s="153" t="s">
        <v>91</v>
      </c>
      <c r="H300" s="14">
        <v>6801.848</v>
      </c>
      <c r="I300" s="156" t="s">
        <v>92</v>
      </c>
      <c r="J300" s="14">
        <f>SUM(J301:J302)</f>
        <v>0</v>
      </c>
      <c r="K300" s="14">
        <f>SUM(K301:K302)</f>
        <v>0</v>
      </c>
      <c r="L300" s="171">
        <f>(L304+L307)/2</f>
        <v>0</v>
      </c>
      <c r="M300" s="14">
        <f>SUM(M301:M302)</f>
        <v>6801.849</v>
      </c>
      <c r="N300" s="17">
        <f>SUM(N301:N302)</f>
        <v>-718.335</v>
      </c>
      <c r="O300" s="162"/>
      <c r="P300" s="162"/>
      <c r="Q300" s="180"/>
      <c r="R300" s="12"/>
    </row>
    <row r="301" spans="1:18" ht="11.25">
      <c r="A301" s="169"/>
      <c r="B301" s="18" t="s">
        <v>4</v>
      </c>
      <c r="C301" s="19">
        <f>C305+C308</f>
        <v>6840</v>
      </c>
      <c r="D301" s="19">
        <f>D305+D308</f>
        <v>0</v>
      </c>
      <c r="E301" s="209"/>
      <c r="F301" s="19">
        <f>F305+F308</f>
        <v>6840</v>
      </c>
      <c r="G301" s="154"/>
      <c r="H301" s="19">
        <f>H305+H308</f>
        <v>6121.665</v>
      </c>
      <c r="I301" s="157"/>
      <c r="J301" s="19">
        <f>J305+J308</f>
        <v>0</v>
      </c>
      <c r="K301" s="19">
        <f>K305+K308</f>
        <v>0</v>
      </c>
      <c r="L301" s="172"/>
      <c r="M301" s="19">
        <f>M305+M308</f>
        <v>6121.665</v>
      </c>
      <c r="N301" s="20">
        <f>N305+N308</f>
        <v>-718.335</v>
      </c>
      <c r="O301" s="163"/>
      <c r="P301" s="163"/>
      <c r="Q301" s="181"/>
      <c r="R301" s="12"/>
    </row>
    <row r="302" spans="1:18" ht="11.25">
      <c r="A302" s="169"/>
      <c r="B302" s="18" t="s">
        <v>5</v>
      </c>
      <c r="C302" s="19">
        <f>C306+C309</f>
        <v>760</v>
      </c>
      <c r="D302" s="19">
        <f>D306+D309</f>
        <v>0</v>
      </c>
      <c r="E302" s="210"/>
      <c r="F302" s="19">
        <f>F306+F309</f>
        <v>760</v>
      </c>
      <c r="G302" s="155"/>
      <c r="H302" s="19">
        <f>H306+H309</f>
        <v>680.184</v>
      </c>
      <c r="I302" s="158"/>
      <c r="J302" s="19">
        <f>J306+J309</f>
        <v>0</v>
      </c>
      <c r="K302" s="19">
        <f>K306+K309</f>
        <v>0</v>
      </c>
      <c r="L302" s="173"/>
      <c r="M302" s="19">
        <f>M306+M309</f>
        <v>680.184</v>
      </c>
      <c r="N302" s="21" t="s">
        <v>45</v>
      </c>
      <c r="O302" s="164"/>
      <c r="P302" s="164"/>
      <c r="Q302" s="182"/>
      <c r="R302" s="12"/>
    </row>
    <row r="303" spans="1:18" ht="11.25">
      <c r="A303" s="170"/>
      <c r="B303" s="18" t="s">
        <v>49</v>
      </c>
      <c r="C303" s="174"/>
      <c r="D303" s="175"/>
      <c r="E303" s="175"/>
      <c r="F303" s="175"/>
      <c r="G303" s="175"/>
      <c r="H303" s="175"/>
      <c r="I303" s="175"/>
      <c r="J303" s="175"/>
      <c r="K303" s="175"/>
      <c r="L303" s="175"/>
      <c r="M303" s="175"/>
      <c r="N303" s="175"/>
      <c r="O303" s="175"/>
      <c r="P303" s="175"/>
      <c r="Q303" s="176"/>
      <c r="R303" s="12"/>
    </row>
    <row r="304" spans="1:18" ht="22.5">
      <c r="A304" s="150" t="s">
        <v>10</v>
      </c>
      <c r="B304" s="23" t="s">
        <v>89</v>
      </c>
      <c r="C304" s="75">
        <f>SUM(C305:C306)</f>
        <v>2550</v>
      </c>
      <c r="D304" s="75">
        <f>SUM(D305:D306)</f>
        <v>0</v>
      </c>
      <c r="E304" s="153" t="s">
        <v>17</v>
      </c>
      <c r="F304" s="75">
        <f>SUM(F305:F306)</f>
        <v>2550</v>
      </c>
      <c r="G304" s="153"/>
      <c r="H304" s="75">
        <f>SUM(H305:H306)</f>
        <v>2282.2</v>
      </c>
      <c r="I304" s="156"/>
      <c r="J304" s="75">
        <f>SUM(J305:J306)</f>
        <v>0</v>
      </c>
      <c r="K304" s="75">
        <f>SUM(K305:K306)</f>
        <v>0</v>
      </c>
      <c r="L304" s="159">
        <v>0</v>
      </c>
      <c r="M304" s="75">
        <f>SUM(M305:M306)</f>
        <v>2282.2</v>
      </c>
      <c r="N304" s="25">
        <f>SUM(N305:N306)</f>
        <v>-241.01999999999998</v>
      </c>
      <c r="O304" s="162"/>
      <c r="P304" s="162"/>
      <c r="Q304" s="180"/>
      <c r="R304" s="12"/>
    </row>
    <row r="305" spans="1:18" ht="11.25">
      <c r="A305" s="151"/>
      <c r="B305" s="18" t="s">
        <v>4</v>
      </c>
      <c r="C305" s="19">
        <v>2295</v>
      </c>
      <c r="D305" s="19">
        <v>0</v>
      </c>
      <c r="E305" s="154"/>
      <c r="F305" s="19">
        <v>2295</v>
      </c>
      <c r="G305" s="154"/>
      <c r="H305" s="19">
        <v>2053.98</v>
      </c>
      <c r="I305" s="157"/>
      <c r="J305" s="19">
        <v>0</v>
      </c>
      <c r="K305" s="19">
        <v>0</v>
      </c>
      <c r="L305" s="160"/>
      <c r="M305" s="19">
        <v>2053.98</v>
      </c>
      <c r="N305" s="27">
        <f>M305-C305</f>
        <v>-241.01999999999998</v>
      </c>
      <c r="O305" s="163"/>
      <c r="P305" s="163"/>
      <c r="Q305" s="181"/>
      <c r="R305" s="12"/>
    </row>
    <row r="306" spans="1:18" ht="11.25">
      <c r="A306" s="152"/>
      <c r="B306" s="18" t="s">
        <v>5</v>
      </c>
      <c r="C306" s="19">
        <v>255</v>
      </c>
      <c r="D306" s="19">
        <v>0</v>
      </c>
      <c r="E306" s="155"/>
      <c r="F306" s="19">
        <v>255</v>
      </c>
      <c r="G306" s="155"/>
      <c r="H306" s="19">
        <v>228.22</v>
      </c>
      <c r="I306" s="158"/>
      <c r="J306" s="19">
        <v>0</v>
      </c>
      <c r="K306" s="19">
        <v>0</v>
      </c>
      <c r="L306" s="161"/>
      <c r="M306" s="19">
        <v>228.22</v>
      </c>
      <c r="N306" s="21" t="s">
        <v>45</v>
      </c>
      <c r="O306" s="164"/>
      <c r="P306" s="164"/>
      <c r="Q306" s="182"/>
      <c r="R306" s="12"/>
    </row>
    <row r="307" spans="1:18" ht="33.75">
      <c r="A307" s="150" t="s">
        <v>11</v>
      </c>
      <c r="B307" s="23" t="s">
        <v>90</v>
      </c>
      <c r="C307" s="75">
        <f>SUM(C308:C309)</f>
        <v>5050</v>
      </c>
      <c r="D307" s="75">
        <f>SUM(D308:D309)</f>
        <v>0</v>
      </c>
      <c r="E307" s="153" t="s">
        <v>17</v>
      </c>
      <c r="F307" s="75">
        <f>SUM(F308:F309)</f>
        <v>5050</v>
      </c>
      <c r="G307" s="153"/>
      <c r="H307" s="75">
        <f>SUM(H308:H309)</f>
        <v>4519.649</v>
      </c>
      <c r="I307" s="156"/>
      <c r="J307" s="75">
        <f>SUM(J308:J309)</f>
        <v>0</v>
      </c>
      <c r="K307" s="75">
        <f>SUM(K308:K309)</f>
        <v>0</v>
      </c>
      <c r="L307" s="159">
        <v>0</v>
      </c>
      <c r="M307" s="75">
        <f>SUM(M308:M309)</f>
        <v>4519.649</v>
      </c>
      <c r="N307" s="25">
        <f>SUM(N308:N309)</f>
        <v>-477.31500000000005</v>
      </c>
      <c r="O307" s="162"/>
      <c r="P307" s="162"/>
      <c r="Q307" s="180"/>
      <c r="R307" s="12"/>
    </row>
    <row r="308" spans="1:18" ht="11.25">
      <c r="A308" s="151"/>
      <c r="B308" s="18" t="s">
        <v>4</v>
      </c>
      <c r="C308" s="19">
        <v>4545</v>
      </c>
      <c r="D308" s="19">
        <v>0</v>
      </c>
      <c r="E308" s="154"/>
      <c r="F308" s="19">
        <v>4545</v>
      </c>
      <c r="G308" s="154"/>
      <c r="H308" s="19">
        <v>4067.685</v>
      </c>
      <c r="I308" s="157"/>
      <c r="J308" s="19">
        <v>0</v>
      </c>
      <c r="K308" s="19">
        <v>0</v>
      </c>
      <c r="L308" s="160"/>
      <c r="M308" s="19">
        <v>4067.685</v>
      </c>
      <c r="N308" s="20">
        <f>M308-C308</f>
        <v>-477.31500000000005</v>
      </c>
      <c r="O308" s="163"/>
      <c r="P308" s="163"/>
      <c r="Q308" s="181"/>
      <c r="R308" s="12"/>
    </row>
    <row r="309" spans="1:18" ht="11.25">
      <c r="A309" s="152"/>
      <c r="B309" s="18" t="s">
        <v>5</v>
      </c>
      <c r="C309" s="19">
        <v>505</v>
      </c>
      <c r="D309" s="19">
        <v>0</v>
      </c>
      <c r="E309" s="155"/>
      <c r="F309" s="19">
        <v>505</v>
      </c>
      <c r="G309" s="155"/>
      <c r="H309" s="19">
        <v>451.964</v>
      </c>
      <c r="I309" s="158"/>
      <c r="J309" s="19">
        <v>0</v>
      </c>
      <c r="K309" s="19">
        <v>0</v>
      </c>
      <c r="L309" s="161"/>
      <c r="M309" s="19">
        <v>451.964</v>
      </c>
      <c r="N309" s="21" t="s">
        <v>45</v>
      </c>
      <c r="O309" s="164"/>
      <c r="P309" s="164"/>
      <c r="Q309" s="182"/>
      <c r="R309" s="12"/>
    </row>
    <row r="310" spans="1:18" ht="13.5">
      <c r="A310" s="69"/>
      <c r="B310" s="165" t="s">
        <v>23</v>
      </c>
      <c r="C310" s="166"/>
      <c r="D310" s="166"/>
      <c r="E310" s="166"/>
      <c r="F310" s="166"/>
      <c r="G310" s="166"/>
      <c r="H310" s="166"/>
      <c r="I310" s="166"/>
      <c r="J310" s="166"/>
      <c r="K310" s="166"/>
      <c r="L310" s="166"/>
      <c r="M310" s="166"/>
      <c r="N310" s="166"/>
      <c r="O310" s="166"/>
      <c r="P310" s="166"/>
      <c r="Q310" s="167"/>
      <c r="R310" s="12"/>
    </row>
    <row r="311" spans="1:18" ht="31.5">
      <c r="A311" s="168" t="s">
        <v>6</v>
      </c>
      <c r="B311" s="13" t="s">
        <v>48</v>
      </c>
      <c r="C311" s="14">
        <f>SUM(C312:C313)</f>
        <v>9700</v>
      </c>
      <c r="D311" s="14">
        <f>SUM(D312:D313)</f>
        <v>0</v>
      </c>
      <c r="E311" s="208"/>
      <c r="F311" s="14">
        <f>SUM(F312:F313)</f>
        <v>9700</v>
      </c>
      <c r="G311" s="208"/>
      <c r="H311" s="14">
        <f>SUM(H312:H313)</f>
        <v>8730.2376</v>
      </c>
      <c r="I311" s="211"/>
      <c r="J311" s="14">
        <f>SUM(J312:J313)</f>
        <v>0</v>
      </c>
      <c r="K311" s="14">
        <f>SUM(K312:K313)</f>
        <v>0</v>
      </c>
      <c r="L311" s="171">
        <f>L315</f>
        <v>0</v>
      </c>
      <c r="M311" s="14">
        <f>SUM(M312:M313)</f>
        <v>8730.2376</v>
      </c>
      <c r="N311" s="17">
        <f>SUM(N312:N313)</f>
        <v>-872.7861599999997</v>
      </c>
      <c r="O311" s="162"/>
      <c r="P311" s="162"/>
      <c r="Q311" s="217"/>
      <c r="R311" s="12"/>
    </row>
    <row r="312" spans="1:18" ht="11.25">
      <c r="A312" s="169"/>
      <c r="B312" s="18" t="s">
        <v>4</v>
      </c>
      <c r="C312" s="19">
        <f>C316</f>
        <v>8730</v>
      </c>
      <c r="D312" s="19">
        <f>D316</f>
        <v>0</v>
      </c>
      <c r="E312" s="209"/>
      <c r="F312" s="19">
        <f>F316</f>
        <v>8730</v>
      </c>
      <c r="G312" s="209"/>
      <c r="H312" s="19">
        <f>H316</f>
        <v>7857.21384</v>
      </c>
      <c r="I312" s="212"/>
      <c r="J312" s="19">
        <f>J316</f>
        <v>0</v>
      </c>
      <c r="K312" s="19">
        <f>K316</f>
        <v>0</v>
      </c>
      <c r="L312" s="172"/>
      <c r="M312" s="19">
        <f>M316</f>
        <v>7857.21384</v>
      </c>
      <c r="N312" s="20">
        <f>N316</f>
        <v>-872.7861599999997</v>
      </c>
      <c r="O312" s="163"/>
      <c r="P312" s="163"/>
      <c r="Q312" s="218"/>
      <c r="R312" s="12"/>
    </row>
    <row r="313" spans="1:18" ht="11.25">
      <c r="A313" s="169"/>
      <c r="B313" s="18" t="s">
        <v>5</v>
      </c>
      <c r="C313" s="19">
        <f>C317</f>
        <v>970</v>
      </c>
      <c r="D313" s="19">
        <f>D317</f>
        <v>0</v>
      </c>
      <c r="E313" s="210"/>
      <c r="F313" s="19">
        <f>F317</f>
        <v>970</v>
      </c>
      <c r="G313" s="210"/>
      <c r="H313" s="19">
        <f>H317</f>
        <v>873.02376</v>
      </c>
      <c r="I313" s="213"/>
      <c r="J313" s="19">
        <f>J317</f>
        <v>0</v>
      </c>
      <c r="K313" s="19">
        <f>K317</f>
        <v>0</v>
      </c>
      <c r="L313" s="173"/>
      <c r="M313" s="19">
        <f>M317</f>
        <v>873.02376</v>
      </c>
      <c r="N313" s="19" t="str">
        <f>N317</f>
        <v>x</v>
      </c>
      <c r="O313" s="164"/>
      <c r="P313" s="164"/>
      <c r="Q313" s="219"/>
      <c r="R313" s="12"/>
    </row>
    <row r="314" spans="1:18" ht="11.25">
      <c r="A314" s="170"/>
      <c r="B314" s="18" t="s">
        <v>49</v>
      </c>
      <c r="C314" s="174"/>
      <c r="D314" s="175"/>
      <c r="E314" s="175"/>
      <c r="F314" s="175"/>
      <c r="G314" s="175"/>
      <c r="H314" s="175"/>
      <c r="I314" s="175"/>
      <c r="J314" s="175"/>
      <c r="K314" s="175"/>
      <c r="L314" s="175"/>
      <c r="M314" s="175"/>
      <c r="N314" s="175"/>
      <c r="O314" s="175"/>
      <c r="P314" s="175"/>
      <c r="Q314" s="176"/>
      <c r="R314" s="12"/>
    </row>
    <row r="315" spans="1:18" ht="45">
      <c r="A315" s="150" t="s">
        <v>10</v>
      </c>
      <c r="B315" s="23" t="s">
        <v>93</v>
      </c>
      <c r="C315" s="75">
        <f>SUM(C316:C317)</f>
        <v>9700</v>
      </c>
      <c r="D315" s="75">
        <f>SUM(D316:D317)</f>
        <v>0</v>
      </c>
      <c r="E315" s="153" t="s">
        <v>17</v>
      </c>
      <c r="F315" s="75">
        <f>SUM(F316:F317)</f>
        <v>9700</v>
      </c>
      <c r="G315" s="191" t="s">
        <v>358</v>
      </c>
      <c r="H315" s="75">
        <v>8730.237</v>
      </c>
      <c r="I315" s="156" t="s">
        <v>92</v>
      </c>
      <c r="J315" s="75">
        <f>SUM(J316:J317)</f>
        <v>0</v>
      </c>
      <c r="K315" s="75">
        <f>SUM(K316:K317)</f>
        <v>0</v>
      </c>
      <c r="L315" s="159">
        <v>0</v>
      </c>
      <c r="M315" s="75">
        <f>SUM(M316:M317)</f>
        <v>8730.2376</v>
      </c>
      <c r="N315" s="25">
        <f>SUM(N316:N317)</f>
        <v>-872.7861599999997</v>
      </c>
      <c r="O315" s="162"/>
      <c r="P315" s="162"/>
      <c r="Q315" s="180"/>
      <c r="R315" s="12"/>
    </row>
    <row r="316" spans="1:18" ht="11.25">
      <c r="A316" s="151"/>
      <c r="B316" s="18" t="s">
        <v>4</v>
      </c>
      <c r="C316" s="19">
        <v>8730</v>
      </c>
      <c r="D316" s="19">
        <v>0</v>
      </c>
      <c r="E316" s="154"/>
      <c r="F316" s="19">
        <v>8730</v>
      </c>
      <c r="G316" s="192"/>
      <c r="H316" s="19">
        <v>7857.21384</v>
      </c>
      <c r="I316" s="157"/>
      <c r="J316" s="19">
        <v>0</v>
      </c>
      <c r="K316" s="19">
        <v>0</v>
      </c>
      <c r="L316" s="160"/>
      <c r="M316" s="19">
        <v>7857.21384</v>
      </c>
      <c r="N316" s="27">
        <f>M316-C316</f>
        <v>-872.7861599999997</v>
      </c>
      <c r="O316" s="163"/>
      <c r="P316" s="163"/>
      <c r="Q316" s="181"/>
      <c r="R316" s="12"/>
    </row>
    <row r="317" spans="1:18" ht="11.25">
      <c r="A317" s="152"/>
      <c r="B317" s="18" t="s">
        <v>5</v>
      </c>
      <c r="C317" s="19">
        <v>970</v>
      </c>
      <c r="D317" s="19">
        <v>0</v>
      </c>
      <c r="E317" s="155"/>
      <c r="F317" s="19">
        <v>970</v>
      </c>
      <c r="G317" s="193"/>
      <c r="H317" s="19">
        <v>873.02376</v>
      </c>
      <c r="I317" s="158"/>
      <c r="J317" s="19">
        <v>0</v>
      </c>
      <c r="K317" s="19">
        <v>0</v>
      </c>
      <c r="L317" s="161"/>
      <c r="M317" s="19">
        <v>873.02376</v>
      </c>
      <c r="N317" s="21" t="s">
        <v>45</v>
      </c>
      <c r="O317" s="164"/>
      <c r="P317" s="164"/>
      <c r="Q317" s="182"/>
      <c r="R317" s="12"/>
    </row>
    <row r="318" spans="1:18" ht="15.75">
      <c r="A318" s="72"/>
      <c r="B318" s="296" t="s">
        <v>14</v>
      </c>
      <c r="C318" s="296"/>
      <c r="D318" s="296"/>
      <c r="E318" s="296"/>
      <c r="F318" s="296"/>
      <c r="G318" s="296"/>
      <c r="H318" s="296"/>
      <c r="I318" s="296"/>
      <c r="J318" s="296"/>
      <c r="K318" s="296"/>
      <c r="L318" s="296"/>
      <c r="M318" s="296"/>
      <c r="N318" s="296"/>
      <c r="O318" s="296"/>
      <c r="P318" s="296"/>
      <c r="Q318" s="296"/>
      <c r="R318" s="12"/>
    </row>
    <row r="319" spans="1:18" ht="75">
      <c r="A319" s="168" t="s">
        <v>3</v>
      </c>
      <c r="B319" s="13" t="s">
        <v>47</v>
      </c>
      <c r="C319" s="14">
        <f>SUM(C320:C321)</f>
        <v>26815.22946</v>
      </c>
      <c r="D319" s="14">
        <f>SUM(D320:D321)</f>
        <v>11362.551060000002</v>
      </c>
      <c r="E319" s="208"/>
      <c r="F319" s="14">
        <f>SUM(F320:F321)</f>
        <v>28789.194349999998</v>
      </c>
      <c r="G319" s="208"/>
      <c r="H319" s="14">
        <f>SUM(H320:H321)</f>
        <v>24356.720699999998</v>
      </c>
      <c r="I319" s="211"/>
      <c r="J319" s="14">
        <f>SUM(J320:J321)</f>
        <v>11362.551060000002</v>
      </c>
      <c r="K319" s="14">
        <f>SUM(K320:K321)</f>
        <v>11362.551060000002</v>
      </c>
      <c r="L319" s="171">
        <f>L322</f>
        <v>0.25</v>
      </c>
      <c r="M319" s="14">
        <f>SUM(M320:M321)</f>
        <v>26815.22946</v>
      </c>
      <c r="N319" s="83">
        <f>SUM(N320:N321)</f>
        <v>0</v>
      </c>
      <c r="O319" s="214"/>
      <c r="P319" s="162"/>
      <c r="Q319" s="180"/>
      <c r="R319" s="12"/>
    </row>
    <row r="320" spans="1:18" ht="11.25">
      <c r="A320" s="169"/>
      <c r="B320" s="18" t="s">
        <v>4</v>
      </c>
      <c r="C320" s="19">
        <f>C323</f>
        <v>20000</v>
      </c>
      <c r="D320" s="19">
        <f>D323</f>
        <v>8758.04246</v>
      </c>
      <c r="E320" s="209"/>
      <c r="F320" s="19">
        <f>F323</f>
        <v>21491.57423</v>
      </c>
      <c r="G320" s="209"/>
      <c r="H320" s="19">
        <f>H323</f>
        <v>18416.11636</v>
      </c>
      <c r="I320" s="212"/>
      <c r="J320" s="19">
        <f>J323</f>
        <v>8758.04246</v>
      </c>
      <c r="K320" s="19">
        <f>K323</f>
        <v>8758.04246</v>
      </c>
      <c r="L320" s="172"/>
      <c r="M320" s="19">
        <f>M323</f>
        <v>20000</v>
      </c>
      <c r="N320" s="19">
        <f>N323</f>
        <v>0</v>
      </c>
      <c r="O320" s="215"/>
      <c r="P320" s="163"/>
      <c r="Q320" s="181"/>
      <c r="R320" s="12"/>
    </row>
    <row r="321" spans="1:18" ht="11.25">
      <c r="A321" s="170"/>
      <c r="B321" s="18" t="s">
        <v>5</v>
      </c>
      <c r="C321" s="19">
        <f>C324</f>
        <v>6815.22946</v>
      </c>
      <c r="D321" s="19">
        <f>D324</f>
        <v>2604.5086</v>
      </c>
      <c r="E321" s="210"/>
      <c r="F321" s="19">
        <f>F324</f>
        <v>7297.62012</v>
      </c>
      <c r="G321" s="210"/>
      <c r="H321" s="19">
        <f>H324</f>
        <v>5940.60434</v>
      </c>
      <c r="I321" s="213"/>
      <c r="J321" s="19">
        <f>J324</f>
        <v>2604.5086</v>
      </c>
      <c r="K321" s="19">
        <f>K324</f>
        <v>2604.5086</v>
      </c>
      <c r="L321" s="173"/>
      <c r="M321" s="19">
        <f>M324</f>
        <v>6815.22946</v>
      </c>
      <c r="N321" s="19" t="str">
        <f>N324</f>
        <v>x</v>
      </c>
      <c r="O321" s="216"/>
      <c r="P321" s="164"/>
      <c r="Q321" s="182"/>
      <c r="R321" s="12"/>
    </row>
    <row r="322" spans="1:18" ht="31.5">
      <c r="A322" s="168" t="s">
        <v>7</v>
      </c>
      <c r="B322" s="13" t="s">
        <v>53</v>
      </c>
      <c r="C322" s="14">
        <f>SUM(C323:C324)</f>
        <v>26815.22946</v>
      </c>
      <c r="D322" s="14">
        <f>SUM(D323:D324)</f>
        <v>11362.551060000002</v>
      </c>
      <c r="E322" s="208"/>
      <c r="F322" s="14">
        <f>F326</f>
        <v>9789.80659</v>
      </c>
      <c r="G322" s="208"/>
      <c r="H322" s="14">
        <f>SUM(H323:H324)</f>
        <v>24356.720699999998</v>
      </c>
      <c r="I322" s="211"/>
      <c r="J322" s="14">
        <f>SUM(J323:J324)</f>
        <v>11362.551060000002</v>
      </c>
      <c r="K322" s="14">
        <f>SUM(K323:K324)</f>
        <v>11362.551060000002</v>
      </c>
      <c r="L322" s="171">
        <f>(L326+L329+L332+L335)/4</f>
        <v>0.25</v>
      </c>
      <c r="M322" s="14">
        <f>SUM(M323:M324)</f>
        <v>26815.22946</v>
      </c>
      <c r="N322" s="83">
        <f>SUM(N323:N324)</f>
        <v>0</v>
      </c>
      <c r="O322" s="183"/>
      <c r="P322" s="180"/>
      <c r="Q322" s="180"/>
      <c r="R322" s="12"/>
    </row>
    <row r="323" spans="1:18" ht="11.25" customHeight="1">
      <c r="A323" s="169"/>
      <c r="B323" s="26" t="s">
        <v>4</v>
      </c>
      <c r="C323" s="19">
        <f>C327+C330+C333+C336</f>
        <v>20000</v>
      </c>
      <c r="D323" s="19">
        <f>D327+D330+D333+D336</f>
        <v>8758.04246</v>
      </c>
      <c r="E323" s="209"/>
      <c r="F323" s="19">
        <f>F327+F330+F333+F336</f>
        <v>21491.57423</v>
      </c>
      <c r="G323" s="209"/>
      <c r="H323" s="19">
        <f>H327+H330+H333+H336</f>
        <v>18416.11636</v>
      </c>
      <c r="I323" s="212"/>
      <c r="J323" s="19">
        <f>J327+J330+J333+J336</f>
        <v>8758.04246</v>
      </c>
      <c r="K323" s="19">
        <f>K327+K330+K333+K336</f>
        <v>8758.04246</v>
      </c>
      <c r="L323" s="172"/>
      <c r="M323" s="19">
        <f>M327+M330+M333+M336</f>
        <v>20000</v>
      </c>
      <c r="N323" s="19">
        <f>N327+N330+N333+N336</f>
        <v>0</v>
      </c>
      <c r="O323" s="184"/>
      <c r="P323" s="181"/>
      <c r="Q323" s="181"/>
      <c r="R323" s="12"/>
    </row>
    <row r="324" spans="1:18" ht="11.25" customHeight="1">
      <c r="A324" s="169"/>
      <c r="B324" s="26" t="s">
        <v>5</v>
      </c>
      <c r="C324" s="19">
        <f>C328+C331+C334+C337</f>
        <v>6815.22946</v>
      </c>
      <c r="D324" s="19">
        <f>D328+D331+D334+D337</f>
        <v>2604.5086</v>
      </c>
      <c r="E324" s="210"/>
      <c r="F324" s="19">
        <f>F328+F331+F334+F337</f>
        <v>7297.62012</v>
      </c>
      <c r="G324" s="210"/>
      <c r="H324" s="19">
        <f>H328+H331+H334+H337</f>
        <v>5940.60434</v>
      </c>
      <c r="I324" s="213"/>
      <c r="J324" s="19">
        <f>J328+J331+J334+J337</f>
        <v>2604.5086</v>
      </c>
      <c r="K324" s="19">
        <f>K328+K331+K334+K337</f>
        <v>2604.5086</v>
      </c>
      <c r="L324" s="173"/>
      <c r="M324" s="19">
        <f>M328+M331+M334+M337</f>
        <v>6815.22946</v>
      </c>
      <c r="N324" s="21" t="s">
        <v>45</v>
      </c>
      <c r="O324" s="185"/>
      <c r="P324" s="182"/>
      <c r="Q324" s="182"/>
      <c r="R324" s="12"/>
    </row>
    <row r="325" spans="1:18" ht="11.25">
      <c r="A325" s="170"/>
      <c r="B325" s="18" t="s">
        <v>49</v>
      </c>
      <c r="C325" s="174"/>
      <c r="D325" s="175"/>
      <c r="E325" s="175"/>
      <c r="F325" s="175"/>
      <c r="G325" s="175"/>
      <c r="H325" s="175"/>
      <c r="I325" s="175"/>
      <c r="J325" s="175"/>
      <c r="K325" s="175"/>
      <c r="L325" s="175"/>
      <c r="M325" s="175"/>
      <c r="N325" s="175"/>
      <c r="O325" s="175"/>
      <c r="P325" s="175"/>
      <c r="Q325" s="176"/>
      <c r="R325" s="12"/>
    </row>
    <row r="326" spans="1:18" ht="22.5">
      <c r="A326" s="194" t="s">
        <v>10</v>
      </c>
      <c r="B326" s="23" t="s">
        <v>259</v>
      </c>
      <c r="C326" s="75">
        <f>SUM(C327:C328)</f>
        <v>7898.5466400000005</v>
      </c>
      <c r="D326" s="75">
        <f>SUM(D327:D328)</f>
        <v>0</v>
      </c>
      <c r="E326" s="153" t="s">
        <v>67</v>
      </c>
      <c r="F326" s="75">
        <f>SUM(F327:F328)</f>
        <v>9789.80659</v>
      </c>
      <c r="G326" s="153" t="s">
        <v>260</v>
      </c>
      <c r="H326" s="75">
        <f>SUM(H327:H328)</f>
        <v>7898.5466400000005</v>
      </c>
      <c r="I326" s="156" t="s">
        <v>261</v>
      </c>
      <c r="J326" s="75">
        <f>SUM(J327:J328)</f>
        <v>0</v>
      </c>
      <c r="K326" s="75">
        <f>SUM(K327:K328)</f>
        <v>0</v>
      </c>
      <c r="L326" s="159">
        <v>0</v>
      </c>
      <c r="M326" s="75">
        <f>SUM(M327:M328)</f>
        <v>7898.5466400000005</v>
      </c>
      <c r="N326" s="71">
        <f>SUM(N327:N328)</f>
        <v>0</v>
      </c>
      <c r="O326" s="180"/>
      <c r="P326" s="145"/>
      <c r="Q326" s="214" t="s">
        <v>328</v>
      </c>
      <c r="R326" s="12"/>
    </row>
    <row r="327" spans="1:18" ht="11.25">
      <c r="A327" s="195"/>
      <c r="B327" s="26" t="s">
        <v>4</v>
      </c>
      <c r="C327" s="19">
        <v>5972.091</v>
      </c>
      <c r="D327" s="19">
        <v>0</v>
      </c>
      <c r="E327" s="154"/>
      <c r="F327" s="19">
        <v>7401.13199</v>
      </c>
      <c r="G327" s="154"/>
      <c r="H327" s="19">
        <v>5972.091</v>
      </c>
      <c r="I327" s="157"/>
      <c r="J327" s="19">
        <v>0</v>
      </c>
      <c r="K327" s="19">
        <v>0</v>
      </c>
      <c r="L327" s="160"/>
      <c r="M327" s="19">
        <v>5972.091</v>
      </c>
      <c r="N327" s="21">
        <f>M327-C327</f>
        <v>0</v>
      </c>
      <c r="O327" s="181"/>
      <c r="P327" s="146"/>
      <c r="Q327" s="215"/>
      <c r="R327" s="12"/>
    </row>
    <row r="328" spans="1:18" ht="11.25">
      <c r="A328" s="196"/>
      <c r="B328" s="26" t="s">
        <v>5</v>
      </c>
      <c r="C328" s="19">
        <v>1926.45564</v>
      </c>
      <c r="D328" s="19">
        <v>0</v>
      </c>
      <c r="E328" s="155"/>
      <c r="F328" s="19">
        <v>2388.6746</v>
      </c>
      <c r="G328" s="155"/>
      <c r="H328" s="19">
        <v>1926.45564</v>
      </c>
      <c r="I328" s="158"/>
      <c r="J328" s="19">
        <v>0</v>
      </c>
      <c r="K328" s="19">
        <v>0</v>
      </c>
      <c r="L328" s="161"/>
      <c r="M328" s="19">
        <v>1926.45564</v>
      </c>
      <c r="N328" s="21" t="s">
        <v>45</v>
      </c>
      <c r="O328" s="182"/>
      <c r="P328" s="147"/>
      <c r="Q328" s="216"/>
      <c r="R328" s="12"/>
    </row>
    <row r="329" spans="1:18" ht="33.75" customHeight="1">
      <c r="A329" s="150" t="s">
        <v>11</v>
      </c>
      <c r="B329" s="23" t="s">
        <v>262</v>
      </c>
      <c r="C329" s="75">
        <f>SUM(C330:C331)</f>
        <v>11583.18006</v>
      </c>
      <c r="D329" s="75">
        <f>SUM(D330:D331)</f>
        <v>11362.551060000002</v>
      </c>
      <c r="E329" s="153" t="s">
        <v>67</v>
      </c>
      <c r="F329" s="75">
        <f>SUM(F330:F331)</f>
        <v>11641.387</v>
      </c>
      <c r="G329" s="153" t="s">
        <v>263</v>
      </c>
      <c r="H329" s="75">
        <f>SUM(H330:H331)</f>
        <v>11583.18006</v>
      </c>
      <c r="I329" s="156" t="s">
        <v>261</v>
      </c>
      <c r="J329" s="75">
        <f>SUM(J330:J331)</f>
        <v>11362.551060000002</v>
      </c>
      <c r="K329" s="75">
        <f>SUM(K330:K331)</f>
        <v>11362.551060000002</v>
      </c>
      <c r="L329" s="159">
        <v>1</v>
      </c>
      <c r="M329" s="75">
        <f>SUM(M330:M331)</f>
        <v>11583.18006</v>
      </c>
      <c r="N329" s="71">
        <f>SUM(N330:N331)</f>
        <v>0</v>
      </c>
      <c r="O329" s="180"/>
      <c r="P329" s="145"/>
      <c r="Q329" s="180" t="s">
        <v>327</v>
      </c>
      <c r="R329" s="12"/>
    </row>
    <row r="330" spans="1:18" ht="11.25">
      <c r="A330" s="151"/>
      <c r="B330" s="26" t="s">
        <v>4</v>
      </c>
      <c r="C330" s="19">
        <v>8758.04246</v>
      </c>
      <c r="D330" s="19">
        <v>8758.04246</v>
      </c>
      <c r="E330" s="154"/>
      <c r="F330" s="19">
        <v>8802.0527</v>
      </c>
      <c r="G330" s="154"/>
      <c r="H330" s="19">
        <v>8758.04246</v>
      </c>
      <c r="I330" s="157"/>
      <c r="J330" s="19">
        <v>8758.04246</v>
      </c>
      <c r="K330" s="19">
        <v>8758.04246</v>
      </c>
      <c r="L330" s="160"/>
      <c r="M330" s="19">
        <v>8758.04246</v>
      </c>
      <c r="N330" s="21">
        <f>M330-C330</f>
        <v>0</v>
      </c>
      <c r="O330" s="181"/>
      <c r="P330" s="146"/>
      <c r="Q330" s="181"/>
      <c r="R330" s="12"/>
    </row>
    <row r="331" spans="1:18" ht="11.25">
      <c r="A331" s="152"/>
      <c r="B331" s="26" t="s">
        <v>5</v>
      </c>
      <c r="C331" s="19">
        <v>2825.1376</v>
      </c>
      <c r="D331" s="19">
        <v>2604.5086</v>
      </c>
      <c r="E331" s="155"/>
      <c r="F331" s="19">
        <v>2839.3343</v>
      </c>
      <c r="G331" s="155"/>
      <c r="H331" s="19">
        <v>2825.1376</v>
      </c>
      <c r="I331" s="158"/>
      <c r="J331" s="19">
        <v>2604.5086</v>
      </c>
      <c r="K331" s="19">
        <v>2604.5086</v>
      </c>
      <c r="L331" s="161"/>
      <c r="M331" s="19">
        <v>2825.1376</v>
      </c>
      <c r="N331" s="21" t="s">
        <v>45</v>
      </c>
      <c r="O331" s="182"/>
      <c r="P331" s="147"/>
      <c r="Q331" s="182"/>
      <c r="R331" s="12"/>
    </row>
    <row r="332" spans="1:18" ht="24" customHeight="1">
      <c r="A332" s="150" t="s">
        <v>54</v>
      </c>
      <c r="B332" s="23" t="s">
        <v>264</v>
      </c>
      <c r="C332" s="75">
        <f>SUM(C333:C334)</f>
        <v>4874.994</v>
      </c>
      <c r="D332" s="75">
        <f>SUM(D333:D334)</f>
        <v>0</v>
      </c>
      <c r="E332" s="153" t="s">
        <v>67</v>
      </c>
      <c r="F332" s="75">
        <f>SUM(F333:F334)</f>
        <v>4899.492</v>
      </c>
      <c r="G332" s="153" t="s">
        <v>324</v>
      </c>
      <c r="H332" s="75">
        <f>SUM(H333:H334)</f>
        <v>4874.994</v>
      </c>
      <c r="I332" s="156" t="s">
        <v>261</v>
      </c>
      <c r="J332" s="75">
        <f>SUM(J333:J334)</f>
        <v>0</v>
      </c>
      <c r="K332" s="75">
        <f>SUM(K333:K334)</f>
        <v>0</v>
      </c>
      <c r="L332" s="159">
        <v>0</v>
      </c>
      <c r="M332" s="75">
        <f>SUM(M333:M334)</f>
        <v>4874.994</v>
      </c>
      <c r="N332" s="71">
        <f>SUM(N333:N334)</f>
        <v>0</v>
      </c>
      <c r="O332" s="180"/>
      <c r="P332" s="145"/>
      <c r="Q332" s="180" t="s">
        <v>325</v>
      </c>
      <c r="R332" s="12"/>
    </row>
    <row r="333" spans="1:18" ht="11.25" customHeight="1">
      <c r="A333" s="151"/>
      <c r="B333" s="26" t="s">
        <v>4</v>
      </c>
      <c r="C333" s="19">
        <v>3685.9829</v>
      </c>
      <c r="D333" s="19">
        <v>0</v>
      </c>
      <c r="E333" s="154"/>
      <c r="F333" s="19">
        <v>3704.5059</v>
      </c>
      <c r="G333" s="154"/>
      <c r="H333" s="19">
        <v>3685.9829</v>
      </c>
      <c r="I333" s="157"/>
      <c r="J333" s="19">
        <v>0</v>
      </c>
      <c r="K333" s="19">
        <v>0</v>
      </c>
      <c r="L333" s="160"/>
      <c r="M333" s="19">
        <v>3685.9829</v>
      </c>
      <c r="N333" s="21">
        <f>M333-C333</f>
        <v>0</v>
      </c>
      <c r="O333" s="181"/>
      <c r="P333" s="146"/>
      <c r="Q333" s="181"/>
      <c r="R333" s="12"/>
    </row>
    <row r="334" spans="1:18" ht="11.25" customHeight="1">
      <c r="A334" s="152"/>
      <c r="B334" s="26" t="s">
        <v>5</v>
      </c>
      <c r="C334" s="19">
        <v>1189.0111</v>
      </c>
      <c r="D334" s="19">
        <v>0</v>
      </c>
      <c r="E334" s="155"/>
      <c r="F334" s="19">
        <v>1194.9861</v>
      </c>
      <c r="G334" s="155"/>
      <c r="H334" s="19">
        <v>1189.0111</v>
      </c>
      <c r="I334" s="158"/>
      <c r="J334" s="19">
        <v>0</v>
      </c>
      <c r="K334" s="19">
        <v>0</v>
      </c>
      <c r="L334" s="161"/>
      <c r="M334" s="19">
        <v>1189.0111</v>
      </c>
      <c r="N334" s="21" t="s">
        <v>45</v>
      </c>
      <c r="O334" s="182"/>
      <c r="P334" s="147"/>
      <c r="Q334" s="182"/>
      <c r="R334" s="12"/>
    </row>
    <row r="335" spans="1:18" ht="23.25" customHeight="1">
      <c r="A335" s="150" t="s">
        <v>55</v>
      </c>
      <c r="B335" s="23" t="s">
        <v>322</v>
      </c>
      <c r="C335" s="75">
        <f>SUM(C336:C337)</f>
        <v>2458.50876</v>
      </c>
      <c r="D335" s="75">
        <f>SUM(D336:D337)</f>
        <v>0</v>
      </c>
      <c r="E335" s="153" t="s">
        <v>67</v>
      </c>
      <c r="F335" s="75">
        <f>SUM(F336:F337)</f>
        <v>2458.50876</v>
      </c>
      <c r="G335" s="153" t="s">
        <v>323</v>
      </c>
      <c r="H335" s="75">
        <f>SUM(H336:H337)</f>
        <v>0</v>
      </c>
      <c r="I335" s="156" t="s">
        <v>261</v>
      </c>
      <c r="J335" s="75">
        <f>SUM(J336:J337)</f>
        <v>0</v>
      </c>
      <c r="K335" s="75">
        <f>SUM(K336:K337)</f>
        <v>0</v>
      </c>
      <c r="L335" s="159">
        <v>0</v>
      </c>
      <c r="M335" s="75">
        <f>SUM(M336:M337)</f>
        <v>2458.50876</v>
      </c>
      <c r="N335" s="82">
        <f>SUM(N336:N337)</f>
        <v>0</v>
      </c>
      <c r="O335" s="183"/>
      <c r="P335" s="145"/>
      <c r="Q335" s="180" t="s">
        <v>326</v>
      </c>
      <c r="R335" s="12"/>
    </row>
    <row r="336" spans="1:18" ht="11.25" customHeight="1">
      <c r="A336" s="151"/>
      <c r="B336" s="26" t="s">
        <v>4</v>
      </c>
      <c r="C336" s="19">
        <v>1583.88364</v>
      </c>
      <c r="D336" s="19">
        <v>0</v>
      </c>
      <c r="E336" s="154"/>
      <c r="F336" s="19">
        <v>1583.88364</v>
      </c>
      <c r="G336" s="154"/>
      <c r="H336" s="19">
        <v>0</v>
      </c>
      <c r="I336" s="157"/>
      <c r="J336" s="19">
        <v>0</v>
      </c>
      <c r="K336" s="19">
        <v>0</v>
      </c>
      <c r="L336" s="160"/>
      <c r="M336" s="19">
        <v>1583.88364</v>
      </c>
      <c r="N336" s="21">
        <f>M336-C336</f>
        <v>0</v>
      </c>
      <c r="O336" s="184"/>
      <c r="P336" s="146"/>
      <c r="Q336" s="181"/>
      <c r="R336" s="12"/>
    </row>
    <row r="337" spans="1:18" ht="11.25" customHeight="1">
      <c r="A337" s="152"/>
      <c r="B337" s="26" t="s">
        <v>5</v>
      </c>
      <c r="C337" s="19">
        <v>874.62512</v>
      </c>
      <c r="D337" s="19">
        <v>0</v>
      </c>
      <c r="E337" s="155"/>
      <c r="F337" s="19">
        <v>874.62512</v>
      </c>
      <c r="G337" s="155"/>
      <c r="H337" s="19">
        <v>0</v>
      </c>
      <c r="I337" s="158"/>
      <c r="J337" s="19">
        <v>0</v>
      </c>
      <c r="K337" s="19">
        <v>0</v>
      </c>
      <c r="L337" s="161"/>
      <c r="M337" s="19">
        <v>874.62512</v>
      </c>
      <c r="N337" s="21" t="s">
        <v>45</v>
      </c>
      <c r="O337" s="185"/>
      <c r="P337" s="147"/>
      <c r="Q337" s="182"/>
      <c r="R337" s="12"/>
    </row>
    <row r="338" spans="1:18" ht="15.75">
      <c r="A338" s="70"/>
      <c r="B338" s="296" t="s">
        <v>68</v>
      </c>
      <c r="C338" s="296"/>
      <c r="D338" s="296"/>
      <c r="E338" s="296"/>
      <c r="F338" s="296"/>
      <c r="G338" s="296"/>
      <c r="H338" s="296"/>
      <c r="I338" s="296"/>
      <c r="J338" s="296"/>
      <c r="K338" s="296"/>
      <c r="L338" s="296"/>
      <c r="M338" s="296"/>
      <c r="N338" s="296"/>
      <c r="O338" s="296"/>
      <c r="P338" s="296"/>
      <c r="Q338" s="296"/>
      <c r="R338" s="12"/>
    </row>
    <row r="339" spans="1:18" ht="31.5">
      <c r="A339" s="168" t="s">
        <v>7</v>
      </c>
      <c r="B339" s="13" t="s">
        <v>53</v>
      </c>
      <c r="C339" s="14">
        <f>SUM(C340:C341)</f>
        <v>10000</v>
      </c>
      <c r="D339" s="14">
        <f>SUM(D340:D341)</f>
        <v>4969.34037</v>
      </c>
      <c r="E339" s="153"/>
      <c r="F339" s="14">
        <f>SUM(F340:F341)</f>
        <v>10000</v>
      </c>
      <c r="G339" s="153"/>
      <c r="H339" s="14">
        <f>SUM(H340:H341)</f>
        <v>10000</v>
      </c>
      <c r="I339" s="156"/>
      <c r="J339" s="14">
        <f>SUM(J340:J341)</f>
        <v>4969.34037</v>
      </c>
      <c r="K339" s="14">
        <f>SUM(K340:K341)</f>
        <v>4969.34037</v>
      </c>
      <c r="L339" s="171">
        <f>L344</f>
        <v>0.496934037</v>
      </c>
      <c r="M339" s="14">
        <f>SUM(M340:M341)</f>
        <v>10000</v>
      </c>
      <c r="N339" s="74">
        <f>SUM(N340:N341)</f>
        <v>0</v>
      </c>
      <c r="O339" s="162"/>
      <c r="P339" s="162"/>
      <c r="Q339" s="180"/>
      <c r="R339" s="12"/>
    </row>
    <row r="340" spans="1:18" ht="11.25">
      <c r="A340" s="169"/>
      <c r="B340" s="26" t="s">
        <v>4</v>
      </c>
      <c r="C340" s="19">
        <f>C345</f>
        <v>9000</v>
      </c>
      <c r="D340" s="19">
        <f aca="true" t="shared" si="5" ref="D340:N341">D345</f>
        <v>4472.40633</v>
      </c>
      <c r="E340" s="154"/>
      <c r="F340" s="19">
        <f t="shared" si="5"/>
        <v>9000</v>
      </c>
      <c r="G340" s="154"/>
      <c r="H340" s="19">
        <f t="shared" si="5"/>
        <v>9000</v>
      </c>
      <c r="I340" s="157"/>
      <c r="J340" s="19">
        <f t="shared" si="5"/>
        <v>4472.40633</v>
      </c>
      <c r="K340" s="19">
        <f t="shared" si="5"/>
        <v>4472.40633</v>
      </c>
      <c r="L340" s="172"/>
      <c r="M340" s="19">
        <f t="shared" si="5"/>
        <v>9000</v>
      </c>
      <c r="N340" s="21">
        <f t="shared" si="5"/>
        <v>0</v>
      </c>
      <c r="O340" s="163"/>
      <c r="P340" s="163"/>
      <c r="Q340" s="181"/>
      <c r="R340" s="12"/>
    </row>
    <row r="341" spans="1:18" ht="11.25">
      <c r="A341" s="169"/>
      <c r="B341" s="26" t="s">
        <v>5</v>
      </c>
      <c r="C341" s="19">
        <f>C346</f>
        <v>1000</v>
      </c>
      <c r="D341" s="19">
        <f t="shared" si="5"/>
        <v>496.93404</v>
      </c>
      <c r="E341" s="155"/>
      <c r="F341" s="19">
        <f t="shared" si="5"/>
        <v>1000</v>
      </c>
      <c r="G341" s="155"/>
      <c r="H341" s="19">
        <f t="shared" si="5"/>
        <v>1000</v>
      </c>
      <c r="I341" s="158"/>
      <c r="J341" s="19">
        <f t="shared" si="5"/>
        <v>496.93404</v>
      </c>
      <c r="K341" s="19">
        <f t="shared" si="5"/>
        <v>496.93404</v>
      </c>
      <c r="L341" s="173"/>
      <c r="M341" s="19">
        <f t="shared" si="5"/>
        <v>1000</v>
      </c>
      <c r="N341" s="21" t="s">
        <v>45</v>
      </c>
      <c r="O341" s="164"/>
      <c r="P341" s="164"/>
      <c r="Q341" s="182"/>
      <c r="R341" s="12"/>
    </row>
    <row r="342" spans="1:18" ht="11.25">
      <c r="A342" s="170"/>
      <c r="B342" s="18" t="s">
        <v>49</v>
      </c>
      <c r="C342" s="174"/>
      <c r="D342" s="175"/>
      <c r="E342" s="175"/>
      <c r="F342" s="175"/>
      <c r="G342" s="175"/>
      <c r="H342" s="175"/>
      <c r="I342" s="175"/>
      <c r="J342" s="175"/>
      <c r="K342" s="175"/>
      <c r="L342" s="175"/>
      <c r="M342" s="175"/>
      <c r="N342" s="175"/>
      <c r="O342" s="175"/>
      <c r="P342" s="175"/>
      <c r="Q342" s="176"/>
      <c r="R342" s="12"/>
    </row>
    <row r="343" spans="1:18" ht="13.5">
      <c r="A343" s="67"/>
      <c r="B343" s="165" t="s">
        <v>320</v>
      </c>
      <c r="C343" s="166"/>
      <c r="D343" s="166"/>
      <c r="E343" s="166"/>
      <c r="F343" s="166"/>
      <c r="G343" s="166"/>
      <c r="H343" s="166"/>
      <c r="I343" s="166"/>
      <c r="J343" s="166"/>
      <c r="K343" s="166"/>
      <c r="L343" s="166"/>
      <c r="M343" s="166"/>
      <c r="N343" s="166"/>
      <c r="O343" s="166"/>
      <c r="P343" s="166"/>
      <c r="Q343" s="167"/>
      <c r="R343" s="12"/>
    </row>
    <row r="344" spans="1:18" ht="101.25">
      <c r="A344" s="150" t="s">
        <v>10</v>
      </c>
      <c r="B344" s="23" t="s">
        <v>314</v>
      </c>
      <c r="C344" s="75">
        <f>SUM(C345:C346)</f>
        <v>10000</v>
      </c>
      <c r="D344" s="75">
        <f aca="true" t="shared" si="6" ref="D344:N344">SUM(D345:D346)</f>
        <v>4969.34037</v>
      </c>
      <c r="E344" s="153" t="s">
        <v>50</v>
      </c>
      <c r="F344" s="75">
        <f t="shared" si="6"/>
        <v>10000</v>
      </c>
      <c r="G344" s="153" t="s">
        <v>265</v>
      </c>
      <c r="H344" s="75">
        <f t="shared" si="6"/>
        <v>10000</v>
      </c>
      <c r="I344" s="156" t="s">
        <v>266</v>
      </c>
      <c r="J344" s="75">
        <f t="shared" si="6"/>
        <v>4969.34037</v>
      </c>
      <c r="K344" s="75">
        <f t="shared" si="6"/>
        <v>4969.34037</v>
      </c>
      <c r="L344" s="159">
        <f>(J344/C344)</f>
        <v>0.496934037</v>
      </c>
      <c r="M344" s="75">
        <f t="shared" si="6"/>
        <v>10000</v>
      </c>
      <c r="N344" s="71">
        <f t="shared" si="6"/>
        <v>0</v>
      </c>
      <c r="O344" s="162"/>
      <c r="P344" s="162"/>
      <c r="Q344" s="258" t="s">
        <v>321</v>
      </c>
      <c r="R344" s="12"/>
    </row>
    <row r="345" spans="1:18" ht="11.25">
      <c r="A345" s="151"/>
      <c r="B345" s="26" t="s">
        <v>4</v>
      </c>
      <c r="C345" s="19">
        <v>9000</v>
      </c>
      <c r="D345" s="19">
        <v>4472.40633</v>
      </c>
      <c r="E345" s="154"/>
      <c r="F345" s="19">
        <v>9000</v>
      </c>
      <c r="G345" s="154"/>
      <c r="H345" s="19">
        <v>9000</v>
      </c>
      <c r="I345" s="157"/>
      <c r="J345" s="19">
        <v>4472.40633</v>
      </c>
      <c r="K345" s="19">
        <v>4472.40633</v>
      </c>
      <c r="L345" s="160"/>
      <c r="M345" s="19">
        <v>9000</v>
      </c>
      <c r="N345" s="21">
        <f>N349+N353</f>
        <v>0</v>
      </c>
      <c r="O345" s="163"/>
      <c r="P345" s="163"/>
      <c r="Q345" s="259"/>
      <c r="R345" s="12"/>
    </row>
    <row r="346" spans="1:18" ht="11.25">
      <c r="A346" s="152"/>
      <c r="B346" s="26" t="s">
        <v>5</v>
      </c>
      <c r="C346" s="19">
        <v>1000</v>
      </c>
      <c r="D346" s="19">
        <v>496.93404</v>
      </c>
      <c r="E346" s="155"/>
      <c r="F346" s="19">
        <v>1000</v>
      </c>
      <c r="G346" s="155"/>
      <c r="H346" s="19">
        <v>1000</v>
      </c>
      <c r="I346" s="158"/>
      <c r="J346" s="19">
        <v>496.93404</v>
      </c>
      <c r="K346" s="19">
        <v>496.93404</v>
      </c>
      <c r="L346" s="161"/>
      <c r="M346" s="19">
        <v>1000</v>
      </c>
      <c r="N346" s="21" t="s">
        <v>45</v>
      </c>
      <c r="O346" s="164"/>
      <c r="P346" s="164"/>
      <c r="Q346" s="260"/>
      <c r="R346" s="12"/>
    </row>
    <row r="347" spans="1:18" ht="15.75">
      <c r="A347" s="70"/>
      <c r="B347" s="293" t="s">
        <v>69</v>
      </c>
      <c r="C347" s="294"/>
      <c r="D347" s="294"/>
      <c r="E347" s="294"/>
      <c r="F347" s="294"/>
      <c r="G347" s="294"/>
      <c r="H347" s="294"/>
      <c r="I347" s="294"/>
      <c r="J347" s="294"/>
      <c r="K347" s="294"/>
      <c r="L347" s="294"/>
      <c r="M347" s="294"/>
      <c r="N347" s="294"/>
      <c r="O347" s="294"/>
      <c r="P347" s="294"/>
      <c r="Q347" s="295"/>
      <c r="R347" s="12"/>
    </row>
    <row r="348" spans="1:18" ht="31.5">
      <c r="A348" s="168" t="s">
        <v>6</v>
      </c>
      <c r="B348" s="13" t="s">
        <v>48</v>
      </c>
      <c r="C348" s="14">
        <f>SUM(C349:C350)</f>
        <v>7888.89</v>
      </c>
      <c r="D348" s="14">
        <f>SUM(D349:D350)</f>
        <v>0</v>
      </c>
      <c r="E348" s="153"/>
      <c r="F348" s="14">
        <f>SUM(F349:F350)</f>
        <v>7888.89</v>
      </c>
      <c r="G348" s="153"/>
      <c r="H348" s="14">
        <f>SUM(H349:H350)</f>
        <v>7888.89</v>
      </c>
      <c r="I348" s="156"/>
      <c r="J348" s="14">
        <f>SUM(J349:J350)</f>
        <v>0</v>
      </c>
      <c r="K348" s="14">
        <f>SUM(K349:K350)</f>
        <v>0</v>
      </c>
      <c r="L348" s="171">
        <f>L352</f>
        <v>0</v>
      </c>
      <c r="M348" s="14">
        <f>SUM(M349:M350)</f>
        <v>7888.89</v>
      </c>
      <c r="N348" s="74">
        <f>SUM(N349:N350)</f>
        <v>0</v>
      </c>
      <c r="O348" s="180"/>
      <c r="P348" s="162"/>
      <c r="Q348" s="180"/>
      <c r="R348" s="12"/>
    </row>
    <row r="349" spans="1:18" ht="11.25">
      <c r="A349" s="169"/>
      <c r="B349" s="26" t="s">
        <v>4</v>
      </c>
      <c r="C349" s="19">
        <f>C353</f>
        <v>7100</v>
      </c>
      <c r="D349" s="19">
        <f>D353</f>
        <v>0</v>
      </c>
      <c r="E349" s="154"/>
      <c r="F349" s="19">
        <f>F353</f>
        <v>7100</v>
      </c>
      <c r="G349" s="154"/>
      <c r="H349" s="19">
        <f>H353</f>
        <v>7100</v>
      </c>
      <c r="I349" s="157"/>
      <c r="J349" s="19">
        <f>J353</f>
        <v>0</v>
      </c>
      <c r="K349" s="19">
        <f>K353</f>
        <v>0</v>
      </c>
      <c r="L349" s="172"/>
      <c r="M349" s="19">
        <f>M353</f>
        <v>7100</v>
      </c>
      <c r="N349" s="19">
        <f>N353</f>
        <v>0</v>
      </c>
      <c r="O349" s="181"/>
      <c r="P349" s="163"/>
      <c r="Q349" s="181"/>
      <c r="R349" s="12"/>
    </row>
    <row r="350" spans="1:18" ht="11.25">
      <c r="A350" s="169"/>
      <c r="B350" s="26" t="s">
        <v>5</v>
      </c>
      <c r="C350" s="19">
        <f>C354</f>
        <v>788.89</v>
      </c>
      <c r="D350" s="19">
        <f>D354</f>
        <v>0</v>
      </c>
      <c r="E350" s="155"/>
      <c r="F350" s="19">
        <f>F354</f>
        <v>788.89</v>
      </c>
      <c r="G350" s="155"/>
      <c r="H350" s="19">
        <f>H354</f>
        <v>788.89</v>
      </c>
      <c r="I350" s="158"/>
      <c r="J350" s="19">
        <f>J354</f>
        <v>0</v>
      </c>
      <c r="K350" s="19">
        <f>K354</f>
        <v>0</v>
      </c>
      <c r="L350" s="173"/>
      <c r="M350" s="19">
        <f>M354</f>
        <v>788.89</v>
      </c>
      <c r="N350" s="19" t="str">
        <f>N354</f>
        <v>x</v>
      </c>
      <c r="O350" s="182"/>
      <c r="P350" s="164"/>
      <c r="Q350" s="182"/>
      <c r="R350" s="12"/>
    </row>
    <row r="351" spans="1:18" ht="11.25">
      <c r="A351" s="170"/>
      <c r="B351" s="18" t="s">
        <v>49</v>
      </c>
      <c r="C351" s="174"/>
      <c r="D351" s="175"/>
      <c r="E351" s="175"/>
      <c r="F351" s="175"/>
      <c r="G351" s="175"/>
      <c r="H351" s="175"/>
      <c r="I351" s="175"/>
      <c r="J351" s="175"/>
      <c r="K351" s="175"/>
      <c r="L351" s="175"/>
      <c r="M351" s="175"/>
      <c r="N351" s="175"/>
      <c r="O351" s="175"/>
      <c r="P351" s="175"/>
      <c r="Q351" s="176"/>
      <c r="R351" s="12"/>
    </row>
    <row r="352" spans="1:18" ht="33.75">
      <c r="A352" s="150" t="s">
        <v>8</v>
      </c>
      <c r="B352" s="23" t="s">
        <v>267</v>
      </c>
      <c r="C352" s="75">
        <f>SUM(C353:C354)</f>
        <v>7888.89</v>
      </c>
      <c r="D352" s="75">
        <f>SUM(D353:D354)</f>
        <v>0</v>
      </c>
      <c r="E352" s="153" t="s">
        <v>50</v>
      </c>
      <c r="F352" s="75">
        <f>SUM(F353:F354)</f>
        <v>7888.89</v>
      </c>
      <c r="G352" s="153" t="s">
        <v>268</v>
      </c>
      <c r="H352" s="75">
        <f>SUM(H353:H354)</f>
        <v>7888.89</v>
      </c>
      <c r="I352" s="156" t="s">
        <v>266</v>
      </c>
      <c r="J352" s="75">
        <f>SUM(J353:J354)</f>
        <v>0</v>
      </c>
      <c r="K352" s="75">
        <f>SUM(K353:K354)</f>
        <v>0</v>
      </c>
      <c r="L352" s="159">
        <v>0</v>
      </c>
      <c r="M352" s="75">
        <f>SUM(M353:M354)</f>
        <v>7888.89</v>
      </c>
      <c r="N352" s="71">
        <f>SUM(N353:N354)</f>
        <v>0</v>
      </c>
      <c r="O352" s="162"/>
      <c r="P352" s="162"/>
      <c r="Q352" s="183" t="s">
        <v>269</v>
      </c>
      <c r="R352" s="12"/>
    </row>
    <row r="353" spans="1:18" ht="11.25">
      <c r="A353" s="151"/>
      <c r="B353" s="26" t="s">
        <v>4</v>
      </c>
      <c r="C353" s="19">
        <v>7100</v>
      </c>
      <c r="D353" s="19">
        <v>0</v>
      </c>
      <c r="E353" s="154"/>
      <c r="F353" s="19">
        <v>7100</v>
      </c>
      <c r="G353" s="154"/>
      <c r="H353" s="19">
        <v>7100</v>
      </c>
      <c r="I353" s="157"/>
      <c r="J353" s="19">
        <v>0</v>
      </c>
      <c r="K353" s="19">
        <v>0</v>
      </c>
      <c r="L353" s="160"/>
      <c r="M353" s="19">
        <v>7100</v>
      </c>
      <c r="N353" s="21">
        <f>M353-C353</f>
        <v>0</v>
      </c>
      <c r="O353" s="163"/>
      <c r="P353" s="163"/>
      <c r="Q353" s="184"/>
      <c r="R353" s="12"/>
    </row>
    <row r="354" spans="1:18" ht="11.25">
      <c r="A354" s="152"/>
      <c r="B354" s="26" t="s">
        <v>5</v>
      </c>
      <c r="C354" s="19">
        <v>788.89</v>
      </c>
      <c r="D354" s="19">
        <v>0</v>
      </c>
      <c r="E354" s="155"/>
      <c r="F354" s="19">
        <v>788.89</v>
      </c>
      <c r="G354" s="155"/>
      <c r="H354" s="19">
        <v>788.89</v>
      </c>
      <c r="I354" s="158"/>
      <c r="J354" s="19">
        <v>0</v>
      </c>
      <c r="K354" s="19">
        <v>0</v>
      </c>
      <c r="L354" s="161"/>
      <c r="M354" s="19">
        <v>788.89</v>
      </c>
      <c r="N354" s="21" t="s">
        <v>45</v>
      </c>
      <c r="O354" s="164"/>
      <c r="P354" s="164"/>
      <c r="Q354" s="185"/>
      <c r="R354" s="12"/>
    </row>
    <row r="355" spans="1:18" ht="15.75">
      <c r="A355" s="70"/>
      <c r="B355" s="290" t="s">
        <v>16</v>
      </c>
      <c r="C355" s="291"/>
      <c r="D355" s="291"/>
      <c r="E355" s="291"/>
      <c r="F355" s="291"/>
      <c r="G355" s="291"/>
      <c r="H355" s="291"/>
      <c r="I355" s="291"/>
      <c r="J355" s="291"/>
      <c r="K355" s="291"/>
      <c r="L355" s="291"/>
      <c r="M355" s="291"/>
      <c r="N355" s="291"/>
      <c r="O355" s="291"/>
      <c r="P355" s="291"/>
      <c r="Q355" s="292"/>
      <c r="R355" s="12"/>
    </row>
    <row r="356" spans="1:18" ht="31.5">
      <c r="A356" s="168" t="s">
        <v>3</v>
      </c>
      <c r="B356" s="13" t="s">
        <v>48</v>
      </c>
      <c r="C356" s="14">
        <f>SUM(C357:C358)</f>
        <v>3890</v>
      </c>
      <c r="D356" s="14">
        <f>SUM(D357:D358)</f>
        <v>0</v>
      </c>
      <c r="E356" s="153"/>
      <c r="F356" s="14">
        <f>SUM(F357:F358)</f>
        <v>0</v>
      </c>
      <c r="G356" s="153"/>
      <c r="H356" s="14">
        <f>SUM(H357:H358)</f>
        <v>0</v>
      </c>
      <c r="I356" s="156"/>
      <c r="J356" s="14">
        <f>SUM(J357:J358)</f>
        <v>0</v>
      </c>
      <c r="K356" s="14">
        <f>SUM(K357:K358)</f>
        <v>0</v>
      </c>
      <c r="L356" s="171">
        <f>L360</f>
        <v>0</v>
      </c>
      <c r="M356" s="14">
        <f>SUM(M357:M358)</f>
        <v>3890</v>
      </c>
      <c r="N356" s="74">
        <f>SUM(N357:N358)</f>
        <v>0</v>
      </c>
      <c r="O356" s="162"/>
      <c r="P356" s="162"/>
      <c r="Q356" s="180"/>
      <c r="R356" s="12"/>
    </row>
    <row r="357" spans="1:18" ht="11.25">
      <c r="A357" s="169"/>
      <c r="B357" s="26" t="s">
        <v>4</v>
      </c>
      <c r="C357" s="19">
        <f>C361</f>
        <v>3500</v>
      </c>
      <c r="D357" s="19">
        <f>D361</f>
        <v>0</v>
      </c>
      <c r="E357" s="154"/>
      <c r="F357" s="19">
        <f>F361</f>
        <v>0</v>
      </c>
      <c r="G357" s="154"/>
      <c r="H357" s="19">
        <f>H361</f>
        <v>0</v>
      </c>
      <c r="I357" s="157"/>
      <c r="J357" s="19">
        <f>J361</f>
        <v>0</v>
      </c>
      <c r="K357" s="19">
        <f>K361</f>
        <v>0</v>
      </c>
      <c r="L357" s="172"/>
      <c r="M357" s="19">
        <f>M361</f>
        <v>3500</v>
      </c>
      <c r="N357" s="19">
        <f>N361</f>
        <v>0</v>
      </c>
      <c r="O357" s="163"/>
      <c r="P357" s="163"/>
      <c r="Q357" s="181"/>
      <c r="R357" s="12"/>
    </row>
    <row r="358" spans="1:18" ht="11.25">
      <c r="A358" s="170"/>
      <c r="B358" s="26" t="s">
        <v>5</v>
      </c>
      <c r="C358" s="19">
        <f>C362</f>
        <v>390</v>
      </c>
      <c r="D358" s="19">
        <f>D362</f>
        <v>0</v>
      </c>
      <c r="E358" s="155"/>
      <c r="F358" s="19">
        <f>F362</f>
        <v>0</v>
      </c>
      <c r="G358" s="155"/>
      <c r="H358" s="19">
        <f>H362</f>
        <v>0</v>
      </c>
      <c r="I358" s="158"/>
      <c r="J358" s="19">
        <f>J362</f>
        <v>0</v>
      </c>
      <c r="K358" s="19">
        <f>K362</f>
        <v>0</v>
      </c>
      <c r="L358" s="173"/>
      <c r="M358" s="19">
        <f>M362</f>
        <v>390</v>
      </c>
      <c r="N358" s="19" t="str">
        <f>N362</f>
        <v>x</v>
      </c>
      <c r="O358" s="164"/>
      <c r="P358" s="164"/>
      <c r="Q358" s="182"/>
      <c r="R358" s="12"/>
    </row>
    <row r="359" spans="1:18" ht="13.5">
      <c r="A359" s="67"/>
      <c r="B359" s="165" t="s">
        <v>70</v>
      </c>
      <c r="C359" s="166"/>
      <c r="D359" s="166"/>
      <c r="E359" s="166"/>
      <c r="F359" s="166"/>
      <c r="G359" s="166"/>
      <c r="H359" s="166"/>
      <c r="I359" s="166"/>
      <c r="J359" s="166"/>
      <c r="K359" s="166"/>
      <c r="L359" s="166"/>
      <c r="M359" s="166"/>
      <c r="N359" s="166"/>
      <c r="O359" s="166"/>
      <c r="P359" s="166"/>
      <c r="Q359" s="167"/>
      <c r="R359" s="12"/>
    </row>
    <row r="360" spans="1:18" ht="21" customHeight="1">
      <c r="A360" s="150" t="s">
        <v>8</v>
      </c>
      <c r="B360" s="23" t="s">
        <v>270</v>
      </c>
      <c r="C360" s="75">
        <f>SUM(C361:C362)</f>
        <v>3890</v>
      </c>
      <c r="D360" s="75">
        <f>SUM(D361:D362)</f>
        <v>0</v>
      </c>
      <c r="E360" s="186">
        <v>0</v>
      </c>
      <c r="F360" s="75">
        <f>SUM(F361:F362)</f>
        <v>0</v>
      </c>
      <c r="G360" s="153"/>
      <c r="H360" s="75">
        <f>SUM(H361:H362)</f>
        <v>0</v>
      </c>
      <c r="I360" s="156"/>
      <c r="J360" s="75">
        <f>SUM(J361:J362)</f>
        <v>0</v>
      </c>
      <c r="K360" s="75">
        <f>SUM(K361:K362)</f>
        <v>0</v>
      </c>
      <c r="L360" s="159">
        <v>0</v>
      </c>
      <c r="M360" s="75">
        <f>SUM(M361:M362)</f>
        <v>3890</v>
      </c>
      <c r="N360" s="71">
        <f>SUM(N361:N362)</f>
        <v>0</v>
      </c>
      <c r="O360" s="180"/>
      <c r="P360" s="204"/>
      <c r="Q360" s="261" t="s">
        <v>359</v>
      </c>
      <c r="R360" s="12"/>
    </row>
    <row r="361" spans="1:18" ht="11.25">
      <c r="A361" s="151"/>
      <c r="B361" s="18" t="s">
        <v>4</v>
      </c>
      <c r="C361" s="19">
        <v>3500</v>
      </c>
      <c r="D361" s="19">
        <v>0</v>
      </c>
      <c r="E361" s="187"/>
      <c r="F361" s="19">
        <v>0</v>
      </c>
      <c r="G361" s="154"/>
      <c r="H361" s="19">
        <v>0</v>
      </c>
      <c r="I361" s="157"/>
      <c r="J361" s="19">
        <v>0</v>
      </c>
      <c r="K361" s="19">
        <v>0</v>
      </c>
      <c r="L361" s="160"/>
      <c r="M361" s="19">
        <v>3500</v>
      </c>
      <c r="N361" s="21">
        <f>M361-C361</f>
        <v>0</v>
      </c>
      <c r="O361" s="181"/>
      <c r="P361" s="205"/>
      <c r="Q361" s="262"/>
      <c r="R361" s="12"/>
    </row>
    <row r="362" spans="1:18" ht="11.25">
      <c r="A362" s="152"/>
      <c r="B362" s="18" t="s">
        <v>5</v>
      </c>
      <c r="C362" s="19">
        <v>390</v>
      </c>
      <c r="D362" s="19">
        <v>0</v>
      </c>
      <c r="E362" s="188"/>
      <c r="F362" s="19">
        <v>0</v>
      </c>
      <c r="G362" s="155"/>
      <c r="H362" s="19">
        <v>0</v>
      </c>
      <c r="I362" s="158"/>
      <c r="J362" s="19">
        <v>0</v>
      </c>
      <c r="K362" s="19">
        <v>0</v>
      </c>
      <c r="L362" s="161"/>
      <c r="M362" s="19">
        <v>390</v>
      </c>
      <c r="N362" s="21" t="s">
        <v>45</v>
      </c>
      <c r="O362" s="182"/>
      <c r="P362" s="206"/>
      <c r="Q362" s="263"/>
      <c r="R362" s="12"/>
    </row>
    <row r="363" spans="1:18" ht="15.75" customHeight="1">
      <c r="A363" s="81"/>
      <c r="B363" s="293" t="s">
        <v>317</v>
      </c>
      <c r="C363" s="294"/>
      <c r="D363" s="294"/>
      <c r="E363" s="294"/>
      <c r="F363" s="294"/>
      <c r="G363" s="294"/>
      <c r="H363" s="294"/>
      <c r="I363" s="294"/>
      <c r="J363" s="294"/>
      <c r="K363" s="294"/>
      <c r="L363" s="294"/>
      <c r="M363" s="294"/>
      <c r="N363" s="294"/>
      <c r="O363" s="294"/>
      <c r="P363" s="294"/>
      <c r="Q363" s="295"/>
      <c r="R363" s="12"/>
    </row>
    <row r="364" spans="1:18" ht="75">
      <c r="A364" s="168" t="s">
        <v>3</v>
      </c>
      <c r="B364" s="13" t="s">
        <v>47</v>
      </c>
      <c r="C364" s="14">
        <f>SUM(C365:C366)</f>
        <v>3140.8399999999997</v>
      </c>
      <c r="D364" s="14">
        <f>SUM(D365:D366)</f>
        <v>0</v>
      </c>
      <c r="E364" s="153"/>
      <c r="F364" s="14">
        <f>SUM(F365:F366)</f>
        <v>0</v>
      </c>
      <c r="G364" s="153"/>
      <c r="H364" s="14">
        <f>SUM(H365:H366)</f>
        <v>0</v>
      </c>
      <c r="I364" s="153"/>
      <c r="J364" s="14">
        <f>SUM(J365:J366)</f>
        <v>0</v>
      </c>
      <c r="K364" s="14">
        <f>SUM(K365:K366)</f>
        <v>0</v>
      </c>
      <c r="L364" s="171">
        <f>L368</f>
        <v>0</v>
      </c>
      <c r="M364" s="14">
        <f>SUM(M365:M366)</f>
        <v>3140.8399999999997</v>
      </c>
      <c r="N364" s="14">
        <f>SUM(N365:N366)</f>
        <v>0</v>
      </c>
      <c r="O364" s="162"/>
      <c r="P364" s="162"/>
      <c r="Q364" s="180"/>
      <c r="R364" s="12"/>
    </row>
    <row r="365" spans="1:18" ht="11.25">
      <c r="A365" s="169"/>
      <c r="B365" s="26" t="s">
        <v>4</v>
      </c>
      <c r="C365" s="19">
        <f>C369</f>
        <v>2826.756</v>
      </c>
      <c r="D365" s="19">
        <f>D369</f>
        <v>0</v>
      </c>
      <c r="E365" s="154"/>
      <c r="F365" s="19">
        <f>F369</f>
        <v>0</v>
      </c>
      <c r="G365" s="154"/>
      <c r="H365" s="19">
        <f>H369</f>
        <v>0</v>
      </c>
      <c r="I365" s="154"/>
      <c r="J365" s="19">
        <f>J369</f>
        <v>0</v>
      </c>
      <c r="K365" s="19">
        <f>K369</f>
        <v>0</v>
      </c>
      <c r="L365" s="172"/>
      <c r="M365" s="19">
        <f>M369</f>
        <v>2826.756</v>
      </c>
      <c r="N365" s="19">
        <f>N369</f>
        <v>0</v>
      </c>
      <c r="O365" s="163"/>
      <c r="P365" s="163"/>
      <c r="Q365" s="181"/>
      <c r="R365" s="12"/>
    </row>
    <row r="366" spans="1:18" ht="11.25">
      <c r="A366" s="170"/>
      <c r="B366" s="26" t="s">
        <v>5</v>
      </c>
      <c r="C366" s="19">
        <f>C370</f>
        <v>314.084</v>
      </c>
      <c r="D366" s="19">
        <f>D370</f>
        <v>0</v>
      </c>
      <c r="E366" s="155"/>
      <c r="F366" s="19">
        <f>F370</f>
        <v>0</v>
      </c>
      <c r="G366" s="155"/>
      <c r="H366" s="19">
        <f>H370</f>
        <v>0</v>
      </c>
      <c r="I366" s="155"/>
      <c r="J366" s="19">
        <f>J370</f>
        <v>0</v>
      </c>
      <c r="K366" s="19">
        <f>K370</f>
        <v>0</v>
      </c>
      <c r="L366" s="173"/>
      <c r="M366" s="19">
        <f>M370</f>
        <v>314.084</v>
      </c>
      <c r="N366" s="19" t="str">
        <f>N370</f>
        <v>x</v>
      </c>
      <c r="O366" s="164"/>
      <c r="P366" s="164"/>
      <c r="Q366" s="182"/>
      <c r="R366" s="12"/>
    </row>
    <row r="367" spans="1:18" ht="12.75">
      <c r="A367" s="81"/>
      <c r="B367" s="254" t="s">
        <v>318</v>
      </c>
      <c r="C367" s="255"/>
      <c r="D367" s="255"/>
      <c r="E367" s="255"/>
      <c r="F367" s="255"/>
      <c r="G367" s="255"/>
      <c r="H367" s="255"/>
      <c r="I367" s="255"/>
      <c r="J367" s="255"/>
      <c r="K367" s="255"/>
      <c r="L367" s="255"/>
      <c r="M367" s="255"/>
      <c r="N367" s="255"/>
      <c r="O367" s="255"/>
      <c r="P367" s="255"/>
      <c r="Q367" s="256"/>
      <c r="R367" s="12"/>
    </row>
    <row r="368" spans="1:18" ht="31.5">
      <c r="A368" s="168" t="s">
        <v>6</v>
      </c>
      <c r="B368" s="13" t="s">
        <v>53</v>
      </c>
      <c r="C368" s="14">
        <f>C369+C370</f>
        <v>3140.8399999999997</v>
      </c>
      <c r="D368" s="14">
        <f>SUM(D369:D370)</f>
        <v>0</v>
      </c>
      <c r="E368" s="153"/>
      <c r="F368" s="14">
        <f>SUM(F369:F370)</f>
        <v>0</v>
      </c>
      <c r="G368" s="153"/>
      <c r="H368" s="14">
        <f>SUM(H369:H370)</f>
        <v>0</v>
      </c>
      <c r="I368" s="156"/>
      <c r="J368" s="14">
        <f>SUM(J369:J370)</f>
        <v>0</v>
      </c>
      <c r="K368" s="14">
        <f>SUM(K369:K370)</f>
        <v>0</v>
      </c>
      <c r="L368" s="171">
        <f>L372</f>
        <v>0</v>
      </c>
      <c r="M368" s="14">
        <f>SUM(M369:M370)</f>
        <v>3140.8399999999997</v>
      </c>
      <c r="N368" s="14">
        <f>SUM(N369:N370)</f>
        <v>0</v>
      </c>
      <c r="O368" s="162"/>
      <c r="P368" s="162"/>
      <c r="Q368" s="180"/>
      <c r="R368" s="12"/>
    </row>
    <row r="369" spans="1:18" ht="11.25">
      <c r="A369" s="169"/>
      <c r="B369" s="18" t="s">
        <v>4</v>
      </c>
      <c r="C369" s="19">
        <f>C373</f>
        <v>2826.756</v>
      </c>
      <c r="D369" s="19">
        <f>D373</f>
        <v>0</v>
      </c>
      <c r="E369" s="154"/>
      <c r="F369" s="19">
        <f>F373</f>
        <v>0</v>
      </c>
      <c r="G369" s="154"/>
      <c r="H369" s="19">
        <f>H373</f>
        <v>0</v>
      </c>
      <c r="I369" s="157"/>
      <c r="J369" s="19">
        <f>J373</f>
        <v>0</v>
      </c>
      <c r="K369" s="19">
        <f>K373</f>
        <v>0</v>
      </c>
      <c r="L369" s="172"/>
      <c r="M369" s="19">
        <f>M373</f>
        <v>2826.756</v>
      </c>
      <c r="N369" s="19">
        <f>N373</f>
        <v>0</v>
      </c>
      <c r="O369" s="163"/>
      <c r="P369" s="163"/>
      <c r="Q369" s="181"/>
      <c r="R369" s="12"/>
    </row>
    <row r="370" spans="1:18" ht="11.25">
      <c r="A370" s="169"/>
      <c r="B370" s="18" t="s">
        <v>5</v>
      </c>
      <c r="C370" s="66">
        <f>C374</f>
        <v>314.084</v>
      </c>
      <c r="D370" s="66">
        <f>D374</f>
        <v>0</v>
      </c>
      <c r="E370" s="155"/>
      <c r="F370" s="66">
        <f>F374</f>
        <v>0</v>
      </c>
      <c r="G370" s="155"/>
      <c r="H370" s="66">
        <f>H374</f>
        <v>0</v>
      </c>
      <c r="I370" s="158"/>
      <c r="J370" s="66">
        <f>J374</f>
        <v>0</v>
      </c>
      <c r="K370" s="66">
        <f>K374</f>
        <v>0</v>
      </c>
      <c r="L370" s="173"/>
      <c r="M370" s="66">
        <f>M374</f>
        <v>314.084</v>
      </c>
      <c r="N370" s="66" t="str">
        <f>N374</f>
        <v>x</v>
      </c>
      <c r="O370" s="164"/>
      <c r="P370" s="164"/>
      <c r="Q370" s="182"/>
      <c r="R370" s="12"/>
    </row>
    <row r="371" spans="1:18" ht="12.75" customHeight="1">
      <c r="A371" s="170"/>
      <c r="B371" s="18" t="s">
        <v>49</v>
      </c>
      <c r="C371" s="264"/>
      <c r="D371" s="265"/>
      <c r="E371" s="265"/>
      <c r="F371" s="265"/>
      <c r="G371" s="265"/>
      <c r="H371" s="265"/>
      <c r="I371" s="265"/>
      <c r="J371" s="265"/>
      <c r="K371" s="265"/>
      <c r="L371" s="265"/>
      <c r="M371" s="265"/>
      <c r="N371" s="265"/>
      <c r="O371" s="265"/>
      <c r="P371" s="265"/>
      <c r="Q371" s="266"/>
      <c r="R371" s="12"/>
    </row>
    <row r="372" spans="1:18" ht="24.75" customHeight="1">
      <c r="A372" s="150" t="s">
        <v>8</v>
      </c>
      <c r="B372" s="62" t="s">
        <v>319</v>
      </c>
      <c r="C372" s="84">
        <f>SUM(C373:C374)</f>
        <v>3140.8399999999997</v>
      </c>
      <c r="D372" s="84">
        <f>SUM(D373:D374)</f>
        <v>0</v>
      </c>
      <c r="E372" s="153"/>
      <c r="F372" s="84">
        <f>SUM(F373:F374)</f>
        <v>0</v>
      </c>
      <c r="G372" s="153"/>
      <c r="H372" s="84">
        <f>SUM(H373:H374)</f>
        <v>0</v>
      </c>
      <c r="I372" s="156"/>
      <c r="J372" s="84">
        <f>SUM(J373:J374)</f>
        <v>0</v>
      </c>
      <c r="K372" s="84">
        <f>SUM(K373:K374)</f>
        <v>0</v>
      </c>
      <c r="L372" s="171">
        <v>0</v>
      </c>
      <c r="M372" s="84">
        <f>SUM(M373:M374)</f>
        <v>3140.8399999999997</v>
      </c>
      <c r="N372" s="84">
        <f>SUM(N373:N374)</f>
        <v>0</v>
      </c>
      <c r="O372" s="162"/>
      <c r="P372" s="162"/>
      <c r="Q372" s="180"/>
      <c r="R372" s="12"/>
    </row>
    <row r="373" spans="1:18" ht="12" customHeight="1">
      <c r="A373" s="151"/>
      <c r="B373" s="85" t="s">
        <v>4</v>
      </c>
      <c r="C373" s="19">
        <v>2826.756</v>
      </c>
      <c r="D373" s="19">
        <v>0</v>
      </c>
      <c r="E373" s="154"/>
      <c r="F373" s="19">
        <v>0</v>
      </c>
      <c r="G373" s="154"/>
      <c r="H373" s="19">
        <v>0</v>
      </c>
      <c r="I373" s="157"/>
      <c r="J373" s="19">
        <v>0</v>
      </c>
      <c r="K373" s="19">
        <v>0</v>
      </c>
      <c r="L373" s="172"/>
      <c r="M373" s="19">
        <v>2826.756</v>
      </c>
      <c r="N373" s="21">
        <f>M373-C373</f>
        <v>0</v>
      </c>
      <c r="O373" s="163"/>
      <c r="P373" s="163"/>
      <c r="Q373" s="181"/>
      <c r="R373" s="12"/>
    </row>
    <row r="374" spans="1:18" ht="12" customHeight="1">
      <c r="A374" s="152"/>
      <c r="B374" s="85" t="s">
        <v>5</v>
      </c>
      <c r="C374" s="19">
        <v>314.084</v>
      </c>
      <c r="D374" s="19">
        <v>0</v>
      </c>
      <c r="E374" s="155"/>
      <c r="F374" s="19">
        <v>0</v>
      </c>
      <c r="G374" s="155"/>
      <c r="H374" s="19">
        <v>0</v>
      </c>
      <c r="I374" s="158"/>
      <c r="J374" s="19">
        <v>0</v>
      </c>
      <c r="K374" s="19">
        <v>0</v>
      </c>
      <c r="L374" s="173"/>
      <c r="M374" s="19">
        <v>314.084</v>
      </c>
      <c r="N374" s="21" t="s">
        <v>45</v>
      </c>
      <c r="O374" s="164"/>
      <c r="P374" s="164"/>
      <c r="Q374" s="182"/>
      <c r="R374" s="12"/>
    </row>
    <row r="375" spans="1:18" ht="15.75">
      <c r="A375" s="72"/>
      <c r="B375" s="290" t="s">
        <v>18</v>
      </c>
      <c r="C375" s="291"/>
      <c r="D375" s="291"/>
      <c r="E375" s="291"/>
      <c r="F375" s="291"/>
      <c r="G375" s="291"/>
      <c r="H375" s="291"/>
      <c r="I375" s="291"/>
      <c r="J375" s="291"/>
      <c r="K375" s="291"/>
      <c r="L375" s="291"/>
      <c r="M375" s="291"/>
      <c r="N375" s="291"/>
      <c r="O375" s="291"/>
      <c r="P375" s="291"/>
      <c r="Q375" s="292"/>
      <c r="R375" s="12"/>
    </row>
    <row r="376" spans="1:18" ht="75">
      <c r="A376" s="189" t="s">
        <v>3</v>
      </c>
      <c r="B376" s="13" t="s">
        <v>47</v>
      </c>
      <c r="C376" s="14">
        <f>C377+C378</f>
        <v>23333.333</v>
      </c>
      <c r="D376" s="14">
        <f>SUM(D377:D378)</f>
        <v>1002.331</v>
      </c>
      <c r="E376" s="153"/>
      <c r="F376" s="14">
        <f>SUM(F377:F378)</f>
        <v>23333.333</v>
      </c>
      <c r="G376" s="153"/>
      <c r="H376" s="14">
        <f>SUM(H377:H378)</f>
        <v>26617.593999999997</v>
      </c>
      <c r="I376" s="156"/>
      <c r="J376" s="14">
        <f>SUM(J377:J378)</f>
        <v>12854.81</v>
      </c>
      <c r="K376" s="14">
        <f>SUM(K377:K378)</f>
        <v>630.32</v>
      </c>
      <c r="L376" s="171">
        <f>(L380+L388)/2</f>
        <v>0.3333333333333333</v>
      </c>
      <c r="M376" s="14">
        <f>SUM(M377:M378)</f>
        <v>26617.593999999997</v>
      </c>
      <c r="N376" s="63">
        <f>SUM(N377:N378)</f>
        <v>2955.8340000000007</v>
      </c>
      <c r="O376" s="162"/>
      <c r="P376" s="162"/>
      <c r="Q376" s="180"/>
      <c r="R376" s="12"/>
    </row>
    <row r="377" spans="1:18" ht="11.25">
      <c r="A377" s="190"/>
      <c r="B377" s="26" t="s">
        <v>4</v>
      </c>
      <c r="C377" s="19">
        <f>C381+C389</f>
        <v>21000</v>
      </c>
      <c r="D377" s="19">
        <f>D381+D389</f>
        <v>450</v>
      </c>
      <c r="E377" s="154"/>
      <c r="F377" s="19">
        <f>F381+F389</f>
        <v>21000</v>
      </c>
      <c r="G377" s="154"/>
      <c r="H377" s="19">
        <f>H381+H389</f>
        <v>23955.834</v>
      </c>
      <c r="I377" s="157"/>
      <c r="J377" s="19">
        <f>J381+J389</f>
        <v>10806.369999999999</v>
      </c>
      <c r="K377" s="19">
        <f>K381+K389</f>
        <v>0</v>
      </c>
      <c r="L377" s="172"/>
      <c r="M377" s="19">
        <f>M381+M389</f>
        <v>23955.834</v>
      </c>
      <c r="N377" s="55">
        <f>N381+N389</f>
        <v>2955.8340000000007</v>
      </c>
      <c r="O377" s="163"/>
      <c r="P377" s="163"/>
      <c r="Q377" s="181"/>
      <c r="R377" s="12"/>
    </row>
    <row r="378" spans="1:18" ht="11.25">
      <c r="A378" s="190"/>
      <c r="B378" s="26" t="s">
        <v>5</v>
      </c>
      <c r="C378" s="19">
        <f>C382+C390</f>
        <v>2333.333</v>
      </c>
      <c r="D378" s="19">
        <f>D382+D390</f>
        <v>552.331</v>
      </c>
      <c r="E378" s="155"/>
      <c r="F378" s="19">
        <f>F382+F390</f>
        <v>2333.333</v>
      </c>
      <c r="G378" s="155"/>
      <c r="H378" s="19">
        <f>H382+H390</f>
        <v>2661.76</v>
      </c>
      <c r="I378" s="158"/>
      <c r="J378" s="19">
        <f>J382+J390</f>
        <v>2048.44</v>
      </c>
      <c r="K378" s="19">
        <f>K382+K390</f>
        <v>630.32</v>
      </c>
      <c r="L378" s="173"/>
      <c r="M378" s="19">
        <f>M382+M390</f>
        <v>2661.76</v>
      </c>
      <c r="N378" s="19" t="str">
        <f>N382</f>
        <v>x</v>
      </c>
      <c r="O378" s="164"/>
      <c r="P378" s="164"/>
      <c r="Q378" s="182"/>
      <c r="R378" s="12"/>
    </row>
    <row r="379" spans="1:18" ht="13.5">
      <c r="A379" s="72"/>
      <c r="B379" s="165" t="s">
        <v>20</v>
      </c>
      <c r="C379" s="166"/>
      <c r="D379" s="166"/>
      <c r="E379" s="166"/>
      <c r="F379" s="166"/>
      <c r="G379" s="166"/>
      <c r="H379" s="166"/>
      <c r="I379" s="166"/>
      <c r="J379" s="166"/>
      <c r="K379" s="166"/>
      <c r="L379" s="166"/>
      <c r="M379" s="166"/>
      <c r="N379" s="166"/>
      <c r="O379" s="166"/>
      <c r="P379" s="166"/>
      <c r="Q379" s="167"/>
      <c r="R379" s="12"/>
    </row>
    <row r="380" spans="1:18" ht="31.5">
      <c r="A380" s="168" t="s">
        <v>6</v>
      </c>
      <c r="B380" s="13" t="s">
        <v>48</v>
      </c>
      <c r="C380" s="14">
        <f>C381+C382</f>
        <v>500</v>
      </c>
      <c r="D380" s="14">
        <f>SUM(D381:D382)</f>
        <v>500</v>
      </c>
      <c r="E380" s="153"/>
      <c r="F380" s="14">
        <f>SUM(F381:F382)</f>
        <v>500</v>
      </c>
      <c r="G380" s="153"/>
      <c r="H380" s="14">
        <f>SUM(H381:H382)</f>
        <v>500</v>
      </c>
      <c r="I380" s="156"/>
      <c r="J380" s="14">
        <f>SUM(J381:J382)</f>
        <v>500</v>
      </c>
      <c r="K380" s="14">
        <f>SUM(K381:K382)</f>
        <v>0</v>
      </c>
      <c r="L380" s="171">
        <f>L384</f>
        <v>0</v>
      </c>
      <c r="M380" s="14">
        <f>SUM(M381:M382)</f>
        <v>500</v>
      </c>
      <c r="N380" s="74">
        <f>SUM(N381:N382)</f>
        <v>0</v>
      </c>
      <c r="O380" s="162"/>
      <c r="P380" s="162"/>
      <c r="Q380" s="180"/>
      <c r="R380" s="12"/>
    </row>
    <row r="381" spans="1:18" ht="11.25">
      <c r="A381" s="169"/>
      <c r="B381" s="26" t="s">
        <v>4</v>
      </c>
      <c r="C381" s="19">
        <f>C385</f>
        <v>450</v>
      </c>
      <c r="D381" s="19">
        <f>D385</f>
        <v>450</v>
      </c>
      <c r="E381" s="154"/>
      <c r="F381" s="19">
        <f>F385</f>
        <v>450</v>
      </c>
      <c r="G381" s="154"/>
      <c r="H381" s="19">
        <f>H385</f>
        <v>450</v>
      </c>
      <c r="I381" s="157"/>
      <c r="J381" s="19">
        <f>J385</f>
        <v>450</v>
      </c>
      <c r="K381" s="19">
        <f>K385</f>
        <v>0</v>
      </c>
      <c r="L381" s="172"/>
      <c r="M381" s="19">
        <f>M385</f>
        <v>450</v>
      </c>
      <c r="N381" s="19">
        <f>N385</f>
        <v>0</v>
      </c>
      <c r="O381" s="163"/>
      <c r="P381" s="163"/>
      <c r="Q381" s="181"/>
      <c r="R381" s="12"/>
    </row>
    <row r="382" spans="1:18" ht="11.25">
      <c r="A382" s="169"/>
      <c r="B382" s="26" t="s">
        <v>5</v>
      </c>
      <c r="C382" s="19">
        <f>C386</f>
        <v>50</v>
      </c>
      <c r="D382" s="19">
        <f>D386</f>
        <v>50</v>
      </c>
      <c r="E382" s="155"/>
      <c r="F382" s="19">
        <f>F386</f>
        <v>50</v>
      </c>
      <c r="G382" s="155"/>
      <c r="H382" s="19">
        <f>H386</f>
        <v>50</v>
      </c>
      <c r="I382" s="158"/>
      <c r="J382" s="19">
        <f>J386</f>
        <v>50</v>
      </c>
      <c r="K382" s="19">
        <f>K386</f>
        <v>0</v>
      </c>
      <c r="L382" s="173"/>
      <c r="M382" s="19">
        <f>M386</f>
        <v>50</v>
      </c>
      <c r="N382" s="19" t="str">
        <f>N386</f>
        <v>x</v>
      </c>
      <c r="O382" s="164"/>
      <c r="P382" s="164"/>
      <c r="Q382" s="182"/>
      <c r="R382" s="12"/>
    </row>
    <row r="383" spans="1:18" ht="11.25">
      <c r="A383" s="170"/>
      <c r="B383" s="18" t="s">
        <v>49</v>
      </c>
      <c r="C383" s="174"/>
      <c r="D383" s="175"/>
      <c r="E383" s="175"/>
      <c r="F383" s="175"/>
      <c r="G383" s="175"/>
      <c r="H383" s="175"/>
      <c r="I383" s="175"/>
      <c r="J383" s="175"/>
      <c r="K383" s="175"/>
      <c r="L383" s="175"/>
      <c r="M383" s="175"/>
      <c r="N383" s="175"/>
      <c r="O383" s="175"/>
      <c r="P383" s="175"/>
      <c r="Q383" s="176"/>
      <c r="R383" s="12"/>
    </row>
    <row r="384" spans="1:18" ht="68.25" customHeight="1">
      <c r="A384" s="200" t="s">
        <v>8</v>
      </c>
      <c r="B384" s="23" t="s">
        <v>271</v>
      </c>
      <c r="C384" s="75">
        <f>C385+C386</f>
        <v>500</v>
      </c>
      <c r="D384" s="75">
        <f>D385+D386</f>
        <v>500</v>
      </c>
      <c r="E384" s="153" t="s">
        <v>71</v>
      </c>
      <c r="F384" s="75">
        <f>F385+F386</f>
        <v>500</v>
      </c>
      <c r="G384" s="191" t="s">
        <v>351</v>
      </c>
      <c r="H384" s="75">
        <f>H385+H386</f>
        <v>500</v>
      </c>
      <c r="I384" s="201" t="s">
        <v>272</v>
      </c>
      <c r="J384" s="75">
        <f>J385+J386</f>
        <v>500</v>
      </c>
      <c r="K384" s="75">
        <f>K385+K386</f>
        <v>0</v>
      </c>
      <c r="L384" s="159">
        <v>0</v>
      </c>
      <c r="M384" s="75">
        <f>M385+M386</f>
        <v>500</v>
      </c>
      <c r="N384" s="22">
        <f>SUM(N385:N386)</f>
        <v>0</v>
      </c>
      <c r="O384" s="162"/>
      <c r="P384" s="162"/>
      <c r="Q384" s="197" t="s">
        <v>273</v>
      </c>
      <c r="R384" s="12"/>
    </row>
    <row r="385" spans="1:18" ht="11.25">
      <c r="A385" s="151"/>
      <c r="B385" s="26" t="s">
        <v>4</v>
      </c>
      <c r="C385" s="19">
        <v>450</v>
      </c>
      <c r="D385" s="19">
        <v>450</v>
      </c>
      <c r="E385" s="154"/>
      <c r="F385" s="19">
        <v>450</v>
      </c>
      <c r="G385" s="192"/>
      <c r="H385" s="19">
        <v>450</v>
      </c>
      <c r="I385" s="202"/>
      <c r="J385" s="19">
        <v>450</v>
      </c>
      <c r="K385" s="19">
        <v>0</v>
      </c>
      <c r="L385" s="160"/>
      <c r="M385" s="19">
        <v>450</v>
      </c>
      <c r="N385" s="22">
        <f>M385-C385</f>
        <v>0</v>
      </c>
      <c r="O385" s="163"/>
      <c r="P385" s="163"/>
      <c r="Q385" s="198"/>
      <c r="R385" s="12"/>
    </row>
    <row r="386" spans="1:18" ht="12">
      <c r="A386" s="151"/>
      <c r="B386" s="26" t="s">
        <v>5</v>
      </c>
      <c r="C386" s="19">
        <v>50</v>
      </c>
      <c r="D386" s="19">
        <v>50</v>
      </c>
      <c r="E386" s="154"/>
      <c r="F386" s="19">
        <v>50</v>
      </c>
      <c r="G386" s="193"/>
      <c r="H386" s="19">
        <v>50</v>
      </c>
      <c r="I386" s="203"/>
      <c r="J386" s="19">
        <v>50</v>
      </c>
      <c r="K386" s="19">
        <v>0</v>
      </c>
      <c r="L386" s="161"/>
      <c r="M386" s="19">
        <v>50</v>
      </c>
      <c r="N386" s="28" t="s">
        <v>45</v>
      </c>
      <c r="O386" s="164"/>
      <c r="P386" s="164"/>
      <c r="Q386" s="199"/>
      <c r="R386" s="12"/>
    </row>
    <row r="387" spans="1:18" ht="13.5">
      <c r="A387" s="72"/>
      <c r="B387" s="165" t="s">
        <v>19</v>
      </c>
      <c r="C387" s="166"/>
      <c r="D387" s="166"/>
      <c r="E387" s="166"/>
      <c r="F387" s="166"/>
      <c r="G387" s="166"/>
      <c r="H387" s="166"/>
      <c r="I387" s="166"/>
      <c r="J387" s="166"/>
      <c r="K387" s="166"/>
      <c r="L387" s="166"/>
      <c r="M387" s="166"/>
      <c r="N387" s="166"/>
      <c r="O387" s="166"/>
      <c r="P387" s="166"/>
      <c r="Q387" s="167"/>
      <c r="R387" s="12"/>
    </row>
    <row r="388" spans="1:18" ht="75">
      <c r="A388" s="189" t="s">
        <v>3</v>
      </c>
      <c r="B388" s="13" t="s">
        <v>47</v>
      </c>
      <c r="C388" s="14">
        <f>C389+C390</f>
        <v>22833.333</v>
      </c>
      <c r="D388" s="14">
        <f>SUM(D389:D390)</f>
        <v>502.331</v>
      </c>
      <c r="E388" s="153"/>
      <c r="F388" s="14">
        <f>SUM(F389:F390)</f>
        <v>22833.333</v>
      </c>
      <c r="G388" s="153"/>
      <c r="H388" s="14">
        <f>SUM(H389:H390)</f>
        <v>26117.593999999997</v>
      </c>
      <c r="I388" s="156"/>
      <c r="J388" s="14">
        <f>SUM(J389:J390)</f>
        <v>12354.81</v>
      </c>
      <c r="K388" s="14">
        <f>SUM(K389:K390)</f>
        <v>630.32</v>
      </c>
      <c r="L388" s="171">
        <f>(L391+L404)/2</f>
        <v>0.6666666666666666</v>
      </c>
      <c r="M388" s="14">
        <f>SUM(M389:M390)</f>
        <v>26117.593999999997</v>
      </c>
      <c r="N388" s="63">
        <f>SUM(N389:N390)</f>
        <v>2955.8340000000007</v>
      </c>
      <c r="O388" s="162"/>
      <c r="P388" s="162"/>
      <c r="Q388" s="180"/>
      <c r="R388" s="12"/>
    </row>
    <row r="389" spans="1:18" ht="11.25" customHeight="1">
      <c r="A389" s="190"/>
      <c r="B389" s="26" t="s">
        <v>4</v>
      </c>
      <c r="C389" s="19">
        <f>C392+C405</f>
        <v>20550</v>
      </c>
      <c r="D389" s="19">
        <f>D392+D405</f>
        <v>0</v>
      </c>
      <c r="E389" s="154"/>
      <c r="F389" s="19">
        <f>F392+F405</f>
        <v>20550</v>
      </c>
      <c r="G389" s="154"/>
      <c r="H389" s="19">
        <f>H392+H405</f>
        <v>23505.834</v>
      </c>
      <c r="I389" s="157"/>
      <c r="J389" s="19">
        <f>J392+J405</f>
        <v>10356.369999999999</v>
      </c>
      <c r="K389" s="19">
        <f>K392+K405</f>
        <v>0</v>
      </c>
      <c r="L389" s="172"/>
      <c r="M389" s="19">
        <f>M392+M405</f>
        <v>23505.834</v>
      </c>
      <c r="N389" s="55">
        <f>N392+N405</f>
        <v>2955.8340000000007</v>
      </c>
      <c r="O389" s="163"/>
      <c r="P389" s="163"/>
      <c r="Q389" s="181"/>
      <c r="R389" s="12"/>
    </row>
    <row r="390" spans="1:18" ht="11.25">
      <c r="A390" s="190"/>
      <c r="B390" s="26" t="s">
        <v>5</v>
      </c>
      <c r="C390" s="19">
        <f>C393+C406</f>
        <v>2283.333</v>
      </c>
      <c r="D390" s="19">
        <f>D393+D406</f>
        <v>502.331</v>
      </c>
      <c r="E390" s="155"/>
      <c r="F390" s="19">
        <f>F393+F406</f>
        <v>2283.333</v>
      </c>
      <c r="G390" s="155"/>
      <c r="H390" s="19">
        <f>H393+H406</f>
        <v>2611.76</v>
      </c>
      <c r="I390" s="158"/>
      <c r="J390" s="19">
        <f>J393+J406</f>
        <v>1998.44</v>
      </c>
      <c r="K390" s="19">
        <f>K393+K406</f>
        <v>630.32</v>
      </c>
      <c r="L390" s="173"/>
      <c r="M390" s="19">
        <f>M393+M406</f>
        <v>2611.76</v>
      </c>
      <c r="N390" s="21" t="s">
        <v>45</v>
      </c>
      <c r="O390" s="164"/>
      <c r="P390" s="164"/>
      <c r="Q390" s="182"/>
      <c r="R390" s="12"/>
    </row>
    <row r="391" spans="1:18" ht="31.5">
      <c r="A391" s="168" t="s">
        <v>6</v>
      </c>
      <c r="B391" s="13" t="s">
        <v>48</v>
      </c>
      <c r="C391" s="14">
        <f>C392+C393</f>
        <v>11074.931</v>
      </c>
      <c r="D391" s="14">
        <f>SUM(D392:D393)</f>
        <v>502.331</v>
      </c>
      <c r="E391" s="153"/>
      <c r="F391" s="14">
        <f>SUM(F392:F393)</f>
        <v>11074.931</v>
      </c>
      <c r="G391" s="153"/>
      <c r="H391" s="14">
        <f>SUM(H392:H393)</f>
        <v>11074.931</v>
      </c>
      <c r="I391" s="156"/>
      <c r="J391" s="14">
        <f>SUM(J392:J393)</f>
        <v>11074.931</v>
      </c>
      <c r="K391" s="14">
        <f>SUM(K392:K393)</f>
        <v>502.331</v>
      </c>
      <c r="L391" s="171">
        <f>(L395+L398+L401)/3</f>
        <v>1</v>
      </c>
      <c r="M391" s="14">
        <f>SUM(M392:M393)</f>
        <v>11074.931</v>
      </c>
      <c r="N391" s="74">
        <f>SUM(N392:N393)</f>
        <v>0</v>
      </c>
      <c r="O391" s="162"/>
      <c r="P391" s="162"/>
      <c r="Q391" s="180"/>
      <c r="R391" s="12"/>
    </row>
    <row r="392" spans="1:18" ht="11.25">
      <c r="A392" s="169"/>
      <c r="B392" s="26" t="s">
        <v>4</v>
      </c>
      <c r="C392" s="19">
        <f>C396+C399+C402</f>
        <v>9204.48</v>
      </c>
      <c r="D392" s="19">
        <f>D396+D399+D402</f>
        <v>0</v>
      </c>
      <c r="E392" s="154"/>
      <c r="F392" s="19">
        <f>F396+F399+F402</f>
        <v>9204.48</v>
      </c>
      <c r="G392" s="154"/>
      <c r="H392" s="19">
        <f>H396+H399+H402</f>
        <v>9204.48</v>
      </c>
      <c r="I392" s="157"/>
      <c r="J392" s="19">
        <f>J396+J399+J402</f>
        <v>9204.48</v>
      </c>
      <c r="K392" s="19">
        <f>K396+K399+K402</f>
        <v>0</v>
      </c>
      <c r="L392" s="172"/>
      <c r="M392" s="19">
        <f>M396+M399+M402</f>
        <v>9204.48</v>
      </c>
      <c r="N392" s="19">
        <f>N396+N399+N402</f>
        <v>0</v>
      </c>
      <c r="O392" s="163"/>
      <c r="P392" s="163"/>
      <c r="Q392" s="181"/>
      <c r="R392" s="12"/>
    </row>
    <row r="393" spans="1:18" ht="11.25">
      <c r="A393" s="169"/>
      <c r="B393" s="26" t="s">
        <v>5</v>
      </c>
      <c r="C393" s="19">
        <f>C397+C400+C403</f>
        <v>1870.451</v>
      </c>
      <c r="D393" s="19">
        <f>D397+D400+D403</f>
        <v>502.331</v>
      </c>
      <c r="E393" s="155"/>
      <c r="F393" s="19">
        <f>F397+F400+F403</f>
        <v>1870.451</v>
      </c>
      <c r="G393" s="155"/>
      <c r="H393" s="19">
        <f>H397+H400+H403</f>
        <v>1870.451</v>
      </c>
      <c r="I393" s="158"/>
      <c r="J393" s="19">
        <f>J397+J400+J403</f>
        <v>1870.451</v>
      </c>
      <c r="K393" s="19">
        <f>K397+K400+K403</f>
        <v>502.331</v>
      </c>
      <c r="L393" s="173"/>
      <c r="M393" s="19">
        <f>M397+M400+M403</f>
        <v>1870.451</v>
      </c>
      <c r="N393" s="21" t="s">
        <v>45</v>
      </c>
      <c r="O393" s="164"/>
      <c r="P393" s="164"/>
      <c r="Q393" s="182"/>
      <c r="R393" s="12"/>
    </row>
    <row r="394" spans="1:18" ht="11.25">
      <c r="A394" s="170"/>
      <c r="B394" s="18" t="s">
        <v>49</v>
      </c>
      <c r="C394" s="174"/>
      <c r="D394" s="175"/>
      <c r="E394" s="175"/>
      <c r="F394" s="175"/>
      <c r="G394" s="175"/>
      <c r="H394" s="175"/>
      <c r="I394" s="175"/>
      <c r="J394" s="175"/>
      <c r="K394" s="175"/>
      <c r="L394" s="175"/>
      <c r="M394" s="175"/>
      <c r="N394" s="175"/>
      <c r="O394" s="175"/>
      <c r="P394" s="175"/>
      <c r="Q394" s="176"/>
      <c r="R394" s="12"/>
    </row>
    <row r="395" spans="1:18" ht="45">
      <c r="A395" s="194" t="s">
        <v>8</v>
      </c>
      <c r="B395" s="23" t="s">
        <v>274</v>
      </c>
      <c r="C395" s="75">
        <f>SUM(C396:C397)</f>
        <v>470.571</v>
      </c>
      <c r="D395" s="75">
        <f>SUM(D396:D397)</f>
        <v>470.571</v>
      </c>
      <c r="E395" s="153" t="s">
        <v>289</v>
      </c>
      <c r="F395" s="75">
        <f>SUM(F396:F397)</f>
        <v>470.571</v>
      </c>
      <c r="G395" s="186" t="s">
        <v>290</v>
      </c>
      <c r="H395" s="75">
        <f>SUM(H396:H397)</f>
        <v>470.571</v>
      </c>
      <c r="I395" s="156" t="s">
        <v>291</v>
      </c>
      <c r="J395" s="75">
        <f>SUM(J396:J397)</f>
        <v>470.571</v>
      </c>
      <c r="K395" s="75">
        <f>SUM(K396:K397)</f>
        <v>470.571</v>
      </c>
      <c r="L395" s="159">
        <f>J395/C395</f>
        <v>1</v>
      </c>
      <c r="M395" s="75">
        <f>SUM(M396:M397)</f>
        <v>470.571</v>
      </c>
      <c r="N395" s="71">
        <f>SUM(N396:N397)</f>
        <v>0</v>
      </c>
      <c r="O395" s="180"/>
      <c r="P395" s="145"/>
      <c r="Q395" s="180" t="s">
        <v>292</v>
      </c>
      <c r="R395" s="12"/>
    </row>
    <row r="396" spans="1:18" ht="11.25">
      <c r="A396" s="195"/>
      <c r="B396" s="26" t="s">
        <v>4</v>
      </c>
      <c r="C396" s="19">
        <v>0</v>
      </c>
      <c r="D396" s="19">
        <v>0</v>
      </c>
      <c r="E396" s="154"/>
      <c r="F396" s="19">
        <v>0</v>
      </c>
      <c r="G396" s="187"/>
      <c r="H396" s="19">
        <v>0</v>
      </c>
      <c r="I396" s="157"/>
      <c r="J396" s="19">
        <v>0</v>
      </c>
      <c r="K396" s="19">
        <v>0</v>
      </c>
      <c r="L396" s="160"/>
      <c r="M396" s="19">
        <v>0</v>
      </c>
      <c r="N396" s="21">
        <f>M396-C396</f>
        <v>0</v>
      </c>
      <c r="O396" s="181"/>
      <c r="P396" s="146"/>
      <c r="Q396" s="181"/>
      <c r="R396" s="12"/>
    </row>
    <row r="397" spans="1:18" ht="11.25">
      <c r="A397" s="196"/>
      <c r="B397" s="26" t="s">
        <v>5</v>
      </c>
      <c r="C397" s="19">
        <v>470.571</v>
      </c>
      <c r="D397" s="19">
        <v>470.571</v>
      </c>
      <c r="E397" s="155"/>
      <c r="F397" s="19">
        <v>470.571</v>
      </c>
      <c r="G397" s="188"/>
      <c r="H397" s="19">
        <v>470.571</v>
      </c>
      <c r="I397" s="158"/>
      <c r="J397" s="19">
        <v>470.571</v>
      </c>
      <c r="K397" s="19">
        <v>470.571</v>
      </c>
      <c r="L397" s="161"/>
      <c r="M397" s="19">
        <v>470.571</v>
      </c>
      <c r="N397" s="21" t="s">
        <v>45</v>
      </c>
      <c r="O397" s="182"/>
      <c r="P397" s="147"/>
      <c r="Q397" s="182"/>
      <c r="R397" s="12"/>
    </row>
    <row r="398" spans="1:18" ht="56.25">
      <c r="A398" s="150" t="s">
        <v>9</v>
      </c>
      <c r="B398" s="23" t="s">
        <v>275</v>
      </c>
      <c r="C398" s="75">
        <f>SUM(C399:C400)</f>
        <v>31.76</v>
      </c>
      <c r="D398" s="75">
        <f>SUM(D399:D400)</f>
        <v>31.76</v>
      </c>
      <c r="E398" s="153" t="s">
        <v>283</v>
      </c>
      <c r="F398" s="75">
        <f>SUM(F399:F400)</f>
        <v>31.76</v>
      </c>
      <c r="G398" s="153" t="s">
        <v>293</v>
      </c>
      <c r="H398" s="75">
        <f>SUM(H399:H400)</f>
        <v>31.76</v>
      </c>
      <c r="I398" s="156" t="s">
        <v>294</v>
      </c>
      <c r="J398" s="75">
        <f>SUM(J399:J400)</f>
        <v>31.76</v>
      </c>
      <c r="K398" s="75">
        <f>SUM(K399:K400)</f>
        <v>31.76</v>
      </c>
      <c r="L398" s="159">
        <f>J398/C398</f>
        <v>1</v>
      </c>
      <c r="M398" s="75">
        <f>SUM(M399:M400)</f>
        <v>31.76</v>
      </c>
      <c r="N398" s="71">
        <f>SUM(N399:N400)</f>
        <v>0</v>
      </c>
      <c r="O398" s="180"/>
      <c r="P398" s="145"/>
      <c r="Q398" s="180" t="s">
        <v>295</v>
      </c>
      <c r="R398" s="12"/>
    </row>
    <row r="399" spans="1:18" ht="11.25">
      <c r="A399" s="151"/>
      <c r="B399" s="26" t="s">
        <v>4</v>
      </c>
      <c r="C399" s="19">
        <v>0</v>
      </c>
      <c r="D399" s="19">
        <v>0</v>
      </c>
      <c r="E399" s="154"/>
      <c r="F399" s="19">
        <v>0</v>
      </c>
      <c r="G399" s="154"/>
      <c r="H399" s="19">
        <v>0</v>
      </c>
      <c r="I399" s="157"/>
      <c r="J399" s="19">
        <v>0</v>
      </c>
      <c r="K399" s="19">
        <v>0</v>
      </c>
      <c r="L399" s="160"/>
      <c r="M399" s="19">
        <v>0</v>
      </c>
      <c r="N399" s="21">
        <f>M399-C399</f>
        <v>0</v>
      </c>
      <c r="O399" s="181"/>
      <c r="P399" s="146"/>
      <c r="Q399" s="181"/>
      <c r="R399" s="12"/>
    </row>
    <row r="400" spans="1:18" ht="11.25">
      <c r="A400" s="152"/>
      <c r="B400" s="26" t="s">
        <v>5</v>
      </c>
      <c r="C400" s="19">
        <v>31.76</v>
      </c>
      <c r="D400" s="19">
        <v>31.76</v>
      </c>
      <c r="E400" s="155"/>
      <c r="F400" s="19">
        <v>31.76</v>
      </c>
      <c r="G400" s="155"/>
      <c r="H400" s="19">
        <v>31.76</v>
      </c>
      <c r="I400" s="158"/>
      <c r="J400" s="19">
        <v>31.76</v>
      </c>
      <c r="K400" s="19">
        <v>31.76</v>
      </c>
      <c r="L400" s="161"/>
      <c r="M400" s="19">
        <v>31.76</v>
      </c>
      <c r="N400" s="21" t="s">
        <v>45</v>
      </c>
      <c r="O400" s="182"/>
      <c r="P400" s="147"/>
      <c r="Q400" s="182"/>
      <c r="R400" s="12"/>
    </row>
    <row r="401" spans="1:18" ht="33.75">
      <c r="A401" s="150" t="s">
        <v>51</v>
      </c>
      <c r="B401" s="23" t="s">
        <v>276</v>
      </c>
      <c r="C401" s="75">
        <f>SUM(C402:C403)</f>
        <v>10572.599999999999</v>
      </c>
      <c r="D401" s="75">
        <f>SUM(D402:D403)</f>
        <v>0</v>
      </c>
      <c r="E401" s="153" t="s">
        <v>67</v>
      </c>
      <c r="F401" s="75">
        <f>SUM(F402:F403)</f>
        <v>10572.599999999999</v>
      </c>
      <c r="G401" s="186" t="s">
        <v>296</v>
      </c>
      <c r="H401" s="75">
        <f>SUM(H402:H403)</f>
        <v>10572.599999999999</v>
      </c>
      <c r="I401" s="156" t="s">
        <v>297</v>
      </c>
      <c r="J401" s="75">
        <f>SUM(J402:J403)</f>
        <v>10572.599999999999</v>
      </c>
      <c r="K401" s="75">
        <f>SUM(K402:K403)</f>
        <v>0</v>
      </c>
      <c r="L401" s="159">
        <f>J401/C401</f>
        <v>1</v>
      </c>
      <c r="M401" s="75">
        <f>SUM(M402:M403)</f>
        <v>10572.599999999999</v>
      </c>
      <c r="N401" s="71">
        <f>SUM(N402:N403)</f>
        <v>0</v>
      </c>
      <c r="O401" s="180"/>
      <c r="P401" s="145"/>
      <c r="Q401" s="180"/>
      <c r="R401" s="12"/>
    </row>
    <row r="402" spans="1:18" ht="11.25">
      <c r="A402" s="151"/>
      <c r="B402" s="26" t="s">
        <v>4</v>
      </c>
      <c r="C402" s="19">
        <v>9204.48</v>
      </c>
      <c r="D402" s="19">
        <v>0</v>
      </c>
      <c r="E402" s="154"/>
      <c r="F402" s="19">
        <v>9204.48</v>
      </c>
      <c r="G402" s="187"/>
      <c r="H402" s="19">
        <v>9204.48</v>
      </c>
      <c r="I402" s="157"/>
      <c r="J402" s="19">
        <v>9204.48</v>
      </c>
      <c r="K402" s="19">
        <v>0</v>
      </c>
      <c r="L402" s="160"/>
      <c r="M402" s="19">
        <v>9204.48</v>
      </c>
      <c r="N402" s="21">
        <f>M402-C402</f>
        <v>0</v>
      </c>
      <c r="O402" s="181"/>
      <c r="P402" s="146"/>
      <c r="Q402" s="181"/>
      <c r="R402" s="12"/>
    </row>
    <row r="403" spans="1:18" ht="11.25">
      <c r="A403" s="152"/>
      <c r="B403" s="26" t="s">
        <v>5</v>
      </c>
      <c r="C403" s="19">
        <v>1368.12</v>
      </c>
      <c r="D403" s="19">
        <v>0</v>
      </c>
      <c r="E403" s="155"/>
      <c r="F403" s="19">
        <v>1368.12</v>
      </c>
      <c r="G403" s="188"/>
      <c r="H403" s="19">
        <v>1368.12</v>
      </c>
      <c r="I403" s="158"/>
      <c r="J403" s="19">
        <v>1368.12</v>
      </c>
      <c r="K403" s="19">
        <v>0</v>
      </c>
      <c r="L403" s="161"/>
      <c r="M403" s="19">
        <v>1368.12</v>
      </c>
      <c r="N403" s="21" t="s">
        <v>45</v>
      </c>
      <c r="O403" s="182"/>
      <c r="P403" s="147"/>
      <c r="Q403" s="182"/>
      <c r="R403" s="12"/>
    </row>
    <row r="404" spans="1:18" ht="31.5">
      <c r="A404" s="168" t="s">
        <v>7</v>
      </c>
      <c r="B404" s="13" t="s">
        <v>53</v>
      </c>
      <c r="C404" s="14">
        <f>C405+C406</f>
        <v>11758.401999999998</v>
      </c>
      <c r="D404" s="14">
        <f>SUM(D405:D406)</f>
        <v>0</v>
      </c>
      <c r="E404" s="153"/>
      <c r="F404" s="14">
        <f>SUM(F405:F406)</f>
        <v>11758.401999999998</v>
      </c>
      <c r="G404" s="153"/>
      <c r="H404" s="14">
        <f>SUM(H405:H406)</f>
        <v>15042.662999999999</v>
      </c>
      <c r="I404" s="156"/>
      <c r="J404" s="14">
        <f>SUM(J405:J406)</f>
        <v>1279.8790000000001</v>
      </c>
      <c r="K404" s="14">
        <f>SUM(K405:K406)</f>
        <v>127.989</v>
      </c>
      <c r="L404" s="171">
        <f>(L408+L411+L414)/3</f>
        <v>0.3333333333333333</v>
      </c>
      <c r="M404" s="14">
        <f>SUM(M405:M406)</f>
        <v>15042.662999999999</v>
      </c>
      <c r="N404" s="74">
        <f>SUM(N405:N406)</f>
        <v>2955.8340000000007</v>
      </c>
      <c r="O404" s="162"/>
      <c r="P404" s="162"/>
      <c r="Q404" s="180"/>
      <c r="R404" s="12"/>
    </row>
    <row r="405" spans="1:18" ht="11.25">
      <c r="A405" s="169"/>
      <c r="B405" s="26" t="s">
        <v>4</v>
      </c>
      <c r="C405" s="19">
        <f>C409+C412+C415</f>
        <v>11345.519999999999</v>
      </c>
      <c r="D405" s="19">
        <f>D409+D412+D415</f>
        <v>0</v>
      </c>
      <c r="E405" s="154"/>
      <c r="F405" s="19">
        <f>F409+F412+F415</f>
        <v>11345.519999999999</v>
      </c>
      <c r="G405" s="154"/>
      <c r="H405" s="19">
        <f>H409+H412+H415</f>
        <v>14301.354</v>
      </c>
      <c r="I405" s="157"/>
      <c r="J405" s="19">
        <f>J409+J412+J415</f>
        <v>1151.89</v>
      </c>
      <c r="K405" s="19">
        <f>K409+K412+K415</f>
        <v>0</v>
      </c>
      <c r="L405" s="172"/>
      <c r="M405" s="19">
        <f>M409+M412+M415</f>
        <v>14301.354</v>
      </c>
      <c r="N405" s="19">
        <f>N409+N412+N415</f>
        <v>2955.8340000000007</v>
      </c>
      <c r="O405" s="163"/>
      <c r="P405" s="163"/>
      <c r="Q405" s="181"/>
      <c r="R405" s="12"/>
    </row>
    <row r="406" spans="1:18" ht="11.25">
      <c r="A406" s="169"/>
      <c r="B406" s="26" t="s">
        <v>5</v>
      </c>
      <c r="C406" s="19">
        <f>C410+C413+C416</f>
        <v>412.882</v>
      </c>
      <c r="D406" s="19">
        <f>D410+D413+D416</f>
        <v>0</v>
      </c>
      <c r="E406" s="155"/>
      <c r="F406" s="19">
        <f>F410+F413+F416</f>
        <v>412.882</v>
      </c>
      <c r="G406" s="155"/>
      <c r="H406" s="19">
        <f>H410+H413+H416</f>
        <v>741.3090000000001</v>
      </c>
      <c r="I406" s="158"/>
      <c r="J406" s="19">
        <f>J410+J413+J416</f>
        <v>127.989</v>
      </c>
      <c r="K406" s="19">
        <f>K410+K413+K416</f>
        <v>127.989</v>
      </c>
      <c r="L406" s="173"/>
      <c r="M406" s="19">
        <f>M410+M413+M416</f>
        <v>741.3090000000001</v>
      </c>
      <c r="N406" s="21" t="s">
        <v>45</v>
      </c>
      <c r="O406" s="164"/>
      <c r="P406" s="164"/>
      <c r="Q406" s="182"/>
      <c r="R406" s="12"/>
    </row>
    <row r="407" spans="1:18" ht="11.25">
      <c r="A407" s="170"/>
      <c r="B407" s="18" t="s">
        <v>49</v>
      </c>
      <c r="C407" s="174"/>
      <c r="D407" s="175"/>
      <c r="E407" s="175"/>
      <c r="F407" s="175"/>
      <c r="G407" s="175"/>
      <c r="H407" s="175"/>
      <c r="I407" s="175"/>
      <c r="J407" s="175"/>
      <c r="K407" s="175"/>
      <c r="L407" s="175"/>
      <c r="M407" s="175"/>
      <c r="N407" s="175"/>
      <c r="O407" s="175"/>
      <c r="P407" s="175"/>
      <c r="Q407" s="176"/>
      <c r="R407" s="12"/>
    </row>
    <row r="408" spans="1:18" ht="45" customHeight="1">
      <c r="A408" s="150" t="s">
        <v>10</v>
      </c>
      <c r="B408" s="23" t="s">
        <v>279</v>
      </c>
      <c r="C408" s="75">
        <f>SUM(C409:C410)</f>
        <v>1279.8790000000001</v>
      </c>
      <c r="D408" s="75">
        <f>SUM(D409:D410)</f>
        <v>0</v>
      </c>
      <c r="E408" s="153" t="s">
        <v>67</v>
      </c>
      <c r="F408" s="75">
        <f>SUM(F409:F410)</f>
        <v>1279.8790000000001</v>
      </c>
      <c r="G408" s="153" t="s">
        <v>280</v>
      </c>
      <c r="H408" s="75">
        <f>SUM(H409:H410)</f>
        <v>1279.8790000000001</v>
      </c>
      <c r="I408" s="156" t="s">
        <v>281</v>
      </c>
      <c r="J408" s="75">
        <f>SUM(J409:J410)</f>
        <v>1279.8790000000001</v>
      </c>
      <c r="K408" s="75">
        <f>SUM(K409:K410)</f>
        <v>127.989</v>
      </c>
      <c r="L408" s="159">
        <f>J408/C408</f>
        <v>1</v>
      </c>
      <c r="M408" s="75">
        <f>SUM(M409:M410)</f>
        <v>1279.8790000000001</v>
      </c>
      <c r="N408" s="71">
        <f>SUM(N409:N410)</f>
        <v>0</v>
      </c>
      <c r="O408" s="180"/>
      <c r="P408" s="145"/>
      <c r="Q408" s="180" t="s">
        <v>282</v>
      </c>
      <c r="R408" s="12"/>
    </row>
    <row r="409" spans="1:18" ht="11.25" customHeight="1">
      <c r="A409" s="151"/>
      <c r="B409" s="26" t="s">
        <v>4</v>
      </c>
      <c r="C409" s="19">
        <v>1151.89</v>
      </c>
      <c r="D409" s="19">
        <v>0</v>
      </c>
      <c r="E409" s="154"/>
      <c r="F409" s="19">
        <v>1151.89</v>
      </c>
      <c r="G409" s="154"/>
      <c r="H409" s="19">
        <v>1151.89</v>
      </c>
      <c r="I409" s="157"/>
      <c r="J409" s="19">
        <v>1151.89</v>
      </c>
      <c r="K409" s="19">
        <v>0</v>
      </c>
      <c r="L409" s="160"/>
      <c r="M409" s="19">
        <v>1151.89</v>
      </c>
      <c r="N409" s="21">
        <f>M409-C409</f>
        <v>0</v>
      </c>
      <c r="O409" s="181"/>
      <c r="P409" s="146"/>
      <c r="Q409" s="181"/>
      <c r="R409" s="12"/>
    </row>
    <row r="410" spans="1:18" ht="11.25" customHeight="1">
      <c r="A410" s="152"/>
      <c r="B410" s="26" t="s">
        <v>5</v>
      </c>
      <c r="C410" s="19">
        <v>127.989</v>
      </c>
      <c r="D410" s="19">
        <v>0</v>
      </c>
      <c r="E410" s="155"/>
      <c r="F410" s="19">
        <v>127.989</v>
      </c>
      <c r="G410" s="155"/>
      <c r="H410" s="19">
        <v>127.989</v>
      </c>
      <c r="I410" s="158"/>
      <c r="J410" s="19">
        <v>127.989</v>
      </c>
      <c r="K410" s="19">
        <v>127.989</v>
      </c>
      <c r="L410" s="161"/>
      <c r="M410" s="19">
        <v>127.989</v>
      </c>
      <c r="N410" s="21" t="s">
        <v>45</v>
      </c>
      <c r="O410" s="182"/>
      <c r="P410" s="147"/>
      <c r="Q410" s="182"/>
      <c r="R410" s="12"/>
    </row>
    <row r="411" spans="1:18" ht="56.25">
      <c r="A411" s="150" t="s">
        <v>11</v>
      </c>
      <c r="B411" s="23" t="s">
        <v>278</v>
      </c>
      <c r="C411" s="75">
        <f>SUM(C412:C413)</f>
        <v>319.654</v>
      </c>
      <c r="D411" s="75">
        <f>SUM(D412:D413)</f>
        <v>0</v>
      </c>
      <c r="E411" s="153" t="s">
        <v>283</v>
      </c>
      <c r="F411" s="75">
        <f>SUM(F412:F413)</f>
        <v>319.654</v>
      </c>
      <c r="G411" s="153" t="s">
        <v>284</v>
      </c>
      <c r="H411" s="75">
        <f>SUM(H412:H413)</f>
        <v>319.654</v>
      </c>
      <c r="I411" s="156" t="s">
        <v>285</v>
      </c>
      <c r="J411" s="75">
        <f>SUM(J412:J413)</f>
        <v>0</v>
      </c>
      <c r="K411" s="75">
        <f>SUM(K412:K413)</f>
        <v>0</v>
      </c>
      <c r="L411" s="159">
        <v>0</v>
      </c>
      <c r="M411" s="75">
        <f>SUM(M412:M413)</f>
        <v>319.654</v>
      </c>
      <c r="N411" s="71">
        <f>SUM(N412:N413)</f>
        <v>0</v>
      </c>
      <c r="O411" s="180"/>
      <c r="P411" s="145"/>
      <c r="Q411" s="180" t="s">
        <v>288</v>
      </c>
      <c r="R411" s="12"/>
    </row>
    <row r="412" spans="1:18" ht="11.25" customHeight="1">
      <c r="A412" s="151"/>
      <c r="B412" s="26" t="s">
        <v>4</v>
      </c>
      <c r="C412" s="19">
        <v>288</v>
      </c>
      <c r="D412" s="19">
        <v>0</v>
      </c>
      <c r="E412" s="154"/>
      <c r="F412" s="19">
        <v>288</v>
      </c>
      <c r="G412" s="154"/>
      <c r="H412" s="19">
        <v>288</v>
      </c>
      <c r="I412" s="157"/>
      <c r="J412" s="19">
        <v>0</v>
      </c>
      <c r="K412" s="19">
        <v>0</v>
      </c>
      <c r="L412" s="160"/>
      <c r="M412" s="19">
        <v>288</v>
      </c>
      <c r="N412" s="21">
        <f>M412-C412</f>
        <v>0</v>
      </c>
      <c r="O412" s="181"/>
      <c r="P412" s="146"/>
      <c r="Q412" s="181"/>
      <c r="R412" s="12"/>
    </row>
    <row r="413" spans="1:18" ht="11.25" customHeight="1">
      <c r="A413" s="152"/>
      <c r="B413" s="26" t="s">
        <v>5</v>
      </c>
      <c r="C413" s="19">
        <v>31.654</v>
      </c>
      <c r="D413" s="19">
        <v>0</v>
      </c>
      <c r="E413" s="155"/>
      <c r="F413" s="19">
        <v>31.654</v>
      </c>
      <c r="G413" s="155"/>
      <c r="H413" s="19">
        <v>31.654</v>
      </c>
      <c r="I413" s="158"/>
      <c r="J413" s="19">
        <v>0</v>
      </c>
      <c r="K413" s="19">
        <v>0</v>
      </c>
      <c r="L413" s="161"/>
      <c r="M413" s="19">
        <v>31.654</v>
      </c>
      <c r="N413" s="21" t="s">
        <v>45</v>
      </c>
      <c r="O413" s="182"/>
      <c r="P413" s="147"/>
      <c r="Q413" s="182"/>
      <c r="R413" s="12"/>
    </row>
    <row r="414" spans="1:18" ht="45" customHeight="1">
      <c r="A414" s="150" t="s">
        <v>54</v>
      </c>
      <c r="B414" s="23" t="s">
        <v>277</v>
      </c>
      <c r="C414" s="75">
        <f>SUM(C415:C416)</f>
        <v>10158.868999999999</v>
      </c>
      <c r="D414" s="75">
        <f>SUM(D415:D416)</f>
        <v>0</v>
      </c>
      <c r="E414" s="153" t="s">
        <v>67</v>
      </c>
      <c r="F414" s="75">
        <f>SUM(F415:F416)</f>
        <v>10158.868999999999</v>
      </c>
      <c r="G414" s="191" t="s">
        <v>352</v>
      </c>
      <c r="H414" s="75">
        <f>SUM(H415:H416)</f>
        <v>13443.13</v>
      </c>
      <c r="I414" s="156" t="s">
        <v>286</v>
      </c>
      <c r="J414" s="75">
        <f>SUM(J415:J416)</f>
        <v>0</v>
      </c>
      <c r="K414" s="75">
        <f>SUM(K415:K416)</f>
        <v>0</v>
      </c>
      <c r="L414" s="159">
        <v>0</v>
      </c>
      <c r="M414" s="75">
        <f>SUM(M415:M416)</f>
        <v>13443.13</v>
      </c>
      <c r="N414" s="30">
        <f>SUM(N415:N416)</f>
        <v>2955.8340000000007</v>
      </c>
      <c r="O414" s="180"/>
      <c r="P414" s="145"/>
      <c r="Q414" s="180" t="s">
        <v>287</v>
      </c>
      <c r="R414" s="12"/>
    </row>
    <row r="415" spans="1:18" ht="11.25" customHeight="1">
      <c r="A415" s="151"/>
      <c r="B415" s="26" t="s">
        <v>4</v>
      </c>
      <c r="C415" s="19">
        <v>9905.63</v>
      </c>
      <c r="D415" s="19">
        <v>0</v>
      </c>
      <c r="E415" s="154"/>
      <c r="F415" s="19">
        <v>9905.63</v>
      </c>
      <c r="G415" s="192"/>
      <c r="H415" s="19">
        <v>12861.464</v>
      </c>
      <c r="I415" s="157"/>
      <c r="J415" s="19">
        <v>0</v>
      </c>
      <c r="K415" s="19">
        <v>0</v>
      </c>
      <c r="L415" s="160"/>
      <c r="M415" s="19">
        <v>12861.464</v>
      </c>
      <c r="N415" s="29">
        <f>M415-C415</f>
        <v>2955.8340000000007</v>
      </c>
      <c r="O415" s="181"/>
      <c r="P415" s="146"/>
      <c r="Q415" s="181"/>
      <c r="R415" s="12"/>
    </row>
    <row r="416" spans="1:18" ht="11.25" customHeight="1">
      <c r="A416" s="152"/>
      <c r="B416" s="26" t="s">
        <v>5</v>
      </c>
      <c r="C416" s="19">
        <v>253.239</v>
      </c>
      <c r="D416" s="19">
        <v>0</v>
      </c>
      <c r="E416" s="155"/>
      <c r="F416" s="19">
        <v>253.239</v>
      </c>
      <c r="G416" s="193"/>
      <c r="H416" s="19">
        <v>581.666</v>
      </c>
      <c r="I416" s="158"/>
      <c r="J416" s="19">
        <v>0</v>
      </c>
      <c r="K416" s="19">
        <v>0</v>
      </c>
      <c r="L416" s="161"/>
      <c r="M416" s="19">
        <v>581.666</v>
      </c>
      <c r="N416" s="21" t="s">
        <v>45</v>
      </c>
      <c r="O416" s="182"/>
      <c r="P416" s="147"/>
      <c r="Q416" s="182"/>
      <c r="R416" s="12"/>
    </row>
    <row r="417" spans="1:18" ht="15.75">
      <c r="A417" s="72"/>
      <c r="B417" s="290" t="s">
        <v>25</v>
      </c>
      <c r="C417" s="291"/>
      <c r="D417" s="291"/>
      <c r="E417" s="291"/>
      <c r="F417" s="291"/>
      <c r="G417" s="291"/>
      <c r="H417" s="291"/>
      <c r="I417" s="291"/>
      <c r="J417" s="291"/>
      <c r="K417" s="291"/>
      <c r="L417" s="291"/>
      <c r="M417" s="291"/>
      <c r="N417" s="291"/>
      <c r="O417" s="291"/>
      <c r="P417" s="291"/>
      <c r="Q417" s="292"/>
      <c r="R417" s="12"/>
    </row>
    <row r="418" spans="1:18" ht="75">
      <c r="A418" s="189" t="s">
        <v>3</v>
      </c>
      <c r="B418" s="13" t="s">
        <v>47</v>
      </c>
      <c r="C418" s="14">
        <f>C419+C420</f>
        <v>224671.283</v>
      </c>
      <c r="D418" s="14">
        <f>SUM(D419:D420)</f>
        <v>24807.79417</v>
      </c>
      <c r="E418" s="153"/>
      <c r="F418" s="14">
        <f>SUM(F419:F420)</f>
        <v>224535.5079</v>
      </c>
      <c r="G418" s="153"/>
      <c r="H418" s="14">
        <f>SUM(H419:H420)</f>
        <v>204708.2309</v>
      </c>
      <c r="I418" s="156"/>
      <c r="J418" s="14">
        <f>SUM(J419:J420)</f>
        <v>33719.32339</v>
      </c>
      <c r="K418" s="14">
        <f>SUM(K419:K420)</f>
        <v>24782.918307</v>
      </c>
      <c r="L418" s="171">
        <f>(L421+L434)/2</f>
        <v>0.21862187389450627</v>
      </c>
      <c r="M418" s="14">
        <f>SUM(M419:M420)</f>
        <v>225105.25849</v>
      </c>
      <c r="N418" s="63">
        <f>SUM(N419:N420)</f>
        <v>802.323</v>
      </c>
      <c r="O418" s="162"/>
      <c r="P418" s="162"/>
      <c r="Q418" s="180"/>
      <c r="R418" s="12"/>
    </row>
    <row r="419" spans="1:18" ht="11.25">
      <c r="A419" s="190"/>
      <c r="B419" s="26" t="s">
        <v>4</v>
      </c>
      <c r="C419" s="19">
        <f>C422+C435</f>
        <v>202061.905</v>
      </c>
      <c r="D419" s="19">
        <f>D422+D435</f>
        <v>21412.58555</v>
      </c>
      <c r="E419" s="154"/>
      <c r="F419" s="19">
        <f>F422+F435</f>
        <v>201939.70741</v>
      </c>
      <c r="G419" s="154"/>
      <c r="H419" s="19">
        <f>H422+H435</f>
        <v>184237.41141</v>
      </c>
      <c r="I419" s="157"/>
      <c r="J419" s="19">
        <f>J422+J435</f>
        <v>30332.99064</v>
      </c>
      <c r="K419" s="19">
        <f>K422+K435</f>
        <v>21412.585557</v>
      </c>
      <c r="L419" s="172"/>
      <c r="M419" s="19">
        <f>M422+M435</f>
        <v>202864.228</v>
      </c>
      <c r="N419" s="55">
        <f>N422+N435</f>
        <v>802.323</v>
      </c>
      <c r="O419" s="163"/>
      <c r="P419" s="163"/>
      <c r="Q419" s="181"/>
      <c r="R419" s="12"/>
    </row>
    <row r="420" spans="1:18" ht="11.25">
      <c r="A420" s="190"/>
      <c r="B420" s="26" t="s">
        <v>5</v>
      </c>
      <c r="C420" s="19">
        <f>C423+C436</f>
        <v>22609.378000000004</v>
      </c>
      <c r="D420" s="19">
        <f>D423+D436</f>
        <v>3395.20862</v>
      </c>
      <c r="E420" s="155"/>
      <c r="F420" s="19">
        <f>F423+F436</f>
        <v>22595.80049</v>
      </c>
      <c r="G420" s="155"/>
      <c r="H420" s="19">
        <f>H423+H436</f>
        <v>20470.81949</v>
      </c>
      <c r="I420" s="158"/>
      <c r="J420" s="19">
        <f>J423+J436</f>
        <v>3386.33275</v>
      </c>
      <c r="K420" s="19">
        <f>K423+K436</f>
        <v>3370.33275</v>
      </c>
      <c r="L420" s="173"/>
      <c r="M420" s="19">
        <f>M423+M436</f>
        <v>22241.030490000005</v>
      </c>
      <c r="N420" s="22" t="s">
        <v>45</v>
      </c>
      <c r="O420" s="164"/>
      <c r="P420" s="164"/>
      <c r="Q420" s="182"/>
      <c r="R420" s="12"/>
    </row>
    <row r="421" spans="1:18" ht="31.5">
      <c r="A421" s="168" t="s">
        <v>6</v>
      </c>
      <c r="B421" s="13" t="s">
        <v>48</v>
      </c>
      <c r="C421" s="14">
        <f>SUM(C422:C423)</f>
        <v>105055.49</v>
      </c>
      <c r="D421" s="14">
        <f>SUM(D422:D423)</f>
        <v>18387.50036</v>
      </c>
      <c r="E421" s="153"/>
      <c r="F421" s="14">
        <f>SUM(F422:F423)</f>
        <v>105055.49</v>
      </c>
      <c r="G421" s="153"/>
      <c r="H421" s="14">
        <f>SUM(H422:H423)</f>
        <v>104259.71</v>
      </c>
      <c r="I421" s="156"/>
      <c r="J421" s="14">
        <f>SUM(J422:J423)</f>
        <v>24795.284359999998</v>
      </c>
      <c r="K421" s="14">
        <f>SUM(K422:K423)</f>
        <v>18362.624490000002</v>
      </c>
      <c r="L421" s="171">
        <f>(L425+L428+L431)/3</f>
        <v>0.12599988089655442</v>
      </c>
      <c r="M421" s="14">
        <f>SUM(M422:M423)</f>
        <v>104975.90800000001</v>
      </c>
      <c r="N421" s="83">
        <f>SUM(N422:N423)</f>
        <v>0</v>
      </c>
      <c r="O421" s="162"/>
      <c r="P421" s="162"/>
      <c r="Q421" s="180"/>
      <c r="R421" s="12"/>
    </row>
    <row r="422" spans="1:18" ht="11.25">
      <c r="A422" s="169"/>
      <c r="B422" s="26" t="s">
        <v>4</v>
      </c>
      <c r="C422" s="19">
        <f>C426+C429+C432</f>
        <v>94549.941</v>
      </c>
      <c r="D422" s="19">
        <f>D426+D429+D432</f>
        <v>15883.09605</v>
      </c>
      <c r="E422" s="154"/>
      <c r="F422" s="19">
        <f>F426+F429+F432</f>
        <v>94549.941</v>
      </c>
      <c r="G422" s="154"/>
      <c r="H422" s="19">
        <f>H426+H429+H432</f>
        <v>93833.743</v>
      </c>
      <c r="I422" s="157"/>
      <c r="J422" s="19">
        <f>J426+J429+J432</f>
        <v>22315.75592</v>
      </c>
      <c r="K422" s="19">
        <f>K426+K429+K432</f>
        <v>15883.09605</v>
      </c>
      <c r="L422" s="172"/>
      <c r="M422" s="19">
        <f>M426+M429+M432</f>
        <v>94549.941</v>
      </c>
      <c r="N422" s="19">
        <f>N426+N429+N432</f>
        <v>0</v>
      </c>
      <c r="O422" s="163"/>
      <c r="P422" s="163"/>
      <c r="Q422" s="181"/>
      <c r="R422" s="12"/>
    </row>
    <row r="423" spans="1:18" ht="11.25">
      <c r="A423" s="169"/>
      <c r="B423" s="26" t="s">
        <v>5</v>
      </c>
      <c r="C423" s="19">
        <f>C427+C430+C433</f>
        <v>10505.549</v>
      </c>
      <c r="D423" s="19">
        <f>D427+D430+D433</f>
        <v>2504.40431</v>
      </c>
      <c r="E423" s="155"/>
      <c r="F423" s="19">
        <f>F427+F430+F433</f>
        <v>10505.549</v>
      </c>
      <c r="G423" s="155"/>
      <c r="H423" s="19">
        <f>H427+H430+H433</f>
        <v>10425.967</v>
      </c>
      <c r="I423" s="158"/>
      <c r="J423" s="19">
        <f>J427+J430+J433</f>
        <v>2479.52844</v>
      </c>
      <c r="K423" s="19">
        <f>K427+K430+K433</f>
        <v>2479.52844</v>
      </c>
      <c r="L423" s="173"/>
      <c r="M423" s="19">
        <f>M427+M430+M433</f>
        <v>10425.967</v>
      </c>
      <c r="N423" s="22" t="s">
        <v>45</v>
      </c>
      <c r="O423" s="164"/>
      <c r="P423" s="164"/>
      <c r="Q423" s="182"/>
      <c r="R423" s="12"/>
    </row>
    <row r="424" spans="1:18" ht="11.25">
      <c r="A424" s="170"/>
      <c r="B424" s="26" t="s">
        <v>49</v>
      </c>
      <c r="C424" s="174"/>
      <c r="D424" s="175"/>
      <c r="E424" s="175"/>
      <c r="F424" s="175"/>
      <c r="G424" s="175"/>
      <c r="H424" s="175"/>
      <c r="I424" s="175"/>
      <c r="J424" s="175"/>
      <c r="K424" s="175"/>
      <c r="L424" s="175"/>
      <c r="M424" s="175"/>
      <c r="N424" s="175"/>
      <c r="O424" s="175"/>
      <c r="P424" s="175"/>
      <c r="Q424" s="176"/>
      <c r="R424" s="12"/>
    </row>
    <row r="425" spans="1:18" ht="67.5">
      <c r="A425" s="150" t="s">
        <v>8</v>
      </c>
      <c r="B425" s="23" t="s">
        <v>316</v>
      </c>
      <c r="C425" s="75">
        <f>SUM(C426:C427)</f>
        <v>103107.05</v>
      </c>
      <c r="D425" s="75">
        <f>SUM(D426:D427)</f>
        <v>18362.624490000002</v>
      </c>
      <c r="E425" s="153" t="s">
        <v>15</v>
      </c>
      <c r="F425" s="75">
        <f>SUM(F426:F427)</f>
        <v>103107.05</v>
      </c>
      <c r="G425" s="153" t="s">
        <v>303</v>
      </c>
      <c r="H425" s="75">
        <f>SUM(H426:H427)</f>
        <v>103107.05</v>
      </c>
      <c r="I425" s="156" t="s">
        <v>189</v>
      </c>
      <c r="J425" s="75">
        <f>SUM(J426:J427)</f>
        <v>24546.52571</v>
      </c>
      <c r="K425" s="75">
        <f>SUM(K426:K427)</f>
        <v>18337.74862</v>
      </c>
      <c r="L425" s="159">
        <f>J425/C425</f>
        <v>0.2380683542977905</v>
      </c>
      <c r="M425" s="75">
        <f>SUM(M426:M427)</f>
        <v>103107.05</v>
      </c>
      <c r="N425" s="82">
        <f>SUM(N426:N427)</f>
        <v>0</v>
      </c>
      <c r="O425" s="162"/>
      <c r="P425" s="162"/>
      <c r="Q425" s="180"/>
      <c r="R425" s="12"/>
    </row>
    <row r="426" spans="1:18" ht="11.25">
      <c r="A426" s="151"/>
      <c r="B426" s="26" t="s">
        <v>4</v>
      </c>
      <c r="C426" s="19">
        <v>92796.345</v>
      </c>
      <c r="D426" s="19">
        <v>15883.09605</v>
      </c>
      <c r="E426" s="154"/>
      <c r="F426" s="19">
        <v>92796.345</v>
      </c>
      <c r="G426" s="154"/>
      <c r="H426" s="19">
        <v>92796.345</v>
      </c>
      <c r="I426" s="157"/>
      <c r="J426" s="19">
        <v>22091.87314</v>
      </c>
      <c r="K426" s="19">
        <v>15883.09605</v>
      </c>
      <c r="L426" s="160"/>
      <c r="M426" s="19">
        <v>92796.345</v>
      </c>
      <c r="N426" s="19">
        <f>M426-C426</f>
        <v>0</v>
      </c>
      <c r="O426" s="163"/>
      <c r="P426" s="163"/>
      <c r="Q426" s="181"/>
      <c r="R426" s="12"/>
    </row>
    <row r="427" spans="1:18" ht="11.25">
      <c r="A427" s="152"/>
      <c r="B427" s="26" t="s">
        <v>5</v>
      </c>
      <c r="C427" s="19">
        <v>10310.705</v>
      </c>
      <c r="D427" s="19">
        <v>2479.52844</v>
      </c>
      <c r="E427" s="155"/>
      <c r="F427" s="19">
        <v>10310.705</v>
      </c>
      <c r="G427" s="155"/>
      <c r="H427" s="19">
        <v>10310.705</v>
      </c>
      <c r="I427" s="158"/>
      <c r="J427" s="19">
        <v>2454.65257</v>
      </c>
      <c r="K427" s="19">
        <v>2454.65257</v>
      </c>
      <c r="L427" s="161"/>
      <c r="M427" s="19">
        <v>10310.705</v>
      </c>
      <c r="N427" s="22" t="s">
        <v>45</v>
      </c>
      <c r="O427" s="164"/>
      <c r="P427" s="164"/>
      <c r="Q427" s="182"/>
      <c r="R427" s="12"/>
    </row>
    <row r="428" spans="1:18" ht="56.25">
      <c r="A428" s="150" t="s">
        <v>9</v>
      </c>
      <c r="B428" s="23" t="s">
        <v>304</v>
      </c>
      <c r="C428" s="75">
        <f>SUM(C429:C430)</f>
        <v>1777.72</v>
      </c>
      <c r="D428" s="75">
        <f>SUM(D429:D430)</f>
        <v>24.87587</v>
      </c>
      <c r="E428" s="153" t="s">
        <v>15</v>
      </c>
      <c r="F428" s="75">
        <f>SUM(F429:F430)</f>
        <v>1777.72</v>
      </c>
      <c r="G428" s="153" t="s">
        <v>305</v>
      </c>
      <c r="H428" s="75">
        <f>SUM(H429:H430)</f>
        <v>981.94</v>
      </c>
      <c r="I428" s="156" t="s">
        <v>306</v>
      </c>
      <c r="J428" s="75">
        <f>SUM(J429:J430)</f>
        <v>248.75865</v>
      </c>
      <c r="K428" s="75">
        <f>SUM(K429:K430)</f>
        <v>24.87587</v>
      </c>
      <c r="L428" s="159">
        <f>J428/C428</f>
        <v>0.13993128839187272</v>
      </c>
      <c r="M428" s="75">
        <f>SUM(M429:M430)</f>
        <v>1698.1380000000001</v>
      </c>
      <c r="N428" s="82">
        <f>SUM(N429:N430)</f>
        <v>0</v>
      </c>
      <c r="O428" s="162"/>
      <c r="P428" s="162"/>
      <c r="Q428" s="180"/>
      <c r="R428" s="12"/>
    </row>
    <row r="429" spans="1:18" ht="11.25">
      <c r="A429" s="151"/>
      <c r="B429" s="26" t="s">
        <v>4</v>
      </c>
      <c r="C429" s="19">
        <v>1599.948</v>
      </c>
      <c r="D429" s="19">
        <v>0</v>
      </c>
      <c r="E429" s="154"/>
      <c r="F429" s="19">
        <v>1599.948</v>
      </c>
      <c r="G429" s="154"/>
      <c r="H429" s="19">
        <v>883.75</v>
      </c>
      <c r="I429" s="157"/>
      <c r="J429" s="19">
        <v>223.88278</v>
      </c>
      <c r="K429" s="19">
        <v>0</v>
      </c>
      <c r="L429" s="160"/>
      <c r="M429" s="19">
        <v>1599.948</v>
      </c>
      <c r="N429" s="19">
        <f>M429-C429</f>
        <v>0</v>
      </c>
      <c r="O429" s="163"/>
      <c r="P429" s="163"/>
      <c r="Q429" s="181"/>
      <c r="R429" s="12"/>
    </row>
    <row r="430" spans="1:18" ht="11.25">
      <c r="A430" s="152"/>
      <c r="B430" s="26" t="s">
        <v>5</v>
      </c>
      <c r="C430" s="19">
        <v>177.772</v>
      </c>
      <c r="D430" s="19">
        <v>24.87587</v>
      </c>
      <c r="E430" s="155"/>
      <c r="F430" s="19">
        <v>177.772</v>
      </c>
      <c r="G430" s="155"/>
      <c r="H430" s="19">
        <v>98.19</v>
      </c>
      <c r="I430" s="158"/>
      <c r="J430" s="19">
        <v>24.87587</v>
      </c>
      <c r="K430" s="19">
        <v>24.87587</v>
      </c>
      <c r="L430" s="161"/>
      <c r="M430" s="19">
        <v>98.19</v>
      </c>
      <c r="N430" s="22" t="s">
        <v>45</v>
      </c>
      <c r="O430" s="164"/>
      <c r="P430" s="164"/>
      <c r="Q430" s="182"/>
      <c r="R430" s="12"/>
    </row>
    <row r="431" spans="1:18" ht="56.25">
      <c r="A431" s="150" t="s">
        <v>51</v>
      </c>
      <c r="B431" s="23" t="s">
        <v>331</v>
      </c>
      <c r="C431" s="78">
        <f>SUM(C432:C433)</f>
        <v>170.72</v>
      </c>
      <c r="D431" s="78">
        <f>SUM(D432:D433)</f>
        <v>0</v>
      </c>
      <c r="E431" s="153" t="s">
        <v>309</v>
      </c>
      <c r="F431" s="78">
        <f>SUM(F432:F433)</f>
        <v>170.72</v>
      </c>
      <c r="G431" s="153" t="s">
        <v>332</v>
      </c>
      <c r="H431" s="78">
        <f>SUM(H432:H433)</f>
        <v>170.72</v>
      </c>
      <c r="I431" s="156" t="s">
        <v>306</v>
      </c>
      <c r="J431" s="78">
        <f>SUM(J432:J433)</f>
        <v>0</v>
      </c>
      <c r="K431" s="78">
        <f>SUM(K432:K433)</f>
        <v>0</v>
      </c>
      <c r="L431" s="159">
        <v>0</v>
      </c>
      <c r="M431" s="78">
        <f>SUM(M432:M433)</f>
        <v>170.72</v>
      </c>
      <c r="N431" s="84">
        <f>SUM(N432:N433)</f>
        <v>0</v>
      </c>
      <c r="O431" s="79"/>
      <c r="P431" s="79"/>
      <c r="Q431" s="80"/>
      <c r="R431" s="12"/>
    </row>
    <row r="432" spans="1:18" ht="12.75">
      <c r="A432" s="151"/>
      <c r="B432" s="26" t="s">
        <v>4</v>
      </c>
      <c r="C432" s="19">
        <v>153.648</v>
      </c>
      <c r="D432" s="19">
        <v>0</v>
      </c>
      <c r="E432" s="154"/>
      <c r="F432" s="19">
        <v>153.648</v>
      </c>
      <c r="G432" s="154"/>
      <c r="H432" s="19">
        <v>153.648</v>
      </c>
      <c r="I432" s="157"/>
      <c r="J432" s="19">
        <v>0</v>
      </c>
      <c r="K432" s="19">
        <v>0</v>
      </c>
      <c r="L432" s="160"/>
      <c r="M432" s="19">
        <v>153.648</v>
      </c>
      <c r="N432" s="19">
        <f>M432-C432</f>
        <v>0</v>
      </c>
      <c r="O432" s="79"/>
      <c r="P432" s="79"/>
      <c r="Q432" s="80"/>
      <c r="R432" s="12"/>
    </row>
    <row r="433" spans="1:18" ht="12.75">
      <c r="A433" s="152"/>
      <c r="B433" s="26" t="s">
        <v>5</v>
      </c>
      <c r="C433" s="19">
        <v>17.072</v>
      </c>
      <c r="D433" s="19">
        <v>0</v>
      </c>
      <c r="E433" s="155"/>
      <c r="F433" s="19">
        <v>17.072</v>
      </c>
      <c r="G433" s="155"/>
      <c r="H433" s="19">
        <v>17.072</v>
      </c>
      <c r="I433" s="158"/>
      <c r="J433" s="19">
        <v>0</v>
      </c>
      <c r="K433" s="19">
        <v>0</v>
      </c>
      <c r="L433" s="161"/>
      <c r="M433" s="19">
        <v>17.072</v>
      </c>
      <c r="N433" s="22" t="s">
        <v>45</v>
      </c>
      <c r="O433" s="79"/>
      <c r="P433" s="79"/>
      <c r="Q433" s="80"/>
      <c r="R433" s="12"/>
    </row>
    <row r="434" spans="1:18" ht="31.5">
      <c r="A434" s="168" t="s">
        <v>7</v>
      </c>
      <c r="B434" s="61" t="s">
        <v>53</v>
      </c>
      <c r="C434" s="14">
        <f>SUM(C435:C436)</f>
        <v>119615.79299999999</v>
      </c>
      <c r="D434" s="14">
        <f>SUM(D435:D436)</f>
        <v>6420.293809999999</v>
      </c>
      <c r="E434" s="153"/>
      <c r="F434" s="14">
        <f>SUM(F435:F436)</f>
        <v>119480.0179</v>
      </c>
      <c r="G434" s="153"/>
      <c r="H434" s="14">
        <f>SUM(H435:H436)</f>
        <v>100448.5209</v>
      </c>
      <c r="I434" s="156"/>
      <c r="J434" s="14">
        <f>SUM(J435:J436)</f>
        <v>8924.03903</v>
      </c>
      <c r="K434" s="14">
        <f>SUM(K435:K436)</f>
        <v>6420.293817</v>
      </c>
      <c r="L434" s="171">
        <f>(L438+L441+L444+L447+L450+L453+L456+L459+L462+L465+L468)/11</f>
        <v>0.31124386689245814</v>
      </c>
      <c r="M434" s="14">
        <f>SUM(M435:M436)</f>
        <v>120129.35049</v>
      </c>
      <c r="N434" s="63">
        <f>SUM(N435:N436)</f>
        <v>802.323</v>
      </c>
      <c r="O434" s="162"/>
      <c r="P434" s="162"/>
      <c r="Q434" s="180"/>
      <c r="R434" s="12"/>
    </row>
    <row r="435" spans="1:18" ht="11.25">
      <c r="A435" s="169"/>
      <c r="B435" s="18" t="s">
        <v>4</v>
      </c>
      <c r="C435" s="19">
        <f>C439+C442+C445+C448+C451+C454+C457+C460+C463+C466+C469</f>
        <v>107511.96399999999</v>
      </c>
      <c r="D435" s="19">
        <f>D439+D442+D445+D448+D451+D454+D457+D460+D463+D466+D469</f>
        <v>5529.4895</v>
      </c>
      <c r="E435" s="154"/>
      <c r="F435" s="19">
        <f>F439+F442+F445+F448+F451+F454+F457+F460+F463+F466+F469</f>
        <v>107389.76641</v>
      </c>
      <c r="G435" s="154"/>
      <c r="H435" s="19">
        <f>H439+H442+H445+H448+H451+H454+H457+H460+H463+H466+H469</f>
        <v>90403.66841</v>
      </c>
      <c r="I435" s="157"/>
      <c r="J435" s="19">
        <f>J439+J442+J445+J448+J451+J454+J457+J460+J463+J466+J469</f>
        <v>8017.23472</v>
      </c>
      <c r="K435" s="19">
        <f>K439+K442+K445+K448+K451+K454+K457+K460+K463+K466+K469</f>
        <v>5529.489507</v>
      </c>
      <c r="L435" s="172"/>
      <c r="M435" s="19">
        <f>M439+M442+M445+M448+M451+M454+M457+M460+M463+M466+M469</f>
        <v>108314.287</v>
      </c>
      <c r="N435" s="55">
        <f>N439+N442+N445+N448+N451+N454+N457+N460+N463+N466+N469</f>
        <v>802.323</v>
      </c>
      <c r="O435" s="163"/>
      <c r="P435" s="163"/>
      <c r="Q435" s="181"/>
      <c r="R435" s="12"/>
    </row>
    <row r="436" spans="1:18" ht="11.25">
      <c r="A436" s="169"/>
      <c r="B436" s="18" t="s">
        <v>5</v>
      </c>
      <c r="C436" s="19">
        <f>C440+C443+C446+C449+C452+C455+C458+C461+C464+C467+C470</f>
        <v>12103.829000000002</v>
      </c>
      <c r="D436" s="19">
        <f>D440+D443+D446+D449+D452+D455+D458+D461+D464+D467+D470</f>
        <v>890.80431</v>
      </c>
      <c r="E436" s="155"/>
      <c r="F436" s="19">
        <f>F440+F443+F446+F449+F452+F455+F458+F461+F464+F467+F470</f>
        <v>12090.251490000002</v>
      </c>
      <c r="G436" s="155"/>
      <c r="H436" s="19">
        <f>H440+H443+H446+H449+H452+H455+H458+H461+H464+H467+H470</f>
        <v>10044.852490000001</v>
      </c>
      <c r="I436" s="158"/>
      <c r="J436" s="19">
        <f>J440+J443+J446+J449+J452+J455+J458+J461+J464+J467+J470</f>
        <v>906.80431</v>
      </c>
      <c r="K436" s="19">
        <f>K440+K443+K446+K449+K452+K455+K458+K461+K464+K467+K470</f>
        <v>890.80431</v>
      </c>
      <c r="L436" s="173"/>
      <c r="M436" s="19">
        <f>M440+M443+M446+M449+M452+M455+M458+M461+M464+M467+M470</f>
        <v>11815.063490000002</v>
      </c>
      <c r="N436" s="22" t="s">
        <v>45</v>
      </c>
      <c r="O436" s="164"/>
      <c r="P436" s="164"/>
      <c r="Q436" s="182"/>
      <c r="R436" s="12"/>
    </row>
    <row r="437" spans="1:18" ht="11.25">
      <c r="A437" s="169"/>
      <c r="B437" s="26" t="s">
        <v>49</v>
      </c>
      <c r="C437" s="174"/>
      <c r="D437" s="175"/>
      <c r="E437" s="175"/>
      <c r="F437" s="175"/>
      <c r="G437" s="175"/>
      <c r="H437" s="175"/>
      <c r="I437" s="175"/>
      <c r="J437" s="175"/>
      <c r="K437" s="175"/>
      <c r="L437" s="175"/>
      <c r="M437" s="175"/>
      <c r="N437" s="175"/>
      <c r="O437" s="175"/>
      <c r="P437" s="175"/>
      <c r="Q437" s="176"/>
      <c r="R437" s="12"/>
    </row>
    <row r="438" spans="1:18" ht="141" customHeight="1">
      <c r="A438" s="150" t="s">
        <v>10</v>
      </c>
      <c r="B438" s="23" t="s">
        <v>334</v>
      </c>
      <c r="C438" s="75">
        <f>SUM(C439:C440)</f>
        <v>68603.993</v>
      </c>
      <c r="D438" s="75">
        <f>SUM(D439:D440)</f>
        <v>0</v>
      </c>
      <c r="E438" s="153" t="s">
        <v>15</v>
      </c>
      <c r="F438" s="75">
        <f>SUM(F439:F440)</f>
        <v>68603.993</v>
      </c>
      <c r="G438" s="153" t="s">
        <v>335</v>
      </c>
      <c r="H438" s="75">
        <f>SUM(H439:H440)</f>
        <v>67274.90000000001</v>
      </c>
      <c r="I438" s="156"/>
      <c r="J438" s="75">
        <f>SUM(J439:J440)</f>
        <v>0</v>
      </c>
      <c r="K438" s="75">
        <f>SUM(K439:K440)</f>
        <v>0</v>
      </c>
      <c r="L438" s="159">
        <v>0</v>
      </c>
      <c r="M438" s="75">
        <f>SUM(M439:M440)</f>
        <v>68328.834</v>
      </c>
      <c r="N438" s="82">
        <f>SUM(N439:N440)</f>
        <v>0</v>
      </c>
      <c r="O438" s="162"/>
      <c r="P438" s="162"/>
      <c r="Q438" s="180"/>
      <c r="R438" s="12"/>
    </row>
    <row r="439" spans="1:18" ht="11.25">
      <c r="A439" s="151"/>
      <c r="B439" s="26" t="s">
        <v>4</v>
      </c>
      <c r="C439" s="19">
        <v>61601.344</v>
      </c>
      <c r="D439" s="19">
        <v>0</v>
      </c>
      <c r="E439" s="154"/>
      <c r="F439" s="19">
        <v>61601.344</v>
      </c>
      <c r="G439" s="154"/>
      <c r="H439" s="19">
        <v>60547.41</v>
      </c>
      <c r="I439" s="157"/>
      <c r="J439" s="19">
        <v>0</v>
      </c>
      <c r="K439" s="19">
        <v>0</v>
      </c>
      <c r="L439" s="160"/>
      <c r="M439" s="19">
        <v>61601.344</v>
      </c>
      <c r="N439" s="19">
        <f>M439-C439</f>
        <v>0</v>
      </c>
      <c r="O439" s="163"/>
      <c r="P439" s="163"/>
      <c r="Q439" s="181"/>
      <c r="R439" s="12"/>
    </row>
    <row r="440" spans="1:18" ht="11.25">
      <c r="A440" s="152"/>
      <c r="B440" s="26" t="s">
        <v>5</v>
      </c>
      <c r="C440" s="19">
        <v>7002.649</v>
      </c>
      <c r="D440" s="19">
        <v>0</v>
      </c>
      <c r="E440" s="155"/>
      <c r="F440" s="19">
        <v>7002.649</v>
      </c>
      <c r="G440" s="155"/>
      <c r="H440" s="19">
        <v>6727.49</v>
      </c>
      <c r="I440" s="158"/>
      <c r="J440" s="19">
        <v>0</v>
      </c>
      <c r="K440" s="19">
        <v>0</v>
      </c>
      <c r="L440" s="161"/>
      <c r="M440" s="19">
        <v>6727.49</v>
      </c>
      <c r="N440" s="22" t="s">
        <v>45</v>
      </c>
      <c r="O440" s="164"/>
      <c r="P440" s="164"/>
      <c r="Q440" s="182"/>
      <c r="R440" s="12"/>
    </row>
    <row r="441" spans="1:18" ht="33.75">
      <c r="A441" s="150" t="s">
        <v>11</v>
      </c>
      <c r="B441" s="62" t="s">
        <v>307</v>
      </c>
      <c r="C441" s="75">
        <f>SUM(C442:C443)</f>
        <v>20</v>
      </c>
      <c r="D441" s="75">
        <f>SUM(D442:D443)</f>
        <v>2</v>
      </c>
      <c r="E441" s="153" t="s">
        <v>309</v>
      </c>
      <c r="F441" s="75">
        <f>SUM(F442:F443)</f>
        <v>20</v>
      </c>
      <c r="G441" s="153" t="s">
        <v>310</v>
      </c>
      <c r="H441" s="75">
        <f>SUM(H442:H443)</f>
        <v>20</v>
      </c>
      <c r="I441" s="156" t="s">
        <v>313</v>
      </c>
      <c r="J441" s="75">
        <f>SUM(J442:J443)</f>
        <v>36</v>
      </c>
      <c r="K441" s="75">
        <f>SUM(K442:K443)</f>
        <v>2</v>
      </c>
      <c r="L441" s="159">
        <v>0</v>
      </c>
      <c r="M441" s="75">
        <f>SUM(M442:M443)</f>
        <v>20</v>
      </c>
      <c r="N441" s="82">
        <f>SUM(N442:N443)</f>
        <v>0</v>
      </c>
      <c r="O441" s="162"/>
      <c r="P441" s="162"/>
      <c r="Q441" s="180"/>
      <c r="R441" s="12"/>
    </row>
    <row r="442" spans="1:18" ht="11.25">
      <c r="A442" s="151"/>
      <c r="B442" s="26" t="s">
        <v>4</v>
      </c>
      <c r="C442" s="19">
        <v>18</v>
      </c>
      <c r="D442" s="19">
        <v>0</v>
      </c>
      <c r="E442" s="154"/>
      <c r="F442" s="19">
        <v>18</v>
      </c>
      <c r="G442" s="154"/>
      <c r="H442" s="19">
        <v>18</v>
      </c>
      <c r="I442" s="157"/>
      <c r="J442" s="19">
        <v>18</v>
      </c>
      <c r="K442" s="19">
        <v>0</v>
      </c>
      <c r="L442" s="160"/>
      <c r="M442" s="19">
        <v>18</v>
      </c>
      <c r="N442" s="19">
        <f>M442-C442</f>
        <v>0</v>
      </c>
      <c r="O442" s="163"/>
      <c r="P442" s="163"/>
      <c r="Q442" s="181"/>
      <c r="R442" s="12"/>
    </row>
    <row r="443" spans="1:18" ht="11.25">
      <c r="A443" s="152"/>
      <c r="B443" s="26" t="s">
        <v>5</v>
      </c>
      <c r="C443" s="19">
        <v>2</v>
      </c>
      <c r="D443" s="19">
        <v>2</v>
      </c>
      <c r="E443" s="155"/>
      <c r="F443" s="19">
        <v>2</v>
      </c>
      <c r="G443" s="155"/>
      <c r="H443" s="19">
        <v>2</v>
      </c>
      <c r="I443" s="158"/>
      <c r="J443" s="19">
        <v>18</v>
      </c>
      <c r="K443" s="19">
        <v>2</v>
      </c>
      <c r="L443" s="161"/>
      <c r="M443" s="19">
        <v>2</v>
      </c>
      <c r="N443" s="22" t="s">
        <v>45</v>
      </c>
      <c r="O443" s="164"/>
      <c r="P443" s="164"/>
      <c r="Q443" s="182"/>
      <c r="R443" s="12"/>
    </row>
    <row r="444" spans="1:18" ht="33.75">
      <c r="A444" s="150" t="s">
        <v>54</v>
      </c>
      <c r="B444" s="62" t="s">
        <v>308</v>
      </c>
      <c r="C444" s="75">
        <f>SUM(C445:C446)</f>
        <v>783</v>
      </c>
      <c r="D444" s="75">
        <f>SUM(D445:D446)</f>
        <v>783</v>
      </c>
      <c r="E444" s="153" t="s">
        <v>309</v>
      </c>
      <c r="F444" s="75">
        <f>SUM(F445:F446)</f>
        <v>783</v>
      </c>
      <c r="G444" s="186" t="s">
        <v>311</v>
      </c>
      <c r="H444" s="75">
        <f>SUM(H445:H446)</f>
        <v>783</v>
      </c>
      <c r="I444" s="156"/>
      <c r="J444" s="75">
        <f>SUM(J445:J446)</f>
        <v>783</v>
      </c>
      <c r="K444" s="75">
        <f>SUM(K445:K446)</f>
        <v>783</v>
      </c>
      <c r="L444" s="159">
        <v>1</v>
      </c>
      <c r="M444" s="75">
        <f>SUM(M445:M446)</f>
        <v>783</v>
      </c>
      <c r="N444" s="71">
        <f>SUM(N445:N446)</f>
        <v>0</v>
      </c>
      <c r="O444" s="162"/>
      <c r="P444" s="162"/>
      <c r="Q444" s="180"/>
      <c r="R444" s="12"/>
    </row>
    <row r="445" spans="1:18" ht="11.25">
      <c r="A445" s="151"/>
      <c r="B445" s="26" t="s">
        <v>4</v>
      </c>
      <c r="C445" s="19">
        <v>704.7</v>
      </c>
      <c r="D445" s="19">
        <v>704.7</v>
      </c>
      <c r="E445" s="154"/>
      <c r="F445" s="19">
        <v>704.7</v>
      </c>
      <c r="G445" s="187"/>
      <c r="H445" s="19">
        <v>704.7</v>
      </c>
      <c r="I445" s="157"/>
      <c r="J445" s="19">
        <v>704.7</v>
      </c>
      <c r="K445" s="19">
        <v>704.7</v>
      </c>
      <c r="L445" s="160"/>
      <c r="M445" s="19">
        <v>704.7</v>
      </c>
      <c r="N445" s="19">
        <f>M445-C445</f>
        <v>0</v>
      </c>
      <c r="O445" s="163"/>
      <c r="P445" s="163"/>
      <c r="Q445" s="181"/>
      <c r="R445" s="12"/>
    </row>
    <row r="446" spans="1:18" ht="11.25">
      <c r="A446" s="152"/>
      <c r="B446" s="26" t="s">
        <v>5</v>
      </c>
      <c r="C446" s="19">
        <v>78.3</v>
      </c>
      <c r="D446" s="19">
        <v>78.3</v>
      </c>
      <c r="E446" s="155"/>
      <c r="F446" s="19">
        <v>78.3</v>
      </c>
      <c r="G446" s="188"/>
      <c r="H446" s="19">
        <v>78.3</v>
      </c>
      <c r="I446" s="158"/>
      <c r="J446" s="19">
        <v>78.3</v>
      </c>
      <c r="K446" s="19">
        <v>78.3</v>
      </c>
      <c r="L446" s="161"/>
      <c r="M446" s="19">
        <v>78.3</v>
      </c>
      <c r="N446" s="22" t="s">
        <v>45</v>
      </c>
      <c r="O446" s="164"/>
      <c r="P446" s="164"/>
      <c r="Q446" s="182"/>
      <c r="R446" s="12"/>
    </row>
    <row r="447" spans="1:18" ht="67.5">
      <c r="A447" s="150" t="s">
        <v>55</v>
      </c>
      <c r="B447" s="62" t="s">
        <v>333</v>
      </c>
      <c r="C447" s="75">
        <f>SUM(C448:C449)</f>
        <v>18214.94</v>
      </c>
      <c r="D447" s="75">
        <f>SUM(D448:D449)</f>
        <v>5508.52381</v>
      </c>
      <c r="E447" s="153" t="s">
        <v>15</v>
      </c>
      <c r="F447" s="75">
        <f>SUM(F448:F449)</f>
        <v>18214.94</v>
      </c>
      <c r="G447" s="153" t="s">
        <v>312</v>
      </c>
      <c r="H447" s="75">
        <f>SUM(H448:H449)</f>
        <v>18214.94</v>
      </c>
      <c r="I447" s="156" t="s">
        <v>189</v>
      </c>
      <c r="J447" s="75">
        <f>SUM(J448:J449)</f>
        <v>7737.33403</v>
      </c>
      <c r="K447" s="75">
        <f>SUM(K448:K449)</f>
        <v>5508.523817</v>
      </c>
      <c r="L447" s="159">
        <f>J447/C447</f>
        <v>0.4247795507424126</v>
      </c>
      <c r="M447" s="75">
        <f>SUM(M448:M449)</f>
        <v>18214.94</v>
      </c>
      <c r="N447" s="71">
        <f>SUM(N448:N449)</f>
        <v>0</v>
      </c>
      <c r="O447" s="162"/>
      <c r="P447" s="162"/>
      <c r="Q447" s="180"/>
      <c r="R447" s="12"/>
    </row>
    <row r="448" spans="1:18" ht="11.25">
      <c r="A448" s="151"/>
      <c r="B448" s="26" t="s">
        <v>4</v>
      </c>
      <c r="C448" s="19">
        <v>16393.446</v>
      </c>
      <c r="D448" s="19">
        <v>4734.7904</v>
      </c>
      <c r="E448" s="154"/>
      <c r="F448" s="19">
        <v>16393.446</v>
      </c>
      <c r="G448" s="154"/>
      <c r="H448" s="19">
        <v>16393.446</v>
      </c>
      <c r="I448" s="157"/>
      <c r="J448" s="19">
        <v>6963.60062</v>
      </c>
      <c r="K448" s="19">
        <v>4734.790407</v>
      </c>
      <c r="L448" s="160"/>
      <c r="M448" s="19">
        <v>16393.446</v>
      </c>
      <c r="N448" s="19">
        <f>M448-C448</f>
        <v>0</v>
      </c>
      <c r="O448" s="163"/>
      <c r="P448" s="163"/>
      <c r="Q448" s="181"/>
      <c r="R448" s="12"/>
    </row>
    <row r="449" spans="1:18" ht="11.25">
      <c r="A449" s="152"/>
      <c r="B449" s="26" t="s">
        <v>5</v>
      </c>
      <c r="C449" s="19">
        <v>1821.494</v>
      </c>
      <c r="D449" s="19">
        <v>773.73341</v>
      </c>
      <c r="E449" s="155"/>
      <c r="F449" s="19">
        <v>1821.494</v>
      </c>
      <c r="G449" s="155"/>
      <c r="H449" s="19">
        <v>1821.494</v>
      </c>
      <c r="I449" s="158"/>
      <c r="J449" s="19">
        <v>773.73341</v>
      </c>
      <c r="K449" s="19">
        <v>773.73341</v>
      </c>
      <c r="L449" s="161"/>
      <c r="M449" s="19">
        <v>1821.494</v>
      </c>
      <c r="N449" s="22" t="s">
        <v>45</v>
      </c>
      <c r="O449" s="164"/>
      <c r="P449" s="164"/>
      <c r="Q449" s="182"/>
      <c r="R449" s="12"/>
    </row>
    <row r="450" spans="1:18" ht="45">
      <c r="A450" s="150" t="s">
        <v>56</v>
      </c>
      <c r="B450" s="23" t="s">
        <v>336</v>
      </c>
      <c r="C450" s="84">
        <f>SUM(C451:C452)</f>
        <v>111.38000000000001</v>
      </c>
      <c r="D450" s="84">
        <f>SUM(D451:D452)</f>
        <v>0</v>
      </c>
      <c r="E450" s="153" t="s">
        <v>309</v>
      </c>
      <c r="F450" s="84">
        <f>SUM(F451:F452)</f>
        <v>111.38000000000001</v>
      </c>
      <c r="G450" s="153" t="s">
        <v>337</v>
      </c>
      <c r="H450" s="84">
        <f>SUM(H451:H452)</f>
        <v>111.38000000000001</v>
      </c>
      <c r="I450" s="156" t="s">
        <v>306</v>
      </c>
      <c r="J450" s="84">
        <f>SUM(J451:J452)</f>
        <v>0</v>
      </c>
      <c r="K450" s="84">
        <f>SUM(K451:K452)</f>
        <v>0</v>
      </c>
      <c r="L450" s="159">
        <f>J450/C450</f>
        <v>0</v>
      </c>
      <c r="M450" s="84">
        <f>SUM(M451:M452)</f>
        <v>111.38000000000001</v>
      </c>
      <c r="N450" s="84">
        <f>SUM(N451:N452)</f>
        <v>0</v>
      </c>
      <c r="O450" s="153"/>
      <c r="P450" s="153"/>
      <c r="Q450" s="153"/>
      <c r="R450" s="12"/>
    </row>
    <row r="451" spans="1:18" ht="11.25">
      <c r="A451" s="151"/>
      <c r="B451" s="26" t="s">
        <v>4</v>
      </c>
      <c r="C451" s="19">
        <v>100.242</v>
      </c>
      <c r="D451" s="19">
        <v>0</v>
      </c>
      <c r="E451" s="154"/>
      <c r="F451" s="19">
        <v>100.242</v>
      </c>
      <c r="G451" s="154"/>
      <c r="H451" s="19">
        <v>100.242</v>
      </c>
      <c r="I451" s="157"/>
      <c r="J451" s="19">
        <v>0</v>
      </c>
      <c r="K451" s="19">
        <v>0</v>
      </c>
      <c r="L451" s="160"/>
      <c r="M451" s="19">
        <v>100.242</v>
      </c>
      <c r="N451" s="19">
        <f>M451-C451</f>
        <v>0</v>
      </c>
      <c r="O451" s="154"/>
      <c r="P451" s="154"/>
      <c r="Q451" s="154"/>
      <c r="R451" s="12"/>
    </row>
    <row r="452" spans="1:18" ht="11.25">
      <c r="A452" s="152"/>
      <c r="B452" s="26" t="s">
        <v>5</v>
      </c>
      <c r="C452" s="19">
        <v>11.138</v>
      </c>
      <c r="D452" s="19">
        <v>0</v>
      </c>
      <c r="E452" s="155"/>
      <c r="F452" s="19">
        <v>11.138</v>
      </c>
      <c r="G452" s="155"/>
      <c r="H452" s="19">
        <v>11.138</v>
      </c>
      <c r="I452" s="158"/>
      <c r="J452" s="19">
        <v>0</v>
      </c>
      <c r="K452" s="19">
        <v>0</v>
      </c>
      <c r="L452" s="161"/>
      <c r="M452" s="19">
        <v>11.138</v>
      </c>
      <c r="N452" s="22" t="s">
        <v>45</v>
      </c>
      <c r="O452" s="154"/>
      <c r="P452" s="154"/>
      <c r="Q452" s="154"/>
      <c r="R452" s="12"/>
    </row>
    <row r="453" spans="1:18" ht="78.75">
      <c r="A453" s="150" t="s">
        <v>57</v>
      </c>
      <c r="B453" s="23" t="s">
        <v>338</v>
      </c>
      <c r="C453" s="84">
        <f>SUM(C454:C455)</f>
        <v>12671.84</v>
      </c>
      <c r="D453" s="84">
        <f>SUM(D454:D455)</f>
        <v>0</v>
      </c>
      <c r="E453" s="153" t="s">
        <v>15</v>
      </c>
      <c r="F453" s="84">
        <f>SUM(F454:F455)</f>
        <v>12671.84</v>
      </c>
      <c r="G453" s="153" t="s">
        <v>339</v>
      </c>
      <c r="H453" s="84">
        <f>SUM(H454:H455)</f>
        <v>12671.84</v>
      </c>
      <c r="I453" s="153"/>
      <c r="J453" s="84">
        <f>SUM(J454:J455)</f>
        <v>0</v>
      </c>
      <c r="K453" s="84">
        <f>SUM(K454:K455)</f>
        <v>0</v>
      </c>
      <c r="L453" s="159">
        <f>J453/C453</f>
        <v>0</v>
      </c>
      <c r="M453" s="84">
        <f>SUM(M454:M455)</f>
        <v>12671.84</v>
      </c>
      <c r="N453" s="84">
        <f>SUM(N454:N455)</f>
        <v>0</v>
      </c>
      <c r="O453" s="153"/>
      <c r="P453" s="153"/>
      <c r="Q453" s="153"/>
      <c r="R453" s="12"/>
    </row>
    <row r="454" spans="1:18" ht="11.25">
      <c r="A454" s="151"/>
      <c r="B454" s="26" t="s">
        <v>4</v>
      </c>
      <c r="C454" s="19">
        <v>11404.656</v>
      </c>
      <c r="D454" s="19">
        <v>0</v>
      </c>
      <c r="E454" s="154"/>
      <c r="F454" s="19">
        <v>11404.656</v>
      </c>
      <c r="G454" s="154"/>
      <c r="H454" s="19">
        <v>11404.656</v>
      </c>
      <c r="I454" s="154"/>
      <c r="J454" s="19">
        <v>0</v>
      </c>
      <c r="K454" s="19">
        <v>0</v>
      </c>
      <c r="L454" s="160"/>
      <c r="M454" s="19">
        <v>11404.656</v>
      </c>
      <c r="N454" s="19">
        <f>M454-C454</f>
        <v>0</v>
      </c>
      <c r="O454" s="154"/>
      <c r="P454" s="154"/>
      <c r="Q454" s="154"/>
      <c r="R454" s="12"/>
    </row>
    <row r="455" spans="1:18" ht="11.25">
      <c r="A455" s="152"/>
      <c r="B455" s="26" t="s">
        <v>5</v>
      </c>
      <c r="C455" s="19">
        <v>1267.184</v>
      </c>
      <c r="D455" s="19">
        <v>0</v>
      </c>
      <c r="E455" s="155"/>
      <c r="F455" s="19">
        <v>1267.184</v>
      </c>
      <c r="G455" s="155"/>
      <c r="H455" s="19">
        <v>1267.184</v>
      </c>
      <c r="I455" s="155"/>
      <c r="J455" s="19">
        <v>0</v>
      </c>
      <c r="K455" s="19">
        <v>0</v>
      </c>
      <c r="L455" s="161"/>
      <c r="M455" s="19">
        <v>1267.184</v>
      </c>
      <c r="N455" s="22" t="s">
        <v>45</v>
      </c>
      <c r="O455" s="155"/>
      <c r="P455" s="155"/>
      <c r="Q455" s="155"/>
      <c r="R455" s="12"/>
    </row>
    <row r="456" spans="1:18" ht="56.25">
      <c r="A456" s="150" t="s">
        <v>58</v>
      </c>
      <c r="B456" s="23" t="s">
        <v>340</v>
      </c>
      <c r="C456" s="84">
        <f>SUM(C457:C458)</f>
        <v>16810.64</v>
      </c>
      <c r="D456" s="84">
        <f>SUM(D457:D458)</f>
        <v>0</v>
      </c>
      <c r="E456" s="153" t="s">
        <v>341</v>
      </c>
      <c r="F456" s="84">
        <f>SUM(F457:F458)</f>
        <v>16810.64</v>
      </c>
      <c r="G456" s="153"/>
      <c r="H456" s="84">
        <f>SUM(H457:H458)</f>
        <v>0</v>
      </c>
      <c r="I456" s="153"/>
      <c r="J456" s="84">
        <f>SUM(J457:J458)</f>
        <v>0</v>
      </c>
      <c r="K456" s="84">
        <f>SUM(K457:K458)</f>
        <v>0</v>
      </c>
      <c r="L456" s="159">
        <f>J456/C456</f>
        <v>0</v>
      </c>
      <c r="M456" s="84">
        <f>SUM(M457:M458)</f>
        <v>16810.64</v>
      </c>
      <c r="N456" s="84">
        <f>SUM(N457:N458)</f>
        <v>0</v>
      </c>
      <c r="O456" s="153"/>
      <c r="P456" s="153"/>
      <c r="Q456" s="153"/>
      <c r="R456" s="12"/>
    </row>
    <row r="457" spans="1:18" ht="11.25">
      <c r="A457" s="151"/>
      <c r="B457" s="26" t="s">
        <v>4</v>
      </c>
      <c r="C457" s="19">
        <v>15129.576</v>
      </c>
      <c r="D457" s="19">
        <v>0</v>
      </c>
      <c r="E457" s="154"/>
      <c r="F457" s="19">
        <v>15129.576</v>
      </c>
      <c r="G457" s="154"/>
      <c r="H457" s="19">
        <v>0</v>
      </c>
      <c r="I457" s="154"/>
      <c r="J457" s="19">
        <v>0</v>
      </c>
      <c r="K457" s="19">
        <v>0</v>
      </c>
      <c r="L457" s="160"/>
      <c r="M457" s="19">
        <v>15129.576</v>
      </c>
      <c r="N457" s="19">
        <f>M457-C457</f>
        <v>0</v>
      </c>
      <c r="O457" s="154"/>
      <c r="P457" s="154"/>
      <c r="Q457" s="154"/>
      <c r="R457" s="12"/>
    </row>
    <row r="458" spans="1:18" ht="11.25">
      <c r="A458" s="152"/>
      <c r="B458" s="26" t="s">
        <v>5</v>
      </c>
      <c r="C458" s="19">
        <v>1681.064</v>
      </c>
      <c r="D458" s="19">
        <v>0</v>
      </c>
      <c r="E458" s="155"/>
      <c r="F458" s="19">
        <v>1681.064</v>
      </c>
      <c r="G458" s="155"/>
      <c r="H458" s="19">
        <v>0</v>
      </c>
      <c r="I458" s="155"/>
      <c r="J458" s="19">
        <v>0</v>
      </c>
      <c r="K458" s="19">
        <v>0</v>
      </c>
      <c r="L458" s="161"/>
      <c r="M458" s="19">
        <v>1681.064</v>
      </c>
      <c r="N458" s="22" t="s">
        <v>45</v>
      </c>
      <c r="O458" s="155"/>
      <c r="P458" s="155"/>
      <c r="Q458" s="155"/>
      <c r="R458" s="12"/>
    </row>
    <row r="459" spans="1:18" ht="33.75">
      <c r="A459" s="150" t="s">
        <v>59</v>
      </c>
      <c r="B459" s="23" t="s">
        <v>342</v>
      </c>
      <c r="C459" s="84">
        <f>SUM(C460:C461)</f>
        <v>891.47</v>
      </c>
      <c r="D459" s="84">
        <f>SUM(D460:D461)</f>
        <v>0</v>
      </c>
      <c r="E459" s="153" t="s">
        <v>15</v>
      </c>
      <c r="F459" s="84">
        <f>SUM(F460:F461)</f>
        <v>891.47</v>
      </c>
      <c r="G459" s="153"/>
      <c r="H459" s="84">
        <f>SUM(H460:H461)</f>
        <v>0</v>
      </c>
      <c r="I459" s="153"/>
      <c r="J459" s="84">
        <f>SUM(J460:J461)</f>
        <v>0</v>
      </c>
      <c r="K459" s="84">
        <f>SUM(K460:K461)</f>
        <v>0</v>
      </c>
      <c r="L459" s="159">
        <f>J459/C459</f>
        <v>0</v>
      </c>
      <c r="M459" s="84">
        <f>SUM(M460:M461)</f>
        <v>891.47</v>
      </c>
      <c r="N459" s="84">
        <f>SUM(N460:N461)</f>
        <v>0</v>
      </c>
      <c r="O459" s="153"/>
      <c r="P459" s="153"/>
      <c r="Q459" s="186" t="s">
        <v>345</v>
      </c>
      <c r="R459" s="12"/>
    </row>
    <row r="460" spans="1:18" ht="11.25">
      <c r="A460" s="151"/>
      <c r="B460" s="26" t="s">
        <v>4</v>
      </c>
      <c r="C460" s="19">
        <v>802.323</v>
      </c>
      <c r="D460" s="19">
        <v>0</v>
      </c>
      <c r="E460" s="154"/>
      <c r="F460" s="19">
        <v>802.323</v>
      </c>
      <c r="G460" s="154"/>
      <c r="H460" s="19">
        <v>0</v>
      </c>
      <c r="I460" s="154"/>
      <c r="J460" s="19">
        <v>0</v>
      </c>
      <c r="K460" s="19">
        <v>0</v>
      </c>
      <c r="L460" s="160"/>
      <c r="M460" s="19">
        <v>802.323</v>
      </c>
      <c r="N460" s="19">
        <f>M460-C460</f>
        <v>0</v>
      </c>
      <c r="O460" s="154"/>
      <c r="P460" s="154"/>
      <c r="Q460" s="187"/>
      <c r="R460" s="12"/>
    </row>
    <row r="461" spans="1:18" ht="11.25">
      <c r="A461" s="152"/>
      <c r="B461" s="26" t="s">
        <v>5</v>
      </c>
      <c r="C461" s="19">
        <v>89.147</v>
      </c>
      <c r="D461" s="19">
        <v>0</v>
      </c>
      <c r="E461" s="155"/>
      <c r="F461" s="19">
        <v>89.147</v>
      </c>
      <c r="G461" s="155"/>
      <c r="H461" s="19">
        <v>0</v>
      </c>
      <c r="I461" s="155"/>
      <c r="J461" s="19">
        <v>0</v>
      </c>
      <c r="K461" s="19">
        <v>0</v>
      </c>
      <c r="L461" s="161"/>
      <c r="M461" s="19">
        <v>89.147</v>
      </c>
      <c r="N461" s="22" t="s">
        <v>45</v>
      </c>
      <c r="O461" s="155"/>
      <c r="P461" s="155"/>
      <c r="Q461" s="188"/>
      <c r="R461" s="12"/>
    </row>
    <row r="462" spans="1:18" ht="67.5">
      <c r="A462" s="150" t="s">
        <v>61</v>
      </c>
      <c r="B462" s="23" t="s">
        <v>343</v>
      </c>
      <c r="C462" s="84">
        <f>SUM(C463:C464)</f>
        <v>268</v>
      </c>
      <c r="D462" s="84">
        <f>SUM(D463:D464)</f>
        <v>26.771</v>
      </c>
      <c r="E462" s="153" t="s">
        <v>309</v>
      </c>
      <c r="F462" s="84">
        <f>SUM(F463:F464)</f>
        <v>268</v>
      </c>
      <c r="G462" s="153" t="s">
        <v>347</v>
      </c>
      <c r="H462" s="84">
        <f>SUM(H463:H464)</f>
        <v>267.706</v>
      </c>
      <c r="I462" s="153" t="s">
        <v>348</v>
      </c>
      <c r="J462" s="84">
        <f>SUM(J463:J464)</f>
        <v>267.706</v>
      </c>
      <c r="K462" s="84">
        <f>SUM(K463:K464)</f>
        <v>26.771</v>
      </c>
      <c r="L462" s="159">
        <f>J462/C462</f>
        <v>0.9989029850746269</v>
      </c>
      <c r="M462" s="84">
        <f>SUM(M463:M464)</f>
        <v>267.971</v>
      </c>
      <c r="N462" s="84">
        <f>SUM(N463:N464)</f>
        <v>0</v>
      </c>
      <c r="O462" s="153"/>
      <c r="P462" s="153"/>
      <c r="Q462" s="153" t="s">
        <v>346</v>
      </c>
      <c r="R462" s="12"/>
    </row>
    <row r="463" spans="1:18" ht="11.25">
      <c r="A463" s="151"/>
      <c r="B463" s="26" t="s">
        <v>4</v>
      </c>
      <c r="C463" s="19">
        <v>241.2</v>
      </c>
      <c r="D463" s="19">
        <v>0</v>
      </c>
      <c r="E463" s="154"/>
      <c r="F463" s="19">
        <v>241.2</v>
      </c>
      <c r="G463" s="154"/>
      <c r="H463" s="19">
        <v>240.935</v>
      </c>
      <c r="I463" s="154"/>
      <c r="J463" s="19">
        <v>240.935</v>
      </c>
      <c r="K463" s="19"/>
      <c r="L463" s="160"/>
      <c r="M463" s="19">
        <v>241.2</v>
      </c>
      <c r="N463" s="19">
        <f>M463-C463</f>
        <v>0</v>
      </c>
      <c r="O463" s="154"/>
      <c r="P463" s="154"/>
      <c r="Q463" s="154"/>
      <c r="R463" s="12"/>
    </row>
    <row r="464" spans="1:18" ht="11.25">
      <c r="A464" s="152"/>
      <c r="B464" s="26" t="s">
        <v>5</v>
      </c>
      <c r="C464" s="19">
        <v>26.8</v>
      </c>
      <c r="D464" s="19">
        <v>26.771</v>
      </c>
      <c r="E464" s="155"/>
      <c r="F464" s="19">
        <v>26.8</v>
      </c>
      <c r="G464" s="155"/>
      <c r="H464" s="19">
        <v>26.771</v>
      </c>
      <c r="I464" s="155"/>
      <c r="J464" s="19">
        <v>26.771</v>
      </c>
      <c r="K464" s="19">
        <v>26.771</v>
      </c>
      <c r="L464" s="161"/>
      <c r="M464" s="19">
        <v>26.771</v>
      </c>
      <c r="N464" s="22" t="s">
        <v>45</v>
      </c>
      <c r="O464" s="155"/>
      <c r="P464" s="155"/>
      <c r="Q464" s="155"/>
      <c r="R464" s="12"/>
    </row>
    <row r="465" spans="1:18" ht="11.25">
      <c r="A465" s="150" t="s">
        <v>62</v>
      </c>
      <c r="B465" s="23" t="s">
        <v>349</v>
      </c>
      <c r="C465" s="84">
        <f>SUM(C466:C467)</f>
        <v>0</v>
      </c>
      <c r="D465" s="84">
        <f>SUM(D466:D467)</f>
        <v>99.999</v>
      </c>
      <c r="E465" s="153" t="s">
        <v>329</v>
      </c>
      <c r="F465" s="84">
        <f>SUM(F466:F467)</f>
        <v>99.999</v>
      </c>
      <c r="G465" s="153" t="s">
        <v>330</v>
      </c>
      <c r="H465" s="84">
        <f>SUM(H466:H467)</f>
        <v>99.999</v>
      </c>
      <c r="I465" s="156" t="s">
        <v>350</v>
      </c>
      <c r="J465" s="84">
        <f>SUM(J466:J467)</f>
        <v>99.999</v>
      </c>
      <c r="K465" s="84">
        <f>SUM(K466:K467)</f>
        <v>99.999</v>
      </c>
      <c r="L465" s="159">
        <v>1</v>
      </c>
      <c r="M465" s="84">
        <f>SUM(M466:M467)</f>
        <v>812.3229</v>
      </c>
      <c r="N465" s="54">
        <f>SUM(N466:N467)</f>
        <v>802.323</v>
      </c>
      <c r="O465" s="153"/>
      <c r="P465" s="153"/>
      <c r="Q465" s="153"/>
      <c r="R465" s="12"/>
    </row>
    <row r="466" spans="1:18" ht="11.25">
      <c r="A466" s="151"/>
      <c r="B466" s="26" t="s">
        <v>4</v>
      </c>
      <c r="C466" s="19">
        <v>0</v>
      </c>
      <c r="D466" s="19">
        <v>89.9991</v>
      </c>
      <c r="E466" s="154"/>
      <c r="F466" s="19">
        <v>89.9991</v>
      </c>
      <c r="G466" s="154"/>
      <c r="H466" s="19">
        <v>89.9991</v>
      </c>
      <c r="I466" s="157"/>
      <c r="J466" s="19">
        <v>89.9991</v>
      </c>
      <c r="K466" s="19">
        <v>89.9991</v>
      </c>
      <c r="L466" s="160"/>
      <c r="M466" s="19">
        <v>802.323</v>
      </c>
      <c r="N466" s="55">
        <f>M466-C466</f>
        <v>802.323</v>
      </c>
      <c r="O466" s="154"/>
      <c r="P466" s="154"/>
      <c r="Q466" s="154"/>
      <c r="R466" s="12"/>
    </row>
    <row r="467" spans="1:18" ht="11.25">
      <c r="A467" s="152"/>
      <c r="B467" s="26" t="s">
        <v>5</v>
      </c>
      <c r="C467" s="19">
        <v>0</v>
      </c>
      <c r="D467" s="19">
        <v>9.9999</v>
      </c>
      <c r="E467" s="155"/>
      <c r="F467" s="19">
        <v>9.9999</v>
      </c>
      <c r="G467" s="155"/>
      <c r="H467" s="19">
        <v>9.9999</v>
      </c>
      <c r="I467" s="158"/>
      <c r="J467" s="19">
        <v>9.9999</v>
      </c>
      <c r="K467" s="19">
        <v>9.9999</v>
      </c>
      <c r="L467" s="161"/>
      <c r="M467" s="19">
        <v>9.9999</v>
      </c>
      <c r="N467" s="22" t="s">
        <v>45</v>
      </c>
      <c r="O467" s="155"/>
      <c r="P467" s="155"/>
      <c r="Q467" s="155"/>
      <c r="R467" s="12"/>
    </row>
    <row r="468" spans="1:18" ht="56.25">
      <c r="A468" s="150" t="s">
        <v>63</v>
      </c>
      <c r="B468" s="23" t="s">
        <v>344</v>
      </c>
      <c r="C468" s="84">
        <f>SUM(C469:C470)</f>
        <v>1240.5300000000002</v>
      </c>
      <c r="D468" s="84">
        <f>SUM(D469:D470)</f>
        <v>0</v>
      </c>
      <c r="E468" s="153" t="s">
        <v>15</v>
      </c>
      <c r="F468" s="84">
        <f>SUM(F469:F470)</f>
        <v>1004.7559</v>
      </c>
      <c r="G468" s="153" t="s">
        <v>339</v>
      </c>
      <c r="H468" s="84">
        <f>SUM(H469:H470)</f>
        <v>1004.7559</v>
      </c>
      <c r="I468" s="156" t="s">
        <v>306</v>
      </c>
      <c r="J468" s="84">
        <f>SUM(J469:J470)</f>
        <v>0</v>
      </c>
      <c r="K468" s="84">
        <f>SUM(K469:K470)</f>
        <v>0</v>
      </c>
      <c r="L468" s="159">
        <f>J468/C468</f>
        <v>0</v>
      </c>
      <c r="M468" s="84">
        <f>SUM(M469:M470)</f>
        <v>1216.95259</v>
      </c>
      <c r="N468" s="84">
        <f>SUM(N469:N470)</f>
        <v>0</v>
      </c>
      <c r="O468" s="153"/>
      <c r="P468" s="153"/>
      <c r="Q468" s="153"/>
      <c r="R468" s="12"/>
    </row>
    <row r="469" spans="1:18" ht="11.25">
      <c r="A469" s="151"/>
      <c r="B469" s="26" t="s">
        <v>4</v>
      </c>
      <c r="C469" s="19">
        <v>1116.477</v>
      </c>
      <c r="D469" s="19">
        <v>0</v>
      </c>
      <c r="E469" s="154"/>
      <c r="F469" s="19">
        <v>904.28031</v>
      </c>
      <c r="G469" s="154"/>
      <c r="H469" s="19">
        <v>904.28031</v>
      </c>
      <c r="I469" s="157"/>
      <c r="J469" s="19"/>
      <c r="K469" s="19"/>
      <c r="L469" s="160"/>
      <c r="M469" s="19">
        <v>1116.477</v>
      </c>
      <c r="N469" s="19">
        <f>M469-C469</f>
        <v>0</v>
      </c>
      <c r="O469" s="154"/>
      <c r="P469" s="154"/>
      <c r="Q469" s="154"/>
      <c r="R469" s="12"/>
    </row>
    <row r="470" spans="1:18" ht="11.25">
      <c r="A470" s="152"/>
      <c r="B470" s="26" t="s">
        <v>5</v>
      </c>
      <c r="C470" s="19">
        <v>124.053</v>
      </c>
      <c r="D470" s="19">
        <v>0</v>
      </c>
      <c r="E470" s="155"/>
      <c r="F470" s="19">
        <v>100.47559</v>
      </c>
      <c r="G470" s="155"/>
      <c r="H470" s="19">
        <v>100.47559</v>
      </c>
      <c r="I470" s="158"/>
      <c r="J470" s="19"/>
      <c r="K470" s="19"/>
      <c r="L470" s="161"/>
      <c r="M470" s="19">
        <v>100.47559</v>
      </c>
      <c r="N470" s="22" t="s">
        <v>45</v>
      </c>
      <c r="O470" s="155"/>
      <c r="P470" s="155"/>
      <c r="Q470" s="155"/>
      <c r="R470" s="12"/>
    </row>
    <row r="471" spans="1:18" ht="15.75">
      <c r="A471" s="69"/>
      <c r="B471" s="290" t="s">
        <v>72</v>
      </c>
      <c r="C471" s="291"/>
      <c r="D471" s="291"/>
      <c r="E471" s="291"/>
      <c r="F471" s="291"/>
      <c r="G471" s="291"/>
      <c r="H471" s="291"/>
      <c r="I471" s="291"/>
      <c r="J471" s="291"/>
      <c r="K471" s="291"/>
      <c r="L471" s="291"/>
      <c r="M471" s="291"/>
      <c r="N471" s="291"/>
      <c r="O471" s="291"/>
      <c r="P471" s="291"/>
      <c r="Q471" s="292"/>
      <c r="R471" s="12"/>
    </row>
    <row r="472" spans="1:18" ht="31.5">
      <c r="A472" s="168" t="s">
        <v>6</v>
      </c>
      <c r="B472" s="13" t="s">
        <v>48</v>
      </c>
      <c r="C472" s="14">
        <f>SUM(C473:C474)</f>
        <v>58842.064410000006</v>
      </c>
      <c r="D472" s="14">
        <f>SUM(D473:D474)</f>
        <v>549.6698</v>
      </c>
      <c r="E472" s="153"/>
      <c r="F472" s="14">
        <f>SUM(F473:F474)</f>
        <v>1369.6839</v>
      </c>
      <c r="G472" s="153"/>
      <c r="H472" s="14">
        <f>SUM(H473:H474)</f>
        <v>3528.643</v>
      </c>
      <c r="I472" s="156"/>
      <c r="J472" s="14">
        <f>SUM(J473:J474)</f>
        <v>549.6698</v>
      </c>
      <c r="K472" s="14">
        <f>SUM(K473:K474)</f>
        <v>1369.323</v>
      </c>
      <c r="L472" s="171">
        <f>(L476+L479+L482)/3</f>
        <v>0.13214341502029373</v>
      </c>
      <c r="M472" s="14">
        <f>SUM(M473:M474)</f>
        <v>58842.064410000006</v>
      </c>
      <c r="N472" s="14">
        <f>SUM(N473:N474)</f>
        <v>0</v>
      </c>
      <c r="O472" s="162"/>
      <c r="P472" s="162"/>
      <c r="Q472" s="180"/>
      <c r="R472" s="12"/>
    </row>
    <row r="473" spans="1:18" ht="11.25">
      <c r="A473" s="169"/>
      <c r="B473" s="26" t="s">
        <v>4</v>
      </c>
      <c r="C473" s="19">
        <f>C477+C480+C483</f>
        <v>47628.08900000001</v>
      </c>
      <c r="D473" s="19">
        <f>D477+D480+D483</f>
        <v>494.70282</v>
      </c>
      <c r="E473" s="154"/>
      <c r="F473" s="19">
        <f>F477+F480+F483</f>
        <v>1232.71551</v>
      </c>
      <c r="G473" s="154"/>
      <c r="H473" s="19">
        <f>H477+H480+H483</f>
        <v>3175.7787</v>
      </c>
      <c r="I473" s="157"/>
      <c r="J473" s="19">
        <f>J477+J480+J483</f>
        <v>494.70282</v>
      </c>
      <c r="K473" s="19">
        <f>K477+K480+K483</f>
        <v>1204.61742</v>
      </c>
      <c r="L473" s="172"/>
      <c r="M473" s="19">
        <f>M477+M480+M483</f>
        <v>47628.08900000001</v>
      </c>
      <c r="N473" s="19">
        <f>N477+N480+N483</f>
        <v>0</v>
      </c>
      <c r="O473" s="163"/>
      <c r="P473" s="163"/>
      <c r="Q473" s="181"/>
      <c r="R473" s="12"/>
    </row>
    <row r="474" spans="1:18" ht="11.25">
      <c r="A474" s="169"/>
      <c r="B474" s="26" t="s">
        <v>5</v>
      </c>
      <c r="C474" s="19">
        <f>C478+C481+C484</f>
        <v>11213.97541</v>
      </c>
      <c r="D474" s="19">
        <f>D478+D481+D484</f>
        <v>54.96698000000001</v>
      </c>
      <c r="E474" s="155"/>
      <c r="F474" s="19">
        <f>F478+F481+F484</f>
        <v>136.96839</v>
      </c>
      <c r="G474" s="155"/>
      <c r="H474" s="19">
        <f>H478+H481+H484</f>
        <v>352.8643</v>
      </c>
      <c r="I474" s="158"/>
      <c r="J474" s="19">
        <f>J478+J481+J484</f>
        <v>54.96698000000001</v>
      </c>
      <c r="K474" s="19">
        <f>K478+K481+K484</f>
        <v>164.70558</v>
      </c>
      <c r="L474" s="173"/>
      <c r="M474" s="19">
        <f>M478+M481+M484</f>
        <v>11213.97541</v>
      </c>
      <c r="N474" s="21" t="s">
        <v>45</v>
      </c>
      <c r="O474" s="164"/>
      <c r="P474" s="164"/>
      <c r="Q474" s="182"/>
      <c r="R474" s="12"/>
    </row>
    <row r="475" spans="1:18" ht="11.25">
      <c r="A475" s="170"/>
      <c r="B475" s="18" t="s">
        <v>49</v>
      </c>
      <c r="C475" s="174"/>
      <c r="D475" s="175"/>
      <c r="E475" s="175"/>
      <c r="F475" s="175"/>
      <c r="G475" s="175"/>
      <c r="H475" s="175"/>
      <c r="I475" s="175"/>
      <c r="J475" s="175"/>
      <c r="K475" s="175"/>
      <c r="L475" s="175"/>
      <c r="M475" s="175"/>
      <c r="N475" s="175"/>
      <c r="O475" s="175"/>
      <c r="P475" s="175"/>
      <c r="Q475" s="176"/>
      <c r="R475" s="12"/>
    </row>
    <row r="476" spans="1:18" ht="33.75">
      <c r="A476" s="150" t="s">
        <v>8</v>
      </c>
      <c r="B476" s="23" t="s">
        <v>298</v>
      </c>
      <c r="C476" s="75">
        <f>SUM(C477:C478)</f>
        <v>55313.42141</v>
      </c>
      <c r="D476" s="75">
        <f>SUM(D477:D478)</f>
        <v>0</v>
      </c>
      <c r="E476" s="153" t="s">
        <v>15</v>
      </c>
      <c r="F476" s="75">
        <f>SUM(F477:F478)</f>
        <v>0</v>
      </c>
      <c r="G476" s="153"/>
      <c r="H476" s="75">
        <f>SUM(H477:H478)</f>
        <v>0</v>
      </c>
      <c r="I476" s="156"/>
      <c r="J476" s="75">
        <f>SUM(J477:J478)</f>
        <v>0</v>
      </c>
      <c r="K476" s="75">
        <f>SUM(K477:K478)</f>
        <v>1097.386</v>
      </c>
      <c r="L476" s="159">
        <f>J476/C476</f>
        <v>0</v>
      </c>
      <c r="M476" s="75">
        <f>SUM(M477:M478)</f>
        <v>55313.42141</v>
      </c>
      <c r="N476" s="82">
        <f>SUM(N477:N478)</f>
        <v>0</v>
      </c>
      <c r="O476" s="180"/>
      <c r="P476" s="162"/>
      <c r="Q476" s="183" t="s">
        <v>302</v>
      </c>
      <c r="R476" s="12"/>
    </row>
    <row r="477" spans="1:18" ht="11.25">
      <c r="A477" s="151"/>
      <c r="B477" s="26" t="s">
        <v>4</v>
      </c>
      <c r="C477" s="19">
        <f>96824.2213-46481.483-5890.428</f>
        <v>44452.310300000005</v>
      </c>
      <c r="D477" s="19">
        <v>0</v>
      </c>
      <c r="E477" s="154"/>
      <c r="F477" s="19">
        <v>0</v>
      </c>
      <c r="G477" s="154"/>
      <c r="H477" s="19">
        <v>0</v>
      </c>
      <c r="I477" s="157"/>
      <c r="J477" s="19">
        <v>0</v>
      </c>
      <c r="K477" s="19">
        <v>987.6474</v>
      </c>
      <c r="L477" s="160"/>
      <c r="M477" s="19">
        <f>96824.2213-46481.483-5890.428</f>
        <v>44452.310300000005</v>
      </c>
      <c r="N477" s="19">
        <f>M477-C477</f>
        <v>0</v>
      </c>
      <c r="O477" s="181"/>
      <c r="P477" s="163"/>
      <c r="Q477" s="184"/>
      <c r="R477" s="12"/>
    </row>
    <row r="478" spans="1:18" ht="11.25">
      <c r="A478" s="152"/>
      <c r="B478" s="26" t="s">
        <v>5</v>
      </c>
      <c r="C478" s="19">
        <v>10861.11111</v>
      </c>
      <c r="D478" s="19">
        <v>0</v>
      </c>
      <c r="E478" s="155"/>
      <c r="F478" s="19">
        <v>0</v>
      </c>
      <c r="G478" s="155"/>
      <c r="H478" s="19">
        <v>0</v>
      </c>
      <c r="I478" s="158"/>
      <c r="J478" s="19">
        <v>0</v>
      </c>
      <c r="K478" s="19">
        <v>109.7386</v>
      </c>
      <c r="L478" s="161"/>
      <c r="M478" s="19">
        <v>10861.11111</v>
      </c>
      <c r="N478" s="21" t="s">
        <v>45</v>
      </c>
      <c r="O478" s="182"/>
      <c r="P478" s="164"/>
      <c r="Q478" s="185"/>
      <c r="R478" s="12"/>
    </row>
    <row r="479" spans="1:18" ht="45">
      <c r="A479" s="150" t="s">
        <v>9</v>
      </c>
      <c r="B479" s="26" t="s">
        <v>353</v>
      </c>
      <c r="C479" s="84">
        <f>SUM(C480:C481)</f>
        <v>1028.643</v>
      </c>
      <c r="D479" s="84">
        <f>SUM(D480:D481)</f>
        <v>308.592</v>
      </c>
      <c r="E479" s="153" t="s">
        <v>15</v>
      </c>
      <c r="F479" s="84">
        <f>SUM(F480:F481)</f>
        <v>1028.643</v>
      </c>
      <c r="G479" s="153" t="s">
        <v>354</v>
      </c>
      <c r="H479" s="84">
        <f>SUM(H480:H481)</f>
        <v>1028.643</v>
      </c>
      <c r="I479" s="153" t="s">
        <v>355</v>
      </c>
      <c r="J479" s="84">
        <f>SUM(J480:J481)</f>
        <v>308.592</v>
      </c>
      <c r="K479" s="84">
        <f>SUM(K480:K481)</f>
        <v>30.8592</v>
      </c>
      <c r="L479" s="159">
        <f>J479/C479</f>
        <v>0.29999912506088117</v>
      </c>
      <c r="M479" s="84">
        <f>SUM(M480:M481)</f>
        <v>1028.643</v>
      </c>
      <c r="N479" s="84">
        <f>SUM(N480:N481)</f>
        <v>0</v>
      </c>
      <c r="O479" s="153"/>
      <c r="P479" s="153"/>
      <c r="Q479" s="153"/>
      <c r="R479" s="12"/>
    </row>
    <row r="480" spans="1:18" ht="11.25">
      <c r="A480" s="151"/>
      <c r="B480" s="26" t="s">
        <v>4</v>
      </c>
      <c r="C480" s="19">
        <v>925.7787</v>
      </c>
      <c r="D480" s="19">
        <v>277.7328</v>
      </c>
      <c r="E480" s="154"/>
      <c r="F480" s="19">
        <v>925.7787</v>
      </c>
      <c r="G480" s="154"/>
      <c r="H480" s="19">
        <v>925.7787</v>
      </c>
      <c r="I480" s="154"/>
      <c r="J480" s="19">
        <v>277.7328</v>
      </c>
      <c r="K480" s="19">
        <v>0</v>
      </c>
      <c r="L480" s="160"/>
      <c r="M480" s="19">
        <v>925.7787</v>
      </c>
      <c r="N480" s="19">
        <f>M480-C480</f>
        <v>0</v>
      </c>
      <c r="O480" s="154"/>
      <c r="P480" s="154"/>
      <c r="Q480" s="154"/>
      <c r="R480" s="12"/>
    </row>
    <row r="481" spans="1:18" ht="11.25">
      <c r="A481" s="152"/>
      <c r="B481" s="26" t="s">
        <v>5</v>
      </c>
      <c r="C481" s="19">
        <v>102.8643</v>
      </c>
      <c r="D481" s="19">
        <v>30.8592</v>
      </c>
      <c r="E481" s="155"/>
      <c r="F481" s="19">
        <v>102.8643</v>
      </c>
      <c r="G481" s="155"/>
      <c r="H481" s="19">
        <v>102.8643</v>
      </c>
      <c r="I481" s="155"/>
      <c r="J481" s="19">
        <v>30.8592</v>
      </c>
      <c r="K481" s="19">
        <v>30.8592</v>
      </c>
      <c r="L481" s="161"/>
      <c r="M481" s="19">
        <v>102.8643</v>
      </c>
      <c r="N481" s="21" t="s">
        <v>45</v>
      </c>
      <c r="O481" s="155"/>
      <c r="P481" s="155"/>
      <c r="Q481" s="155"/>
      <c r="R481" s="12"/>
    </row>
    <row r="482" spans="1:18" ht="33.75">
      <c r="A482" s="150" t="s">
        <v>51</v>
      </c>
      <c r="B482" s="23" t="s">
        <v>299</v>
      </c>
      <c r="C482" s="75">
        <f>SUM(C483:C484)</f>
        <v>2500</v>
      </c>
      <c r="D482" s="75">
        <f>SUM(D483:D484)</f>
        <v>241.0778</v>
      </c>
      <c r="E482" s="153" t="s">
        <v>300</v>
      </c>
      <c r="F482" s="75">
        <f>SUM(F483:F484)</f>
        <v>341.04089999999997</v>
      </c>
      <c r="G482" s="153" t="s">
        <v>301</v>
      </c>
      <c r="H482" s="75">
        <f>SUM(H483:H484)</f>
        <v>2500</v>
      </c>
      <c r="I482" s="156" t="s">
        <v>356</v>
      </c>
      <c r="J482" s="75">
        <f>SUM(J483:J484)</f>
        <v>241.0778</v>
      </c>
      <c r="K482" s="75">
        <f>SUM(K483:K484)</f>
        <v>241.0778</v>
      </c>
      <c r="L482" s="159">
        <f>J482/C482</f>
        <v>0.09643112</v>
      </c>
      <c r="M482" s="75">
        <f>SUM(M483:M484)</f>
        <v>2500</v>
      </c>
      <c r="N482" s="71">
        <f>SUM(N483:N484)</f>
        <v>0</v>
      </c>
      <c r="O482" s="180"/>
      <c r="P482" s="162"/>
      <c r="Q482" s="180"/>
      <c r="R482" s="12"/>
    </row>
    <row r="483" spans="1:18" ht="11.25">
      <c r="A483" s="151"/>
      <c r="B483" s="26" t="s">
        <v>4</v>
      </c>
      <c r="C483" s="19">
        <v>2250</v>
      </c>
      <c r="D483" s="19">
        <v>216.97002</v>
      </c>
      <c r="E483" s="154"/>
      <c r="F483" s="19">
        <v>306.93681</v>
      </c>
      <c r="G483" s="154"/>
      <c r="H483" s="19">
        <v>2250</v>
      </c>
      <c r="I483" s="157"/>
      <c r="J483" s="19">
        <v>216.97002</v>
      </c>
      <c r="K483" s="19">
        <v>216.97002</v>
      </c>
      <c r="L483" s="160"/>
      <c r="M483" s="19">
        <v>2250</v>
      </c>
      <c r="N483" s="21">
        <f>M483-C483</f>
        <v>0</v>
      </c>
      <c r="O483" s="181"/>
      <c r="P483" s="163"/>
      <c r="Q483" s="181"/>
      <c r="R483" s="12"/>
    </row>
    <row r="484" spans="1:18" ht="11.25">
      <c r="A484" s="152"/>
      <c r="B484" s="26" t="s">
        <v>5</v>
      </c>
      <c r="C484" s="19">
        <v>250</v>
      </c>
      <c r="D484" s="19">
        <v>24.10778</v>
      </c>
      <c r="E484" s="155"/>
      <c r="F484" s="19">
        <v>34.10409</v>
      </c>
      <c r="G484" s="155"/>
      <c r="H484" s="19">
        <v>250</v>
      </c>
      <c r="I484" s="158"/>
      <c r="J484" s="19">
        <v>24.10778</v>
      </c>
      <c r="K484" s="19">
        <v>24.10778</v>
      </c>
      <c r="L484" s="161"/>
      <c r="M484" s="19">
        <v>250</v>
      </c>
      <c r="N484" s="21" t="s">
        <v>45</v>
      </c>
      <c r="O484" s="182"/>
      <c r="P484" s="164"/>
      <c r="Q484" s="182"/>
      <c r="R484" s="12"/>
    </row>
    <row r="485" spans="1:18" ht="15.75">
      <c r="A485" s="69"/>
      <c r="B485" s="290" t="s">
        <v>12</v>
      </c>
      <c r="C485" s="291"/>
      <c r="D485" s="291"/>
      <c r="E485" s="291"/>
      <c r="F485" s="291"/>
      <c r="G485" s="291"/>
      <c r="H485" s="291"/>
      <c r="I485" s="291"/>
      <c r="J485" s="291"/>
      <c r="K485" s="291"/>
      <c r="L485" s="291"/>
      <c r="M485" s="291"/>
      <c r="N485" s="291"/>
      <c r="O485" s="291"/>
      <c r="P485" s="291"/>
      <c r="Q485" s="292"/>
      <c r="R485" s="12"/>
    </row>
    <row r="486" spans="1:18" ht="75">
      <c r="A486" s="168" t="s">
        <v>3</v>
      </c>
      <c r="B486" s="13" t="s">
        <v>47</v>
      </c>
      <c r="C486" s="14">
        <f>SUM(C487:C488)</f>
        <v>6311.334</v>
      </c>
      <c r="D486" s="14">
        <f>SUM(D487:D488)</f>
        <v>466.667</v>
      </c>
      <c r="E486" s="153"/>
      <c r="F486" s="14">
        <f>SUM(F487:F488)</f>
        <v>0</v>
      </c>
      <c r="G486" s="153"/>
      <c r="H486" s="14">
        <f>SUM(H487:H488)</f>
        <v>0</v>
      </c>
      <c r="I486" s="156"/>
      <c r="J486" s="14">
        <f>SUM(J487:J488)</f>
        <v>0</v>
      </c>
      <c r="K486" s="14">
        <f>SUM(K487:K488)</f>
        <v>0</v>
      </c>
      <c r="L486" s="171">
        <f>L490</f>
        <v>0</v>
      </c>
      <c r="M486" s="14">
        <f>SUM(M487:M488)</f>
        <v>4620</v>
      </c>
      <c r="N486" s="14">
        <f>SUM(N487:N488)</f>
        <v>0</v>
      </c>
      <c r="O486" s="180"/>
      <c r="P486" s="162"/>
      <c r="Q486" s="180"/>
      <c r="R486" s="12"/>
    </row>
    <row r="487" spans="1:18" ht="11.25">
      <c r="A487" s="169"/>
      <c r="B487" s="26" t="s">
        <v>4</v>
      </c>
      <c r="C487" s="19">
        <f>C491</f>
        <v>4200</v>
      </c>
      <c r="D487" s="19">
        <f>D491</f>
        <v>0</v>
      </c>
      <c r="E487" s="154"/>
      <c r="F487" s="19">
        <f>F491</f>
        <v>0</v>
      </c>
      <c r="G487" s="154"/>
      <c r="H487" s="19">
        <f>H491</f>
        <v>0</v>
      </c>
      <c r="I487" s="157"/>
      <c r="J487" s="19">
        <f>J491</f>
        <v>0</v>
      </c>
      <c r="K487" s="19">
        <f>K491</f>
        <v>0</v>
      </c>
      <c r="L487" s="172"/>
      <c r="M487" s="19">
        <f>M491</f>
        <v>4200</v>
      </c>
      <c r="N487" s="19">
        <f>N491</f>
        <v>0</v>
      </c>
      <c r="O487" s="181"/>
      <c r="P487" s="163"/>
      <c r="Q487" s="181"/>
      <c r="R487" s="12"/>
    </row>
    <row r="488" spans="1:18" ht="11.25">
      <c r="A488" s="170"/>
      <c r="B488" s="26" t="s">
        <v>5</v>
      </c>
      <c r="C488" s="19">
        <f>C492</f>
        <v>2111.334</v>
      </c>
      <c r="D488" s="19">
        <f>D492</f>
        <v>466.667</v>
      </c>
      <c r="E488" s="155"/>
      <c r="F488" s="19">
        <f>F492</f>
        <v>0</v>
      </c>
      <c r="G488" s="155"/>
      <c r="H488" s="19">
        <f>H492</f>
        <v>0</v>
      </c>
      <c r="I488" s="158"/>
      <c r="J488" s="19">
        <f>J492</f>
        <v>0</v>
      </c>
      <c r="K488" s="19">
        <f>K492</f>
        <v>0</v>
      </c>
      <c r="L488" s="173"/>
      <c r="M488" s="19">
        <f>M492</f>
        <v>420</v>
      </c>
      <c r="N488" s="19" t="str">
        <f>N492</f>
        <v>x</v>
      </c>
      <c r="O488" s="182"/>
      <c r="P488" s="164"/>
      <c r="Q488" s="182"/>
      <c r="R488" s="12"/>
    </row>
    <row r="489" spans="1:18" ht="13.5">
      <c r="A489" s="68"/>
      <c r="B489" s="165" t="s">
        <v>13</v>
      </c>
      <c r="C489" s="166"/>
      <c r="D489" s="166"/>
      <c r="E489" s="166"/>
      <c r="F489" s="166"/>
      <c r="G489" s="166"/>
      <c r="H489" s="166"/>
      <c r="I489" s="166"/>
      <c r="J489" s="166"/>
      <c r="K489" s="166"/>
      <c r="L489" s="166"/>
      <c r="M489" s="166"/>
      <c r="N489" s="166"/>
      <c r="O489" s="166"/>
      <c r="P489" s="166"/>
      <c r="Q489" s="167"/>
      <c r="R489" s="12"/>
    </row>
    <row r="490" spans="1:18" ht="31.5">
      <c r="A490" s="168" t="s">
        <v>6</v>
      </c>
      <c r="B490" s="13" t="s">
        <v>48</v>
      </c>
      <c r="C490" s="14">
        <f>SUM(C491:C492)</f>
        <v>6311.334</v>
      </c>
      <c r="D490" s="14">
        <f>SUM(D491:D492)</f>
        <v>466.667</v>
      </c>
      <c r="E490" s="153"/>
      <c r="F490" s="14">
        <f>SUM(F491:F492)</f>
        <v>0</v>
      </c>
      <c r="G490" s="153"/>
      <c r="H490" s="14">
        <f>SUM(H491:H492)</f>
        <v>0</v>
      </c>
      <c r="I490" s="156"/>
      <c r="J490" s="14">
        <f>SUM(J491:J492)</f>
        <v>0</v>
      </c>
      <c r="K490" s="14">
        <f>SUM(K491:K492)</f>
        <v>0</v>
      </c>
      <c r="L490" s="171">
        <f>L494</f>
        <v>0</v>
      </c>
      <c r="M490" s="14">
        <f>SUM(M491:M492)</f>
        <v>4620</v>
      </c>
      <c r="N490" s="64">
        <f>SUM(N491:N492)</f>
        <v>0</v>
      </c>
      <c r="O490" s="162"/>
      <c r="P490" s="162"/>
      <c r="Q490" s="145"/>
      <c r="R490" s="12"/>
    </row>
    <row r="491" spans="1:18" ht="11.25">
      <c r="A491" s="169"/>
      <c r="B491" s="18" t="s">
        <v>4</v>
      </c>
      <c r="C491" s="19">
        <f>C495</f>
        <v>4200</v>
      </c>
      <c r="D491" s="19">
        <f>D495</f>
        <v>0</v>
      </c>
      <c r="E491" s="154"/>
      <c r="F491" s="19">
        <f>F495</f>
        <v>0</v>
      </c>
      <c r="G491" s="154"/>
      <c r="H491" s="19">
        <f>H495</f>
        <v>0</v>
      </c>
      <c r="I491" s="157"/>
      <c r="J491" s="19">
        <f>J495</f>
        <v>0</v>
      </c>
      <c r="K491" s="19">
        <f>K495</f>
        <v>0</v>
      </c>
      <c r="L491" s="172"/>
      <c r="M491" s="19">
        <f>M495</f>
        <v>4200</v>
      </c>
      <c r="N491" s="19">
        <f>N495</f>
        <v>0</v>
      </c>
      <c r="O491" s="163"/>
      <c r="P491" s="163"/>
      <c r="Q491" s="146"/>
      <c r="R491" s="12"/>
    </row>
    <row r="492" spans="1:18" ht="11.25">
      <c r="A492" s="169"/>
      <c r="B492" s="18" t="s">
        <v>5</v>
      </c>
      <c r="C492" s="19">
        <f>C496</f>
        <v>2111.334</v>
      </c>
      <c r="D492" s="19">
        <f>D496</f>
        <v>466.667</v>
      </c>
      <c r="E492" s="155"/>
      <c r="F492" s="19">
        <f>F496</f>
        <v>0</v>
      </c>
      <c r="G492" s="155"/>
      <c r="H492" s="19">
        <f>H496</f>
        <v>0</v>
      </c>
      <c r="I492" s="158"/>
      <c r="J492" s="19">
        <f>J496</f>
        <v>0</v>
      </c>
      <c r="K492" s="19">
        <f>K496</f>
        <v>0</v>
      </c>
      <c r="L492" s="173"/>
      <c r="M492" s="19">
        <f>M496</f>
        <v>420</v>
      </c>
      <c r="N492" s="19" t="str">
        <f>N496</f>
        <v>x</v>
      </c>
      <c r="O492" s="164"/>
      <c r="P492" s="164"/>
      <c r="Q492" s="147"/>
      <c r="R492" s="12"/>
    </row>
    <row r="493" spans="1:18" ht="11.25">
      <c r="A493" s="170"/>
      <c r="B493" s="18" t="s">
        <v>49</v>
      </c>
      <c r="C493" s="174"/>
      <c r="D493" s="175"/>
      <c r="E493" s="175"/>
      <c r="F493" s="175"/>
      <c r="G493" s="175"/>
      <c r="H493" s="175"/>
      <c r="I493" s="175"/>
      <c r="J493" s="175"/>
      <c r="K493" s="175"/>
      <c r="L493" s="175"/>
      <c r="M493" s="175"/>
      <c r="N493" s="175"/>
      <c r="O493" s="175"/>
      <c r="P493" s="175"/>
      <c r="Q493" s="176"/>
      <c r="R493" s="12"/>
    </row>
    <row r="494" spans="1:18" ht="33.75">
      <c r="A494" s="150" t="s">
        <v>8</v>
      </c>
      <c r="B494" s="23" t="s">
        <v>315</v>
      </c>
      <c r="C494" s="75">
        <f>SUM(C495:C496)</f>
        <v>6311.334</v>
      </c>
      <c r="D494" s="75">
        <f aca="true" t="shared" si="7" ref="D494:N494">SUM(D495:D496)</f>
        <v>466.667</v>
      </c>
      <c r="E494" s="153" t="s">
        <v>362</v>
      </c>
      <c r="F494" s="75">
        <f t="shared" si="7"/>
        <v>0</v>
      </c>
      <c r="G494" s="153"/>
      <c r="H494" s="75">
        <f t="shared" si="7"/>
        <v>0</v>
      </c>
      <c r="I494" s="156" t="s">
        <v>364</v>
      </c>
      <c r="J494" s="75">
        <f t="shared" si="7"/>
        <v>0</v>
      </c>
      <c r="K494" s="75">
        <f t="shared" si="7"/>
        <v>0</v>
      </c>
      <c r="L494" s="159">
        <v>0</v>
      </c>
      <c r="M494" s="75">
        <f t="shared" si="7"/>
        <v>4620</v>
      </c>
      <c r="N494" s="71">
        <f t="shared" si="7"/>
        <v>0</v>
      </c>
      <c r="O494" s="162"/>
      <c r="P494" s="145"/>
      <c r="Q494" s="214" t="s">
        <v>363</v>
      </c>
      <c r="R494" s="12"/>
    </row>
    <row r="495" spans="1:18" ht="11.25">
      <c r="A495" s="151"/>
      <c r="B495" s="18" t="s">
        <v>4</v>
      </c>
      <c r="C495" s="19">
        <v>4200</v>
      </c>
      <c r="D495" s="19">
        <v>0</v>
      </c>
      <c r="E495" s="154"/>
      <c r="F495" s="19">
        <v>0</v>
      </c>
      <c r="G495" s="154"/>
      <c r="H495" s="19">
        <v>0</v>
      </c>
      <c r="I495" s="157"/>
      <c r="J495" s="19">
        <v>0</v>
      </c>
      <c r="K495" s="19">
        <v>0</v>
      </c>
      <c r="L495" s="160"/>
      <c r="M495" s="19">
        <v>4200</v>
      </c>
      <c r="N495" s="21">
        <f>M495-C495</f>
        <v>0</v>
      </c>
      <c r="O495" s="163"/>
      <c r="P495" s="146"/>
      <c r="Q495" s="215"/>
      <c r="R495" s="12"/>
    </row>
    <row r="496" spans="1:18" ht="11.25">
      <c r="A496" s="152"/>
      <c r="B496" s="18" t="s">
        <v>5</v>
      </c>
      <c r="C496" s="19">
        <v>2111.334</v>
      </c>
      <c r="D496" s="19">
        <v>466.667</v>
      </c>
      <c r="E496" s="155"/>
      <c r="F496" s="19">
        <v>0</v>
      </c>
      <c r="G496" s="155"/>
      <c r="H496" s="19">
        <v>0</v>
      </c>
      <c r="I496" s="158"/>
      <c r="J496" s="19">
        <v>0</v>
      </c>
      <c r="K496" s="19">
        <v>0</v>
      </c>
      <c r="L496" s="161"/>
      <c r="M496" s="19">
        <v>420</v>
      </c>
      <c r="N496" s="21" t="s">
        <v>45</v>
      </c>
      <c r="O496" s="164"/>
      <c r="P496" s="147"/>
      <c r="Q496" s="216"/>
      <c r="R496" s="12"/>
    </row>
    <row r="497" spans="1:18" ht="11.25">
      <c r="A497" s="31"/>
      <c r="B497" s="148" t="s">
        <v>73</v>
      </c>
      <c r="C497" s="148"/>
      <c r="D497" s="148"/>
      <c r="E497" s="148"/>
      <c r="F497" s="148"/>
      <c r="G497" s="148"/>
      <c r="H497" s="148"/>
      <c r="I497" s="148"/>
      <c r="J497" s="148"/>
      <c r="K497" s="148"/>
      <c r="L497" s="148"/>
      <c r="M497" s="148"/>
      <c r="N497" s="148"/>
      <c r="O497" s="148"/>
      <c r="P497" s="148"/>
      <c r="Q497" s="148"/>
      <c r="R497" s="12"/>
    </row>
    <row r="498" spans="1:17" s="12" customFormat="1" ht="11.25">
      <c r="A498" s="32"/>
      <c r="B498" s="149" t="s">
        <v>74</v>
      </c>
      <c r="C498" s="149"/>
      <c r="D498" s="149"/>
      <c r="E498" s="149"/>
      <c r="F498" s="149"/>
      <c r="G498" s="149"/>
      <c r="H498" s="149"/>
      <c r="I498" s="149"/>
      <c r="J498" s="149"/>
      <c r="K498" s="149"/>
      <c r="L498" s="149"/>
      <c r="M498" s="149"/>
      <c r="N498" s="149"/>
      <c r="O498" s="149"/>
      <c r="P498" s="149"/>
      <c r="Q498" s="149"/>
    </row>
    <row r="499" spans="1:17" s="12" customFormat="1" ht="11.25">
      <c r="A499" s="32"/>
      <c r="B499" s="33"/>
      <c r="C499" s="34"/>
      <c r="D499" s="34"/>
      <c r="E499" s="33"/>
      <c r="F499" s="34"/>
      <c r="G499" s="33"/>
      <c r="H499" s="34"/>
      <c r="I499" s="35"/>
      <c r="J499" s="34"/>
      <c r="K499" s="34"/>
      <c r="L499" s="33"/>
      <c r="M499" s="34"/>
      <c r="N499" s="33"/>
      <c r="O499" s="33"/>
      <c r="P499" s="33"/>
      <c r="Q499" s="33"/>
    </row>
    <row r="500" spans="1:17" s="12" customFormat="1" ht="11.25">
      <c r="A500" s="32"/>
      <c r="B500" s="33"/>
      <c r="C500" s="34"/>
      <c r="D500" s="34"/>
      <c r="E500" s="33"/>
      <c r="F500" s="34"/>
      <c r="G500" s="33"/>
      <c r="H500" s="34"/>
      <c r="I500" s="35"/>
      <c r="J500" s="34"/>
      <c r="K500" s="34"/>
      <c r="L500" s="33"/>
      <c r="M500" s="34"/>
      <c r="N500" s="33"/>
      <c r="O500" s="33"/>
      <c r="P500" s="33"/>
      <c r="Q500" s="33"/>
    </row>
    <row r="501" spans="1:17" ht="12.75">
      <c r="A501" s="1"/>
      <c r="B501" s="36" t="s">
        <v>85</v>
      </c>
      <c r="C501" s="37"/>
      <c r="D501" s="38"/>
      <c r="E501" s="39"/>
      <c r="F501" s="37"/>
      <c r="G501" s="1"/>
      <c r="H501" s="143" t="s">
        <v>75</v>
      </c>
      <c r="I501" s="143"/>
      <c r="J501" s="40"/>
      <c r="K501" s="37"/>
      <c r="L501" s="1"/>
      <c r="M501" s="37"/>
      <c r="N501" s="1"/>
      <c r="O501" s="1"/>
      <c r="P501" s="1"/>
      <c r="Q501" s="41"/>
    </row>
    <row r="502" spans="1:16" ht="15.75">
      <c r="A502" s="1"/>
      <c r="B502" s="1"/>
      <c r="C502" s="37"/>
      <c r="D502" s="144" t="s">
        <v>76</v>
      </c>
      <c r="E502" s="144"/>
      <c r="F502" s="37"/>
      <c r="G502" s="1"/>
      <c r="H502" s="144" t="s">
        <v>77</v>
      </c>
      <c r="I502" s="144"/>
      <c r="J502" s="42"/>
      <c r="K502" s="37"/>
      <c r="L502" s="1"/>
      <c r="M502" s="37"/>
      <c r="N502" s="1"/>
      <c r="O502" s="1"/>
      <c r="P502" s="1"/>
    </row>
    <row r="503" spans="2:17" ht="21.75" customHeight="1">
      <c r="B503" s="36" t="s">
        <v>78</v>
      </c>
      <c r="C503" s="43"/>
      <c r="D503" s="143" t="s">
        <v>79</v>
      </c>
      <c r="E503" s="143"/>
      <c r="F503" s="37"/>
      <c r="G503" s="1"/>
      <c r="H503" s="143" t="s">
        <v>80</v>
      </c>
      <c r="I503" s="143"/>
      <c r="J503" s="40"/>
      <c r="K503" s="37"/>
      <c r="L503" s="143"/>
      <c r="M503" s="143"/>
      <c r="N503" s="143"/>
      <c r="O503" s="1"/>
      <c r="P503" s="44"/>
      <c r="Q503" s="41"/>
    </row>
    <row r="504" spans="1:16" ht="15.75">
      <c r="A504" s="45"/>
      <c r="B504" s="1"/>
      <c r="C504" s="37"/>
      <c r="D504" s="144" t="s">
        <v>81</v>
      </c>
      <c r="E504" s="144"/>
      <c r="F504" s="37"/>
      <c r="G504" s="1"/>
      <c r="H504" s="144" t="s">
        <v>77</v>
      </c>
      <c r="I504" s="144"/>
      <c r="J504" s="42"/>
      <c r="K504" s="37"/>
      <c r="L504" s="144" t="s">
        <v>76</v>
      </c>
      <c r="M504" s="144"/>
      <c r="N504" s="144"/>
      <c r="O504" s="1"/>
      <c r="P504" s="44"/>
    </row>
    <row r="505" spans="1:16" ht="12.75">
      <c r="A505" s="46"/>
      <c r="B505" s="1"/>
      <c r="C505" s="143" t="s">
        <v>24</v>
      </c>
      <c r="D505" s="143"/>
      <c r="E505" s="143"/>
      <c r="F505" s="37"/>
      <c r="G505" s="1"/>
      <c r="H505" s="143" t="s">
        <v>361</v>
      </c>
      <c r="I505" s="143"/>
      <c r="J505" s="143"/>
      <c r="K505" s="37"/>
      <c r="L505" s="1"/>
      <c r="M505" s="37"/>
      <c r="N505" s="1"/>
      <c r="O505" s="1"/>
      <c r="P505" s="1"/>
    </row>
    <row r="506" spans="1:16" ht="15.75">
      <c r="A506" s="46"/>
      <c r="B506" s="1"/>
      <c r="C506" s="144" t="s">
        <v>82</v>
      </c>
      <c r="D506" s="144"/>
      <c r="E506" s="144"/>
      <c r="F506" s="47"/>
      <c r="G506" s="48"/>
      <c r="H506" s="144" t="s">
        <v>83</v>
      </c>
      <c r="I506" s="144"/>
      <c r="J506" s="144"/>
      <c r="K506" s="47"/>
      <c r="L506" s="49"/>
      <c r="M506" s="50"/>
      <c r="N506" s="49"/>
      <c r="O506" s="48"/>
      <c r="P506" s="1"/>
    </row>
  </sheetData>
  <sheetProtection/>
  <mergeCells count="1268">
    <mergeCell ref="A431:A433"/>
    <mergeCell ref="E431:E433"/>
    <mergeCell ref="G431:G433"/>
    <mergeCell ref="I431:I433"/>
    <mergeCell ref="L431:L433"/>
    <mergeCell ref="B363:Q363"/>
    <mergeCell ref="A364:A366"/>
    <mergeCell ref="E364:E366"/>
    <mergeCell ref="G364:G366"/>
    <mergeCell ref="I364:I366"/>
    <mergeCell ref="M1:Q1"/>
    <mergeCell ref="A2:Q2"/>
    <mergeCell ref="A4:Q4"/>
    <mergeCell ref="A5:Q5"/>
    <mergeCell ref="A6:Q6"/>
    <mergeCell ref="A7:A8"/>
    <mergeCell ref="B7:B8"/>
    <mergeCell ref="L7:L8"/>
    <mergeCell ref="M7:M8"/>
    <mergeCell ref="N7:N8"/>
    <mergeCell ref="O7:O8"/>
    <mergeCell ref="P7:P8"/>
    <mergeCell ref="C7:C8"/>
    <mergeCell ref="D7:D8"/>
    <mergeCell ref="E7:E8"/>
    <mergeCell ref="F7:F8"/>
    <mergeCell ref="G7:I7"/>
    <mergeCell ref="J7:J8"/>
    <mergeCell ref="Q7:Q8"/>
    <mergeCell ref="A10:A12"/>
    <mergeCell ref="E10:E12"/>
    <mergeCell ref="G10:G12"/>
    <mergeCell ref="I10:I12"/>
    <mergeCell ref="L10:L12"/>
    <mergeCell ref="O10:O12"/>
    <mergeCell ref="P10:P12"/>
    <mergeCell ref="Q10:Q12"/>
    <mergeCell ref="K7:K8"/>
    <mergeCell ref="B13:Q13"/>
    <mergeCell ref="A14:A16"/>
    <mergeCell ref="E14:E16"/>
    <mergeCell ref="G14:G16"/>
    <mergeCell ref="I14:I16"/>
    <mergeCell ref="L14:L16"/>
    <mergeCell ref="O14:O16"/>
    <mergeCell ref="P14:P16"/>
    <mergeCell ref="Q14:Q16"/>
    <mergeCell ref="A17:A20"/>
    <mergeCell ref="E17:E19"/>
    <mergeCell ref="G17:G19"/>
    <mergeCell ref="I17:I19"/>
    <mergeCell ref="L17:L19"/>
    <mergeCell ref="O17:O20"/>
    <mergeCell ref="P17:P20"/>
    <mergeCell ref="Q17:Q20"/>
    <mergeCell ref="C20:N20"/>
    <mergeCell ref="A21:A23"/>
    <mergeCell ref="E21:E23"/>
    <mergeCell ref="G21:G23"/>
    <mergeCell ref="I21:I23"/>
    <mergeCell ref="L21:L23"/>
    <mergeCell ref="O21:O23"/>
    <mergeCell ref="P21:P23"/>
    <mergeCell ref="Q21:Q23"/>
    <mergeCell ref="A24:A26"/>
    <mergeCell ref="E24:E26"/>
    <mergeCell ref="G24:G26"/>
    <mergeCell ref="I24:I26"/>
    <mergeCell ref="L24:L26"/>
    <mergeCell ref="O24:O26"/>
    <mergeCell ref="P24:P26"/>
    <mergeCell ref="Q24:Q26"/>
    <mergeCell ref="A27:A29"/>
    <mergeCell ref="E27:E29"/>
    <mergeCell ref="G27:G29"/>
    <mergeCell ref="I27:I29"/>
    <mergeCell ref="L27:L29"/>
    <mergeCell ref="O27:O29"/>
    <mergeCell ref="P27:P29"/>
    <mergeCell ref="Q27:Q29"/>
    <mergeCell ref="A30:A32"/>
    <mergeCell ref="E30:E32"/>
    <mergeCell ref="G30:G32"/>
    <mergeCell ref="I30:I32"/>
    <mergeCell ref="L30:L32"/>
    <mergeCell ref="O30:O32"/>
    <mergeCell ref="P30:P32"/>
    <mergeCell ref="Q30:Q32"/>
    <mergeCell ref="A33:A36"/>
    <mergeCell ref="E33:E35"/>
    <mergeCell ref="G33:G35"/>
    <mergeCell ref="I33:I35"/>
    <mergeCell ref="L33:L35"/>
    <mergeCell ref="O33:O35"/>
    <mergeCell ref="P33:P35"/>
    <mergeCell ref="Q33:Q35"/>
    <mergeCell ref="C36:Q36"/>
    <mergeCell ref="A37:A39"/>
    <mergeCell ref="E37:E39"/>
    <mergeCell ref="G37:G39"/>
    <mergeCell ref="I37:I39"/>
    <mergeCell ref="L37:L39"/>
    <mergeCell ref="O37:O39"/>
    <mergeCell ref="P37:P39"/>
    <mergeCell ref="Q37:Q39"/>
    <mergeCell ref="A40:A42"/>
    <mergeCell ref="E40:E42"/>
    <mergeCell ref="G40:G42"/>
    <mergeCell ref="I40:I42"/>
    <mergeCell ref="L40:L42"/>
    <mergeCell ref="O40:O42"/>
    <mergeCell ref="P40:P42"/>
    <mergeCell ref="Q40:Q42"/>
    <mergeCell ref="A43:A45"/>
    <mergeCell ref="E43:E45"/>
    <mergeCell ref="G43:G45"/>
    <mergeCell ref="I43:I45"/>
    <mergeCell ref="L43:L45"/>
    <mergeCell ref="O43:O45"/>
    <mergeCell ref="P43:P45"/>
    <mergeCell ref="Q43:Q45"/>
    <mergeCell ref="A46:A48"/>
    <mergeCell ref="E46:E48"/>
    <mergeCell ref="G46:G48"/>
    <mergeCell ref="I46:I48"/>
    <mergeCell ref="L46:L48"/>
    <mergeCell ref="O46:O48"/>
    <mergeCell ref="P46:P48"/>
    <mergeCell ref="Q46:Q48"/>
    <mergeCell ref="A49:A51"/>
    <mergeCell ref="E49:E51"/>
    <mergeCell ref="G49:G51"/>
    <mergeCell ref="I49:I51"/>
    <mergeCell ref="L49:L51"/>
    <mergeCell ref="O49:O51"/>
    <mergeCell ref="P49:P51"/>
    <mergeCell ref="Q49:Q51"/>
    <mergeCell ref="A52:A54"/>
    <mergeCell ref="E52:E54"/>
    <mergeCell ref="G52:G54"/>
    <mergeCell ref="I52:I54"/>
    <mergeCell ref="L52:L54"/>
    <mergeCell ref="O52:O54"/>
    <mergeCell ref="P52:P54"/>
    <mergeCell ref="Q52:Q54"/>
    <mergeCell ref="A55:A57"/>
    <mergeCell ref="E55:E57"/>
    <mergeCell ref="G55:G57"/>
    <mergeCell ref="I55:I57"/>
    <mergeCell ref="L55:L57"/>
    <mergeCell ref="O55:O57"/>
    <mergeCell ref="P55:P57"/>
    <mergeCell ref="Q55:Q57"/>
    <mergeCell ref="A58:A60"/>
    <mergeCell ref="E58:E60"/>
    <mergeCell ref="G58:G60"/>
    <mergeCell ref="I58:I60"/>
    <mergeCell ref="L58:L60"/>
    <mergeCell ref="O58:O60"/>
    <mergeCell ref="P58:P60"/>
    <mergeCell ref="Q58:Q60"/>
    <mergeCell ref="A61:A63"/>
    <mergeCell ref="E61:E63"/>
    <mergeCell ref="G61:G63"/>
    <mergeCell ref="I61:I63"/>
    <mergeCell ref="L61:L63"/>
    <mergeCell ref="O61:O63"/>
    <mergeCell ref="P61:P63"/>
    <mergeCell ref="Q61:Q63"/>
    <mergeCell ref="A64:A66"/>
    <mergeCell ref="E64:E66"/>
    <mergeCell ref="G64:G66"/>
    <mergeCell ref="I64:I66"/>
    <mergeCell ref="L64:L66"/>
    <mergeCell ref="O64:O66"/>
    <mergeCell ref="P64:P66"/>
    <mergeCell ref="Q64:Q66"/>
    <mergeCell ref="A67:A69"/>
    <mergeCell ref="E67:E69"/>
    <mergeCell ref="G67:G69"/>
    <mergeCell ref="I67:I69"/>
    <mergeCell ref="L67:L69"/>
    <mergeCell ref="O67:O69"/>
    <mergeCell ref="P67:P69"/>
    <mergeCell ref="Q67:Q69"/>
    <mergeCell ref="A70:A72"/>
    <mergeCell ref="E70:E72"/>
    <mergeCell ref="G70:G72"/>
    <mergeCell ref="I70:I72"/>
    <mergeCell ref="L70:L72"/>
    <mergeCell ref="O70:O72"/>
    <mergeCell ref="P70:P72"/>
    <mergeCell ref="Q70:Q72"/>
    <mergeCell ref="A73:A75"/>
    <mergeCell ref="E73:E75"/>
    <mergeCell ref="G73:G75"/>
    <mergeCell ref="I73:I75"/>
    <mergeCell ref="L73:L75"/>
    <mergeCell ref="O73:O75"/>
    <mergeCell ref="P73:P75"/>
    <mergeCell ref="Q73:Q75"/>
    <mergeCell ref="A76:A78"/>
    <mergeCell ref="E76:E78"/>
    <mergeCell ref="G76:G78"/>
    <mergeCell ref="I76:I78"/>
    <mergeCell ref="L76:L78"/>
    <mergeCell ref="O76:O78"/>
    <mergeCell ref="P76:P78"/>
    <mergeCell ref="Q76:Q78"/>
    <mergeCell ref="A79:A81"/>
    <mergeCell ref="E79:E81"/>
    <mergeCell ref="G79:G81"/>
    <mergeCell ref="I79:I81"/>
    <mergeCell ref="L79:L81"/>
    <mergeCell ref="O79:O81"/>
    <mergeCell ref="P79:P81"/>
    <mergeCell ref="Q79:Q81"/>
    <mergeCell ref="A82:A84"/>
    <mergeCell ref="E82:E84"/>
    <mergeCell ref="G82:G84"/>
    <mergeCell ref="I82:I84"/>
    <mergeCell ref="L82:L84"/>
    <mergeCell ref="O82:O84"/>
    <mergeCell ref="P82:P84"/>
    <mergeCell ref="Q82:Q84"/>
    <mergeCell ref="A85:A87"/>
    <mergeCell ref="E85:E87"/>
    <mergeCell ref="G85:G87"/>
    <mergeCell ref="I85:I87"/>
    <mergeCell ref="L85:L87"/>
    <mergeCell ref="O85:O87"/>
    <mergeCell ref="P85:P87"/>
    <mergeCell ref="Q85:Q87"/>
    <mergeCell ref="A88:A90"/>
    <mergeCell ref="E88:E90"/>
    <mergeCell ref="G88:G90"/>
    <mergeCell ref="I88:I90"/>
    <mergeCell ref="L88:L90"/>
    <mergeCell ref="O88:O90"/>
    <mergeCell ref="P88:P90"/>
    <mergeCell ref="Q88:Q90"/>
    <mergeCell ref="A91:A93"/>
    <mergeCell ref="E91:E93"/>
    <mergeCell ref="G91:G93"/>
    <mergeCell ref="I91:I93"/>
    <mergeCell ref="L91:L93"/>
    <mergeCell ref="O91:O93"/>
    <mergeCell ref="P91:P93"/>
    <mergeCell ref="Q91:Q93"/>
    <mergeCell ref="A94:A96"/>
    <mergeCell ref="E94:E96"/>
    <mergeCell ref="G94:G96"/>
    <mergeCell ref="I94:I96"/>
    <mergeCell ref="L94:L96"/>
    <mergeCell ref="O94:O96"/>
    <mergeCell ref="P94:P96"/>
    <mergeCell ref="Q94:Q96"/>
    <mergeCell ref="A97:A99"/>
    <mergeCell ref="E97:E99"/>
    <mergeCell ref="G97:G99"/>
    <mergeCell ref="I97:I99"/>
    <mergeCell ref="L97:L99"/>
    <mergeCell ref="O97:O99"/>
    <mergeCell ref="P97:P99"/>
    <mergeCell ref="Q97:Q99"/>
    <mergeCell ref="A100:A102"/>
    <mergeCell ref="E100:E102"/>
    <mergeCell ref="G100:G102"/>
    <mergeCell ref="I100:I102"/>
    <mergeCell ref="L100:L102"/>
    <mergeCell ref="O100:O102"/>
    <mergeCell ref="P100:P102"/>
    <mergeCell ref="Q100:Q102"/>
    <mergeCell ref="A103:A105"/>
    <mergeCell ref="E103:E105"/>
    <mergeCell ref="G103:G105"/>
    <mergeCell ref="I103:I105"/>
    <mergeCell ref="L103:L105"/>
    <mergeCell ref="O103:O105"/>
    <mergeCell ref="P103:P105"/>
    <mergeCell ref="Q103:Q105"/>
    <mergeCell ref="A106:A108"/>
    <mergeCell ref="E106:E108"/>
    <mergeCell ref="G106:G108"/>
    <mergeCell ref="I106:I108"/>
    <mergeCell ref="L106:L108"/>
    <mergeCell ref="O106:O108"/>
    <mergeCell ref="P106:P108"/>
    <mergeCell ref="Q106:Q108"/>
    <mergeCell ref="A109:A111"/>
    <mergeCell ref="E109:E111"/>
    <mergeCell ref="G109:G111"/>
    <mergeCell ref="I109:I111"/>
    <mergeCell ref="L109:L111"/>
    <mergeCell ref="O109:O111"/>
    <mergeCell ref="P109:P111"/>
    <mergeCell ref="Q109:Q111"/>
    <mergeCell ref="A112:A114"/>
    <mergeCell ref="E112:E114"/>
    <mergeCell ref="G112:G114"/>
    <mergeCell ref="I112:I114"/>
    <mergeCell ref="L112:L114"/>
    <mergeCell ref="O112:O114"/>
    <mergeCell ref="P112:P114"/>
    <mergeCell ref="Q112:Q114"/>
    <mergeCell ref="A115:A117"/>
    <mergeCell ref="E115:E117"/>
    <mergeCell ref="G115:G117"/>
    <mergeCell ref="I115:I117"/>
    <mergeCell ref="L115:L117"/>
    <mergeCell ref="O115:O117"/>
    <mergeCell ref="P115:P117"/>
    <mergeCell ref="Q115:Q117"/>
    <mergeCell ref="A118:A120"/>
    <mergeCell ref="E118:E120"/>
    <mergeCell ref="G118:G120"/>
    <mergeCell ref="I118:I120"/>
    <mergeCell ref="L118:L120"/>
    <mergeCell ref="O118:O120"/>
    <mergeCell ref="P118:P120"/>
    <mergeCell ref="Q118:Q120"/>
    <mergeCell ref="A121:A123"/>
    <mergeCell ref="E121:E123"/>
    <mergeCell ref="G121:G123"/>
    <mergeCell ref="I121:I123"/>
    <mergeCell ref="L121:L123"/>
    <mergeCell ref="O121:O123"/>
    <mergeCell ref="P121:P123"/>
    <mergeCell ref="Q121:Q123"/>
    <mergeCell ref="A124:A126"/>
    <mergeCell ref="E124:E126"/>
    <mergeCell ref="G124:G126"/>
    <mergeCell ref="I124:I126"/>
    <mergeCell ref="L124:L126"/>
    <mergeCell ref="O124:O126"/>
    <mergeCell ref="P124:P126"/>
    <mergeCell ref="Q124:Q126"/>
    <mergeCell ref="A127:A129"/>
    <mergeCell ref="E127:E129"/>
    <mergeCell ref="G127:G129"/>
    <mergeCell ref="I127:I129"/>
    <mergeCell ref="L127:L129"/>
    <mergeCell ref="O127:O129"/>
    <mergeCell ref="P127:P129"/>
    <mergeCell ref="Q127:Q129"/>
    <mergeCell ref="A130:A132"/>
    <mergeCell ref="E130:E132"/>
    <mergeCell ref="G130:G132"/>
    <mergeCell ref="I130:I132"/>
    <mergeCell ref="L130:L132"/>
    <mergeCell ref="O130:O132"/>
    <mergeCell ref="P130:P132"/>
    <mergeCell ref="Q130:Q132"/>
    <mergeCell ref="A133:A135"/>
    <mergeCell ref="E133:E135"/>
    <mergeCell ref="G133:G135"/>
    <mergeCell ref="I133:I135"/>
    <mergeCell ref="L133:L135"/>
    <mergeCell ref="O133:O135"/>
    <mergeCell ref="P133:P135"/>
    <mergeCell ref="Q133:Q135"/>
    <mergeCell ref="A136:A138"/>
    <mergeCell ref="E136:E138"/>
    <mergeCell ref="G136:G138"/>
    <mergeCell ref="I136:I138"/>
    <mergeCell ref="L136:L138"/>
    <mergeCell ref="O136:O138"/>
    <mergeCell ref="P136:P138"/>
    <mergeCell ref="Q136:Q138"/>
    <mergeCell ref="A139:A141"/>
    <mergeCell ref="E139:E141"/>
    <mergeCell ref="G139:G141"/>
    <mergeCell ref="I139:I141"/>
    <mergeCell ref="L139:L141"/>
    <mergeCell ref="O139:O141"/>
    <mergeCell ref="P139:P141"/>
    <mergeCell ref="Q139:Q141"/>
    <mergeCell ref="A142:A144"/>
    <mergeCell ref="E142:E144"/>
    <mergeCell ref="G142:G144"/>
    <mergeCell ref="I142:I144"/>
    <mergeCell ref="L142:L144"/>
    <mergeCell ref="O142:O144"/>
    <mergeCell ref="P142:P144"/>
    <mergeCell ref="Q142:Q144"/>
    <mergeCell ref="A145:A147"/>
    <mergeCell ref="E145:E147"/>
    <mergeCell ref="G145:G147"/>
    <mergeCell ref="I145:I147"/>
    <mergeCell ref="L145:L147"/>
    <mergeCell ref="O145:O147"/>
    <mergeCell ref="P145:P147"/>
    <mergeCell ref="Q145:Q147"/>
    <mergeCell ref="A148:A150"/>
    <mergeCell ref="E148:E150"/>
    <mergeCell ref="G148:G150"/>
    <mergeCell ref="I148:I150"/>
    <mergeCell ref="L148:L150"/>
    <mergeCell ref="O148:O150"/>
    <mergeCell ref="P148:P150"/>
    <mergeCell ref="Q148:Q150"/>
    <mergeCell ref="A151:A153"/>
    <mergeCell ref="E151:E153"/>
    <mergeCell ref="G151:G153"/>
    <mergeCell ref="I151:I153"/>
    <mergeCell ref="L151:L153"/>
    <mergeCell ref="O151:O153"/>
    <mergeCell ref="P151:P153"/>
    <mergeCell ref="Q151:Q153"/>
    <mergeCell ref="A154:A156"/>
    <mergeCell ref="E154:E156"/>
    <mergeCell ref="G154:G156"/>
    <mergeCell ref="I154:I156"/>
    <mergeCell ref="L154:L156"/>
    <mergeCell ref="O154:O156"/>
    <mergeCell ref="P154:P156"/>
    <mergeCell ref="Q154:Q156"/>
    <mergeCell ref="A157:A159"/>
    <mergeCell ref="E157:E159"/>
    <mergeCell ref="G157:G159"/>
    <mergeCell ref="I157:I159"/>
    <mergeCell ref="L157:L159"/>
    <mergeCell ref="O157:O159"/>
    <mergeCell ref="P157:P159"/>
    <mergeCell ref="Q157:Q159"/>
    <mergeCell ref="A160:A162"/>
    <mergeCell ref="E160:E162"/>
    <mergeCell ref="G160:G162"/>
    <mergeCell ref="I160:I162"/>
    <mergeCell ref="L160:L162"/>
    <mergeCell ref="O160:O162"/>
    <mergeCell ref="P160:P162"/>
    <mergeCell ref="Q160:Q162"/>
    <mergeCell ref="A163:A165"/>
    <mergeCell ref="E163:E165"/>
    <mergeCell ref="G163:G165"/>
    <mergeCell ref="I163:I165"/>
    <mergeCell ref="L163:L165"/>
    <mergeCell ref="O163:O165"/>
    <mergeCell ref="P163:P165"/>
    <mergeCell ref="Q163:Q165"/>
    <mergeCell ref="A166:A168"/>
    <mergeCell ref="E166:E168"/>
    <mergeCell ref="G166:G168"/>
    <mergeCell ref="I166:I168"/>
    <mergeCell ref="L166:L168"/>
    <mergeCell ref="O166:O168"/>
    <mergeCell ref="P166:P168"/>
    <mergeCell ref="Q166:Q168"/>
    <mergeCell ref="A169:A171"/>
    <mergeCell ref="E169:E171"/>
    <mergeCell ref="G169:G171"/>
    <mergeCell ref="I169:I171"/>
    <mergeCell ref="L169:L171"/>
    <mergeCell ref="O169:O171"/>
    <mergeCell ref="P169:P171"/>
    <mergeCell ref="Q169:Q171"/>
    <mergeCell ref="A172:A174"/>
    <mergeCell ref="E172:E174"/>
    <mergeCell ref="G172:G174"/>
    <mergeCell ref="I172:I174"/>
    <mergeCell ref="L172:L174"/>
    <mergeCell ref="O172:O174"/>
    <mergeCell ref="P172:P174"/>
    <mergeCell ref="Q172:Q174"/>
    <mergeCell ref="A175:A177"/>
    <mergeCell ref="E175:E177"/>
    <mergeCell ref="G175:G177"/>
    <mergeCell ref="I175:I177"/>
    <mergeCell ref="L175:L177"/>
    <mergeCell ref="O175:O177"/>
    <mergeCell ref="P175:P177"/>
    <mergeCell ref="Q175:Q177"/>
    <mergeCell ref="A178:A180"/>
    <mergeCell ref="E178:E180"/>
    <mergeCell ref="G178:G180"/>
    <mergeCell ref="I178:I180"/>
    <mergeCell ref="L178:L180"/>
    <mergeCell ref="O178:O180"/>
    <mergeCell ref="P178:P180"/>
    <mergeCell ref="Q178:Q180"/>
    <mergeCell ref="A181:A183"/>
    <mergeCell ref="E181:E183"/>
    <mergeCell ref="G181:G183"/>
    <mergeCell ref="I181:I183"/>
    <mergeCell ref="L181:L183"/>
    <mergeCell ref="O181:O183"/>
    <mergeCell ref="P181:P183"/>
    <mergeCell ref="Q181:Q183"/>
    <mergeCell ref="A184:A186"/>
    <mergeCell ref="E184:E186"/>
    <mergeCell ref="G184:G186"/>
    <mergeCell ref="I184:I186"/>
    <mergeCell ref="L184:L186"/>
    <mergeCell ref="O184:O186"/>
    <mergeCell ref="P184:P186"/>
    <mergeCell ref="Q184:Q186"/>
    <mergeCell ref="A187:A189"/>
    <mergeCell ref="E187:E189"/>
    <mergeCell ref="G187:G189"/>
    <mergeCell ref="I187:I189"/>
    <mergeCell ref="L187:L189"/>
    <mergeCell ref="O187:O189"/>
    <mergeCell ref="P187:P189"/>
    <mergeCell ref="Q187:Q189"/>
    <mergeCell ref="A190:A192"/>
    <mergeCell ref="E190:E192"/>
    <mergeCell ref="G190:G192"/>
    <mergeCell ref="I190:I192"/>
    <mergeCell ref="L190:L192"/>
    <mergeCell ref="O190:O192"/>
    <mergeCell ref="P190:P192"/>
    <mergeCell ref="Q190:Q192"/>
    <mergeCell ref="A193:A195"/>
    <mergeCell ref="E193:E195"/>
    <mergeCell ref="G193:G195"/>
    <mergeCell ref="I193:I195"/>
    <mergeCell ref="L193:L195"/>
    <mergeCell ref="O193:O195"/>
    <mergeCell ref="P193:P195"/>
    <mergeCell ref="Q193:Q195"/>
    <mergeCell ref="A196:A198"/>
    <mergeCell ref="E196:E198"/>
    <mergeCell ref="G196:G198"/>
    <mergeCell ref="I196:I198"/>
    <mergeCell ref="L196:L198"/>
    <mergeCell ref="O196:O198"/>
    <mergeCell ref="P196:P198"/>
    <mergeCell ref="Q196:Q198"/>
    <mergeCell ref="A199:A201"/>
    <mergeCell ref="E199:E201"/>
    <mergeCell ref="G199:G201"/>
    <mergeCell ref="I199:I201"/>
    <mergeCell ref="L199:L201"/>
    <mergeCell ref="O199:O201"/>
    <mergeCell ref="P199:P201"/>
    <mergeCell ref="Q199:Q201"/>
    <mergeCell ref="A202:A204"/>
    <mergeCell ref="E202:E204"/>
    <mergeCell ref="G202:G204"/>
    <mergeCell ref="I202:I204"/>
    <mergeCell ref="L202:L204"/>
    <mergeCell ref="O202:O204"/>
    <mergeCell ref="P202:P204"/>
    <mergeCell ref="Q202:Q204"/>
    <mergeCell ref="A205:A207"/>
    <mergeCell ref="E205:E207"/>
    <mergeCell ref="G205:G207"/>
    <mergeCell ref="I205:I207"/>
    <mergeCell ref="L205:L207"/>
    <mergeCell ref="O205:O207"/>
    <mergeCell ref="P205:P207"/>
    <mergeCell ref="Q205:Q207"/>
    <mergeCell ref="A208:A210"/>
    <mergeCell ref="E208:E210"/>
    <mergeCell ref="G208:G210"/>
    <mergeCell ref="I208:I210"/>
    <mergeCell ref="L208:L210"/>
    <mergeCell ref="O208:O210"/>
    <mergeCell ref="P208:P210"/>
    <mergeCell ref="Q208:Q210"/>
    <mergeCell ref="A211:A213"/>
    <mergeCell ref="E211:E213"/>
    <mergeCell ref="G211:G213"/>
    <mergeCell ref="I211:I213"/>
    <mergeCell ref="L211:L213"/>
    <mergeCell ref="O211:O213"/>
    <mergeCell ref="P211:P213"/>
    <mergeCell ref="Q211:Q213"/>
    <mergeCell ref="A214:A216"/>
    <mergeCell ref="E214:E216"/>
    <mergeCell ref="G214:G216"/>
    <mergeCell ref="I214:I216"/>
    <mergeCell ref="L214:L216"/>
    <mergeCell ref="O214:O216"/>
    <mergeCell ref="P214:P216"/>
    <mergeCell ref="Q214:Q216"/>
    <mergeCell ref="A217:A219"/>
    <mergeCell ref="E217:E219"/>
    <mergeCell ref="G217:G219"/>
    <mergeCell ref="I217:I219"/>
    <mergeCell ref="L217:L219"/>
    <mergeCell ref="O217:O219"/>
    <mergeCell ref="P217:P219"/>
    <mergeCell ref="Q217:Q219"/>
    <mergeCell ref="A220:A222"/>
    <mergeCell ref="E220:E222"/>
    <mergeCell ref="G220:G222"/>
    <mergeCell ref="I220:I222"/>
    <mergeCell ref="L220:L222"/>
    <mergeCell ref="O220:O222"/>
    <mergeCell ref="P220:P222"/>
    <mergeCell ref="Q220:Q222"/>
    <mergeCell ref="A223:A225"/>
    <mergeCell ref="E223:E225"/>
    <mergeCell ref="G223:G225"/>
    <mergeCell ref="I223:I225"/>
    <mergeCell ref="L223:L225"/>
    <mergeCell ref="O223:O225"/>
    <mergeCell ref="P223:P225"/>
    <mergeCell ref="Q223:Q225"/>
    <mergeCell ref="A226:A228"/>
    <mergeCell ref="E226:E228"/>
    <mergeCell ref="G226:G228"/>
    <mergeCell ref="I226:I228"/>
    <mergeCell ref="L226:L228"/>
    <mergeCell ref="O226:O228"/>
    <mergeCell ref="P226:P228"/>
    <mergeCell ref="Q226:Q228"/>
    <mergeCell ref="A229:A231"/>
    <mergeCell ref="E229:E231"/>
    <mergeCell ref="G229:G231"/>
    <mergeCell ref="I229:I231"/>
    <mergeCell ref="L229:L231"/>
    <mergeCell ref="O229:O231"/>
    <mergeCell ref="P229:P231"/>
    <mergeCell ref="Q229:Q231"/>
    <mergeCell ref="A232:A234"/>
    <mergeCell ref="E232:E234"/>
    <mergeCell ref="G232:G234"/>
    <mergeCell ref="I232:I234"/>
    <mergeCell ref="L232:L234"/>
    <mergeCell ref="O232:O234"/>
    <mergeCell ref="P232:P234"/>
    <mergeCell ref="Q232:Q234"/>
    <mergeCell ref="A235:A237"/>
    <mergeCell ref="E235:E237"/>
    <mergeCell ref="G235:G237"/>
    <mergeCell ref="I235:I237"/>
    <mergeCell ref="L235:L237"/>
    <mergeCell ref="O235:O237"/>
    <mergeCell ref="P235:P237"/>
    <mergeCell ref="Q235:Q237"/>
    <mergeCell ref="A238:A240"/>
    <mergeCell ref="E238:E240"/>
    <mergeCell ref="G238:G240"/>
    <mergeCell ref="I238:I240"/>
    <mergeCell ref="L238:L240"/>
    <mergeCell ref="O238:O240"/>
    <mergeCell ref="P238:P240"/>
    <mergeCell ref="Q238:Q240"/>
    <mergeCell ref="A241:A243"/>
    <mergeCell ref="E241:E243"/>
    <mergeCell ref="G241:G243"/>
    <mergeCell ref="I241:I243"/>
    <mergeCell ref="L241:L243"/>
    <mergeCell ref="O241:O243"/>
    <mergeCell ref="P241:P243"/>
    <mergeCell ref="Q241:Q243"/>
    <mergeCell ref="A244:A246"/>
    <mergeCell ref="E244:E246"/>
    <mergeCell ref="G244:G246"/>
    <mergeCell ref="I244:I246"/>
    <mergeCell ref="L244:L246"/>
    <mergeCell ref="O244:O246"/>
    <mergeCell ref="P244:P246"/>
    <mergeCell ref="Q244:Q246"/>
    <mergeCell ref="A247:A249"/>
    <mergeCell ref="E247:E249"/>
    <mergeCell ref="G247:G249"/>
    <mergeCell ref="I247:I249"/>
    <mergeCell ref="L247:L249"/>
    <mergeCell ref="O247:O249"/>
    <mergeCell ref="P247:P249"/>
    <mergeCell ref="Q247:Q249"/>
    <mergeCell ref="A250:A252"/>
    <mergeCell ref="E250:E252"/>
    <mergeCell ref="G250:G252"/>
    <mergeCell ref="I250:I252"/>
    <mergeCell ref="L250:L252"/>
    <mergeCell ref="O250:O252"/>
    <mergeCell ref="P250:P252"/>
    <mergeCell ref="Q250:Q252"/>
    <mergeCell ref="A253:A255"/>
    <mergeCell ref="E253:E255"/>
    <mergeCell ref="G253:G255"/>
    <mergeCell ref="I253:I255"/>
    <mergeCell ref="L253:L255"/>
    <mergeCell ref="O253:O255"/>
    <mergeCell ref="P253:P255"/>
    <mergeCell ref="Q253:Q255"/>
    <mergeCell ref="A256:A258"/>
    <mergeCell ref="E256:E258"/>
    <mergeCell ref="G256:G258"/>
    <mergeCell ref="I256:I258"/>
    <mergeCell ref="L256:L258"/>
    <mergeCell ref="O256:O258"/>
    <mergeCell ref="P256:P258"/>
    <mergeCell ref="Q256:Q258"/>
    <mergeCell ref="A259:A261"/>
    <mergeCell ref="E259:E261"/>
    <mergeCell ref="G259:G261"/>
    <mergeCell ref="I259:I261"/>
    <mergeCell ref="L259:L261"/>
    <mergeCell ref="O259:O261"/>
    <mergeCell ref="P259:P261"/>
    <mergeCell ref="Q259:Q261"/>
    <mergeCell ref="A262:A264"/>
    <mergeCell ref="E262:E264"/>
    <mergeCell ref="G262:G264"/>
    <mergeCell ref="I262:I264"/>
    <mergeCell ref="L262:L264"/>
    <mergeCell ref="O262:O264"/>
    <mergeCell ref="P262:P264"/>
    <mergeCell ref="Q262:Q264"/>
    <mergeCell ref="A265:A267"/>
    <mergeCell ref="E265:E267"/>
    <mergeCell ref="G265:G267"/>
    <mergeCell ref="I265:I267"/>
    <mergeCell ref="L265:L267"/>
    <mergeCell ref="O265:O267"/>
    <mergeCell ref="P265:P267"/>
    <mergeCell ref="Q265:Q267"/>
    <mergeCell ref="A268:A270"/>
    <mergeCell ref="E268:E270"/>
    <mergeCell ref="G268:G270"/>
    <mergeCell ref="I268:I270"/>
    <mergeCell ref="L268:L270"/>
    <mergeCell ref="O268:O270"/>
    <mergeCell ref="P268:P270"/>
    <mergeCell ref="Q268:Q270"/>
    <mergeCell ref="A271:A273"/>
    <mergeCell ref="E271:E273"/>
    <mergeCell ref="G271:G273"/>
    <mergeCell ref="I271:I273"/>
    <mergeCell ref="L271:L273"/>
    <mergeCell ref="O271:O273"/>
    <mergeCell ref="P271:P273"/>
    <mergeCell ref="Q271:Q273"/>
    <mergeCell ref="A274:A276"/>
    <mergeCell ref="E274:E276"/>
    <mergeCell ref="G274:G276"/>
    <mergeCell ref="I274:I276"/>
    <mergeCell ref="L274:L276"/>
    <mergeCell ref="O274:O276"/>
    <mergeCell ref="P274:P276"/>
    <mergeCell ref="Q274:Q276"/>
    <mergeCell ref="B277:Q277"/>
    <mergeCell ref="A278:A280"/>
    <mergeCell ref="E278:E280"/>
    <mergeCell ref="G278:G280"/>
    <mergeCell ref="I278:I280"/>
    <mergeCell ref="L278:L280"/>
    <mergeCell ref="O278:O280"/>
    <mergeCell ref="P278:P280"/>
    <mergeCell ref="Q278:Q280"/>
    <mergeCell ref="B281:Q281"/>
    <mergeCell ref="A282:A284"/>
    <mergeCell ref="E282:E284"/>
    <mergeCell ref="G282:G284"/>
    <mergeCell ref="I282:I284"/>
    <mergeCell ref="L282:L284"/>
    <mergeCell ref="O282:O284"/>
    <mergeCell ref="P282:P284"/>
    <mergeCell ref="Q282:Q284"/>
    <mergeCell ref="A285:A288"/>
    <mergeCell ref="E285:E288"/>
    <mergeCell ref="G285:G288"/>
    <mergeCell ref="I285:I288"/>
    <mergeCell ref="L285:L288"/>
    <mergeCell ref="O285:O287"/>
    <mergeCell ref="P285:P287"/>
    <mergeCell ref="Q285:Q287"/>
    <mergeCell ref="A289:A291"/>
    <mergeCell ref="E289:E291"/>
    <mergeCell ref="G289:G291"/>
    <mergeCell ref="I289:I291"/>
    <mergeCell ref="L289:L291"/>
    <mergeCell ref="O289:O291"/>
    <mergeCell ref="P289:P291"/>
    <mergeCell ref="Q289:Q291"/>
    <mergeCell ref="A292:A295"/>
    <mergeCell ref="E292:E294"/>
    <mergeCell ref="G292:G294"/>
    <mergeCell ref="I292:I294"/>
    <mergeCell ref="L292:L294"/>
    <mergeCell ref="O292:O294"/>
    <mergeCell ref="P292:P294"/>
    <mergeCell ref="Q292:Q294"/>
    <mergeCell ref="C295:Q295"/>
    <mergeCell ref="B299:Q299"/>
    <mergeCell ref="A300:A303"/>
    <mergeCell ref="E300:E302"/>
    <mergeCell ref="G300:G302"/>
    <mergeCell ref="I300:I302"/>
    <mergeCell ref="L300:L302"/>
    <mergeCell ref="O300:O302"/>
    <mergeCell ref="P300:P302"/>
    <mergeCell ref="Q300:Q302"/>
    <mergeCell ref="C303:Q303"/>
    <mergeCell ref="A304:A306"/>
    <mergeCell ref="E304:E306"/>
    <mergeCell ref="G304:G306"/>
    <mergeCell ref="I304:I306"/>
    <mergeCell ref="L304:L306"/>
    <mergeCell ref="O304:O306"/>
    <mergeCell ref="P304:P306"/>
    <mergeCell ref="Q304:Q306"/>
    <mergeCell ref="A307:A309"/>
    <mergeCell ref="E307:E309"/>
    <mergeCell ref="G307:G309"/>
    <mergeCell ref="I307:I309"/>
    <mergeCell ref="L307:L309"/>
    <mergeCell ref="O307:O309"/>
    <mergeCell ref="P307:P309"/>
    <mergeCell ref="Q307:Q309"/>
    <mergeCell ref="B310:Q310"/>
    <mergeCell ref="A311:A314"/>
    <mergeCell ref="E311:E313"/>
    <mergeCell ref="G311:G313"/>
    <mergeCell ref="I311:I313"/>
    <mergeCell ref="L311:L313"/>
    <mergeCell ref="O311:O313"/>
    <mergeCell ref="P311:P313"/>
    <mergeCell ref="Q311:Q313"/>
    <mergeCell ref="C314:Q314"/>
    <mergeCell ref="A315:A317"/>
    <mergeCell ref="E315:E317"/>
    <mergeCell ref="G315:G317"/>
    <mergeCell ref="I315:I317"/>
    <mergeCell ref="L315:L317"/>
    <mergeCell ref="O315:O317"/>
    <mergeCell ref="P315:P317"/>
    <mergeCell ref="Q315:Q317"/>
    <mergeCell ref="B318:Q318"/>
    <mergeCell ref="A319:A321"/>
    <mergeCell ref="E319:E321"/>
    <mergeCell ref="G319:G321"/>
    <mergeCell ref="I319:I321"/>
    <mergeCell ref="L319:L321"/>
    <mergeCell ref="O319:O321"/>
    <mergeCell ref="P319:P321"/>
    <mergeCell ref="Q319:Q321"/>
    <mergeCell ref="A322:A325"/>
    <mergeCell ref="E322:E324"/>
    <mergeCell ref="G322:G324"/>
    <mergeCell ref="I322:I324"/>
    <mergeCell ref="L322:L324"/>
    <mergeCell ref="O322:O324"/>
    <mergeCell ref="P322:P324"/>
    <mergeCell ref="Q322:Q324"/>
    <mergeCell ref="C325:Q325"/>
    <mergeCell ref="A326:A328"/>
    <mergeCell ref="E326:E328"/>
    <mergeCell ref="G326:G328"/>
    <mergeCell ref="I326:I328"/>
    <mergeCell ref="L326:L328"/>
    <mergeCell ref="O326:O328"/>
    <mergeCell ref="P326:P328"/>
    <mergeCell ref="Q326:Q328"/>
    <mergeCell ref="A329:A331"/>
    <mergeCell ref="E329:E331"/>
    <mergeCell ref="G329:G331"/>
    <mergeCell ref="I329:I331"/>
    <mergeCell ref="L329:L331"/>
    <mergeCell ref="O329:O331"/>
    <mergeCell ref="P329:P331"/>
    <mergeCell ref="Q329:Q331"/>
    <mergeCell ref="A332:A334"/>
    <mergeCell ref="E332:E334"/>
    <mergeCell ref="G332:G334"/>
    <mergeCell ref="I332:I334"/>
    <mergeCell ref="L332:L334"/>
    <mergeCell ref="O332:O334"/>
    <mergeCell ref="P332:P334"/>
    <mergeCell ref="Q332:Q334"/>
    <mergeCell ref="A335:A337"/>
    <mergeCell ref="E335:E337"/>
    <mergeCell ref="G335:G337"/>
    <mergeCell ref="I335:I337"/>
    <mergeCell ref="L335:L337"/>
    <mergeCell ref="O335:O337"/>
    <mergeCell ref="P335:P337"/>
    <mergeCell ref="Q335:Q337"/>
    <mergeCell ref="B338:Q338"/>
    <mergeCell ref="A339:A342"/>
    <mergeCell ref="E339:E341"/>
    <mergeCell ref="G339:G341"/>
    <mergeCell ref="I339:I341"/>
    <mergeCell ref="L339:L341"/>
    <mergeCell ref="O339:O341"/>
    <mergeCell ref="P339:P341"/>
    <mergeCell ref="Q339:Q341"/>
    <mergeCell ref="C342:Q342"/>
    <mergeCell ref="A344:A346"/>
    <mergeCell ref="E344:E346"/>
    <mergeCell ref="G344:G346"/>
    <mergeCell ref="I344:I346"/>
    <mergeCell ref="L344:L346"/>
    <mergeCell ref="O344:O346"/>
    <mergeCell ref="P344:P346"/>
    <mergeCell ref="Q344:Q346"/>
    <mergeCell ref="B347:Q347"/>
    <mergeCell ref="A348:A351"/>
    <mergeCell ref="E348:E350"/>
    <mergeCell ref="G348:G350"/>
    <mergeCell ref="I348:I350"/>
    <mergeCell ref="L348:L350"/>
    <mergeCell ref="O348:O350"/>
    <mergeCell ref="P348:P350"/>
    <mergeCell ref="Q348:Q350"/>
    <mergeCell ref="C351:Q351"/>
    <mergeCell ref="A352:A354"/>
    <mergeCell ref="E352:E354"/>
    <mergeCell ref="G352:G354"/>
    <mergeCell ref="I352:I354"/>
    <mergeCell ref="L352:L354"/>
    <mergeCell ref="O352:O354"/>
    <mergeCell ref="P352:P354"/>
    <mergeCell ref="Q352:Q354"/>
    <mergeCell ref="B355:Q355"/>
    <mergeCell ref="A356:A358"/>
    <mergeCell ref="E356:E358"/>
    <mergeCell ref="G356:G358"/>
    <mergeCell ref="I356:I358"/>
    <mergeCell ref="L356:L358"/>
    <mergeCell ref="O356:O358"/>
    <mergeCell ref="P356:P358"/>
    <mergeCell ref="Q356:Q358"/>
    <mergeCell ref="B359:Q359"/>
    <mergeCell ref="A360:A362"/>
    <mergeCell ref="E360:E362"/>
    <mergeCell ref="G360:G362"/>
    <mergeCell ref="I360:I362"/>
    <mergeCell ref="L360:L362"/>
    <mergeCell ref="O360:O362"/>
    <mergeCell ref="P360:P362"/>
    <mergeCell ref="Q360:Q362"/>
    <mergeCell ref="B375:Q375"/>
    <mergeCell ref="A376:A378"/>
    <mergeCell ref="E376:E378"/>
    <mergeCell ref="G376:G378"/>
    <mergeCell ref="I376:I378"/>
    <mergeCell ref="L376:L378"/>
    <mergeCell ref="O376:O378"/>
    <mergeCell ref="P376:P378"/>
    <mergeCell ref="Q376:Q378"/>
    <mergeCell ref="B379:Q379"/>
    <mergeCell ref="A380:A383"/>
    <mergeCell ref="E380:E382"/>
    <mergeCell ref="G380:G382"/>
    <mergeCell ref="I380:I382"/>
    <mergeCell ref="L380:L382"/>
    <mergeCell ref="O380:O382"/>
    <mergeCell ref="P380:P382"/>
    <mergeCell ref="Q380:Q382"/>
    <mergeCell ref="C383:Q383"/>
    <mergeCell ref="A384:A386"/>
    <mergeCell ref="E384:E386"/>
    <mergeCell ref="G384:G386"/>
    <mergeCell ref="I384:I386"/>
    <mergeCell ref="L384:L386"/>
    <mergeCell ref="O384:O386"/>
    <mergeCell ref="P384:P386"/>
    <mergeCell ref="Q384:Q386"/>
    <mergeCell ref="B387:Q387"/>
    <mergeCell ref="A388:A390"/>
    <mergeCell ref="E388:E390"/>
    <mergeCell ref="G388:G390"/>
    <mergeCell ref="I388:I390"/>
    <mergeCell ref="L388:L390"/>
    <mergeCell ref="O388:O390"/>
    <mergeCell ref="P388:P390"/>
    <mergeCell ref="Q388:Q390"/>
    <mergeCell ref="A391:A394"/>
    <mergeCell ref="E391:E393"/>
    <mergeCell ref="G391:G393"/>
    <mergeCell ref="I391:I393"/>
    <mergeCell ref="L391:L393"/>
    <mergeCell ref="O391:O393"/>
    <mergeCell ref="P391:P393"/>
    <mergeCell ref="Q391:Q393"/>
    <mergeCell ref="C394:Q394"/>
    <mergeCell ref="A395:A397"/>
    <mergeCell ref="E395:E397"/>
    <mergeCell ref="G395:G397"/>
    <mergeCell ref="I395:I397"/>
    <mergeCell ref="L395:L397"/>
    <mergeCell ref="O395:O397"/>
    <mergeCell ref="P395:P397"/>
    <mergeCell ref="Q395:Q397"/>
    <mergeCell ref="A398:A400"/>
    <mergeCell ref="E398:E400"/>
    <mergeCell ref="G398:G400"/>
    <mergeCell ref="I398:I400"/>
    <mergeCell ref="L398:L400"/>
    <mergeCell ref="O398:O400"/>
    <mergeCell ref="P398:P400"/>
    <mergeCell ref="Q398:Q400"/>
    <mergeCell ref="A401:A403"/>
    <mergeCell ref="E401:E403"/>
    <mergeCell ref="G401:G403"/>
    <mergeCell ref="I401:I403"/>
    <mergeCell ref="L401:L403"/>
    <mergeCell ref="O401:O403"/>
    <mergeCell ref="P401:P403"/>
    <mergeCell ref="Q401:Q403"/>
    <mergeCell ref="A404:A407"/>
    <mergeCell ref="E404:E406"/>
    <mergeCell ref="G404:G406"/>
    <mergeCell ref="I404:I406"/>
    <mergeCell ref="L404:L406"/>
    <mergeCell ref="O404:O406"/>
    <mergeCell ref="P404:P406"/>
    <mergeCell ref="Q404:Q406"/>
    <mergeCell ref="C407:Q407"/>
    <mergeCell ref="A408:A410"/>
    <mergeCell ref="E408:E410"/>
    <mergeCell ref="G408:G410"/>
    <mergeCell ref="I408:I410"/>
    <mergeCell ref="L408:L410"/>
    <mergeCell ref="O408:O410"/>
    <mergeCell ref="P408:P410"/>
    <mergeCell ref="Q408:Q410"/>
    <mergeCell ref="A411:A413"/>
    <mergeCell ref="E411:E413"/>
    <mergeCell ref="G411:G413"/>
    <mergeCell ref="I411:I413"/>
    <mergeCell ref="L411:L413"/>
    <mergeCell ref="O411:O413"/>
    <mergeCell ref="P411:P413"/>
    <mergeCell ref="Q411:Q413"/>
    <mergeCell ref="A414:A416"/>
    <mergeCell ref="E414:E416"/>
    <mergeCell ref="G414:G416"/>
    <mergeCell ref="I414:I416"/>
    <mergeCell ref="L414:L416"/>
    <mergeCell ref="O414:O416"/>
    <mergeCell ref="P414:P416"/>
    <mergeCell ref="Q414:Q416"/>
    <mergeCell ref="B417:Q417"/>
    <mergeCell ref="A418:A420"/>
    <mergeCell ref="E418:E420"/>
    <mergeCell ref="G418:G420"/>
    <mergeCell ref="I418:I420"/>
    <mergeCell ref="L418:L420"/>
    <mergeCell ref="O418:O420"/>
    <mergeCell ref="P418:P420"/>
    <mergeCell ref="Q418:Q420"/>
    <mergeCell ref="A421:A424"/>
    <mergeCell ref="E421:E423"/>
    <mergeCell ref="G421:G423"/>
    <mergeCell ref="I421:I423"/>
    <mergeCell ref="L421:L423"/>
    <mergeCell ref="O421:O423"/>
    <mergeCell ref="P421:P423"/>
    <mergeCell ref="Q421:Q423"/>
    <mergeCell ref="C424:Q424"/>
    <mergeCell ref="A425:A427"/>
    <mergeCell ref="E425:E427"/>
    <mergeCell ref="G425:G427"/>
    <mergeCell ref="I425:I427"/>
    <mergeCell ref="L425:L427"/>
    <mergeCell ref="O425:O427"/>
    <mergeCell ref="P425:P427"/>
    <mergeCell ref="Q425:Q427"/>
    <mergeCell ref="A428:A430"/>
    <mergeCell ref="E428:E430"/>
    <mergeCell ref="G428:G430"/>
    <mergeCell ref="I428:I430"/>
    <mergeCell ref="L428:L430"/>
    <mergeCell ref="O428:O430"/>
    <mergeCell ref="P428:P430"/>
    <mergeCell ref="Q428:Q430"/>
    <mergeCell ref="A434:A437"/>
    <mergeCell ref="E434:E436"/>
    <mergeCell ref="G434:G436"/>
    <mergeCell ref="I434:I436"/>
    <mergeCell ref="L434:L436"/>
    <mergeCell ref="O434:O436"/>
    <mergeCell ref="P434:P436"/>
    <mergeCell ref="Q434:Q436"/>
    <mergeCell ref="C437:Q437"/>
    <mergeCell ref="A438:A440"/>
    <mergeCell ref="E438:E440"/>
    <mergeCell ref="G438:G440"/>
    <mergeCell ref="I438:I440"/>
    <mergeCell ref="L438:L440"/>
    <mergeCell ref="O438:O440"/>
    <mergeCell ref="P438:P440"/>
    <mergeCell ref="Q438:Q440"/>
    <mergeCell ref="A441:A443"/>
    <mergeCell ref="E441:E443"/>
    <mergeCell ref="G441:G443"/>
    <mergeCell ref="I441:I443"/>
    <mergeCell ref="L441:L443"/>
    <mergeCell ref="O441:O443"/>
    <mergeCell ref="P441:P443"/>
    <mergeCell ref="Q441:Q443"/>
    <mergeCell ref="A444:A446"/>
    <mergeCell ref="E444:E446"/>
    <mergeCell ref="G444:G446"/>
    <mergeCell ref="I444:I446"/>
    <mergeCell ref="L444:L446"/>
    <mergeCell ref="O444:O446"/>
    <mergeCell ref="P444:P446"/>
    <mergeCell ref="Q444:Q446"/>
    <mergeCell ref="A447:A449"/>
    <mergeCell ref="E447:E449"/>
    <mergeCell ref="G447:G449"/>
    <mergeCell ref="I447:I449"/>
    <mergeCell ref="L447:L449"/>
    <mergeCell ref="O447:O449"/>
    <mergeCell ref="P447:P449"/>
    <mergeCell ref="Q447:Q449"/>
    <mergeCell ref="B471:Q471"/>
    <mergeCell ref="A472:A475"/>
    <mergeCell ref="E472:E474"/>
    <mergeCell ref="G472:G474"/>
    <mergeCell ref="I472:I474"/>
    <mergeCell ref="L472:L474"/>
    <mergeCell ref="O472:O474"/>
    <mergeCell ref="P472:P474"/>
    <mergeCell ref="Q472:Q474"/>
    <mergeCell ref="C475:Q475"/>
    <mergeCell ref="A476:A478"/>
    <mergeCell ref="E476:E478"/>
    <mergeCell ref="G476:G478"/>
    <mergeCell ref="I476:I478"/>
    <mergeCell ref="L476:L478"/>
    <mergeCell ref="O476:O478"/>
    <mergeCell ref="P476:P478"/>
    <mergeCell ref="Q476:Q478"/>
    <mergeCell ref="A482:A484"/>
    <mergeCell ref="E482:E484"/>
    <mergeCell ref="G482:G484"/>
    <mergeCell ref="I482:I484"/>
    <mergeCell ref="L482:L484"/>
    <mergeCell ref="O482:O484"/>
    <mergeCell ref="P482:P484"/>
    <mergeCell ref="Q482:Q484"/>
    <mergeCell ref="B485:Q485"/>
    <mergeCell ref="A486:A488"/>
    <mergeCell ref="E486:E488"/>
    <mergeCell ref="G486:G488"/>
    <mergeCell ref="I486:I488"/>
    <mergeCell ref="L486:L488"/>
    <mergeCell ref="O486:O488"/>
    <mergeCell ref="P486:P488"/>
    <mergeCell ref="Q486:Q488"/>
    <mergeCell ref="B489:Q489"/>
    <mergeCell ref="A490:A493"/>
    <mergeCell ref="E490:E492"/>
    <mergeCell ref="G490:G492"/>
    <mergeCell ref="I490:I492"/>
    <mergeCell ref="L490:L492"/>
    <mergeCell ref="O490:O492"/>
    <mergeCell ref="P490:P492"/>
    <mergeCell ref="Q490:Q492"/>
    <mergeCell ref="C493:Q493"/>
    <mergeCell ref="A494:A496"/>
    <mergeCell ref="E494:E496"/>
    <mergeCell ref="G494:G496"/>
    <mergeCell ref="I494:I496"/>
    <mergeCell ref="L494:L496"/>
    <mergeCell ref="O494:O496"/>
    <mergeCell ref="L504:N504"/>
    <mergeCell ref="P494:P496"/>
    <mergeCell ref="Q494:Q496"/>
    <mergeCell ref="B497:Q497"/>
    <mergeCell ref="B498:Q498"/>
    <mergeCell ref="H501:I501"/>
    <mergeCell ref="D502:E502"/>
    <mergeCell ref="H502:I502"/>
    <mergeCell ref="C505:E505"/>
    <mergeCell ref="H505:J505"/>
    <mergeCell ref="C506:E506"/>
    <mergeCell ref="H506:J506"/>
    <mergeCell ref="B343:Q343"/>
    <mergeCell ref="D503:E503"/>
    <mergeCell ref="H503:I503"/>
    <mergeCell ref="L503:N503"/>
    <mergeCell ref="D504:E504"/>
    <mergeCell ref="H504:I504"/>
    <mergeCell ref="A450:A452"/>
    <mergeCell ref="E450:E452"/>
    <mergeCell ref="G450:G452"/>
    <mergeCell ref="I450:I452"/>
    <mergeCell ref="L450:L452"/>
    <mergeCell ref="O450:O452"/>
    <mergeCell ref="P450:P452"/>
    <mergeCell ref="Q450:Q452"/>
    <mergeCell ref="A453:A455"/>
    <mergeCell ref="E453:E455"/>
    <mergeCell ref="G453:G455"/>
    <mergeCell ref="I453:I455"/>
    <mergeCell ref="L453:L455"/>
    <mergeCell ref="O453:O455"/>
    <mergeCell ref="P453:P455"/>
    <mergeCell ref="Q453:Q455"/>
    <mergeCell ref="E456:E458"/>
    <mergeCell ref="G456:G458"/>
    <mergeCell ref="I456:I458"/>
    <mergeCell ref="L456:L458"/>
    <mergeCell ref="O456:O458"/>
    <mergeCell ref="P456:P458"/>
    <mergeCell ref="Q456:Q458"/>
    <mergeCell ref="A456:A458"/>
    <mergeCell ref="A459:A461"/>
    <mergeCell ref="E459:E461"/>
    <mergeCell ref="G459:G461"/>
    <mergeCell ref="I459:I461"/>
    <mergeCell ref="L459:L461"/>
    <mergeCell ref="O459:O461"/>
    <mergeCell ref="P459:P461"/>
    <mergeCell ref="Q459:Q461"/>
    <mergeCell ref="A462:A464"/>
    <mergeCell ref="E462:E464"/>
    <mergeCell ref="G462:G464"/>
    <mergeCell ref="I462:I464"/>
    <mergeCell ref="L462:L464"/>
    <mergeCell ref="O462:O464"/>
    <mergeCell ref="P462:P464"/>
    <mergeCell ref="Q462:Q464"/>
    <mergeCell ref="A468:A470"/>
    <mergeCell ref="E468:E470"/>
    <mergeCell ref="G468:G470"/>
    <mergeCell ref="I468:I470"/>
    <mergeCell ref="L468:L470"/>
    <mergeCell ref="O468:O470"/>
    <mergeCell ref="P468:P470"/>
    <mergeCell ref="Q468:Q470"/>
    <mergeCell ref="A465:A467"/>
    <mergeCell ref="E465:E467"/>
    <mergeCell ref="G465:G467"/>
    <mergeCell ref="I465:I467"/>
    <mergeCell ref="L465:L467"/>
    <mergeCell ref="O465:O467"/>
    <mergeCell ref="P465:P467"/>
    <mergeCell ref="Q465:Q467"/>
    <mergeCell ref="A479:A481"/>
    <mergeCell ref="E479:E481"/>
    <mergeCell ref="G479:G481"/>
    <mergeCell ref="I479:I481"/>
    <mergeCell ref="L479:L481"/>
    <mergeCell ref="O479:O481"/>
    <mergeCell ref="P479:P481"/>
    <mergeCell ref="Q479:Q481"/>
    <mergeCell ref="L372:L374"/>
    <mergeCell ref="L364:L366"/>
    <mergeCell ref="O364:O366"/>
    <mergeCell ref="P364:P366"/>
    <mergeCell ref="Q364:Q366"/>
    <mergeCell ref="B367:Q367"/>
    <mergeCell ref="E368:E370"/>
    <mergeCell ref="G368:G370"/>
    <mergeCell ref="I368:I370"/>
    <mergeCell ref="L368:L370"/>
    <mergeCell ref="E372:E374"/>
    <mergeCell ref="A296:A298"/>
    <mergeCell ref="E296:E298"/>
    <mergeCell ref="G296:G298"/>
    <mergeCell ref="I296:I298"/>
    <mergeCell ref="O368:O370"/>
    <mergeCell ref="C371:Q371"/>
    <mergeCell ref="A372:A374"/>
    <mergeCell ref="A368:A371"/>
    <mergeCell ref="Q372:Q374"/>
    <mergeCell ref="L296:L298"/>
    <mergeCell ref="O296:O298"/>
    <mergeCell ref="P296:P298"/>
    <mergeCell ref="Q296:Q298"/>
    <mergeCell ref="I372:I374"/>
    <mergeCell ref="G372:G374"/>
    <mergeCell ref="P368:P370"/>
    <mergeCell ref="Q368:Q370"/>
    <mergeCell ref="P372:P374"/>
    <mergeCell ref="O372:O374"/>
  </mergeCells>
  <printOptions/>
  <pageMargins left="0.5905511811023623" right="0.5905511811023623" top="0.5905511811023623" bottom="0.5905511811023623" header="0.31496062992125984" footer="0.31496062992125984"/>
  <pageSetup fitToHeight="0" horizontalDpi="600" verticalDpi="600" orientation="landscape" paperSize="8" scale="60" r:id="rId3"/>
  <headerFooter alignWithMargins="0">
    <oddHeader>&amp;L
&amp;C
</oddHeader>
  </headerFooter>
  <rowBreaks count="7" manualBreakCount="7">
    <brk id="66" max="16" man="1"/>
    <brk id="276" max="16" man="1"/>
    <brk id="317" max="16" man="1"/>
    <brk id="390" max="16" man="1"/>
    <brk id="470" max="16" man="1"/>
    <brk id="507" max="16" man="1"/>
    <brk id="508"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2016-04-07T03:16:36Z</dcterms:modified>
  <cp:category/>
  <cp:version/>
  <cp:contentType/>
  <cp:contentStatus/>
</cp:coreProperties>
</file>