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_xlfn.SUMIFS" hidden="1">#NAME?</definedName>
    <definedName name="QQQ" localSheetId="4" hidden="1">{#N/A,#N/A,FALSE,"Вып.доходы"}</definedName>
    <definedName name="QQQ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4">'[4]8 Инвест'!#REF!</definedName>
    <definedName name="TableHeaderYear1">'[1]8 Инвест'!#REF!</definedName>
    <definedName name="TableHeaderYear2" localSheetId="4">'[5]прил 5.1'!#REF!</definedName>
    <definedName name="TableHeaderYear2">#REF!</definedName>
    <definedName name="TableHeaderYear3" localSheetId="4">'[4]8 Инвест'!#REF!</definedName>
    <definedName name="TableHeaderYear3">'[1]8 Инвест'!#REF!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'прил.2'!$A$1:$C$40</definedName>
    <definedName name="_xlnm.Print_Area" localSheetId="3">'прил.4'!$A$1:$H$331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<sst xmlns="http://schemas.openxmlformats.org/spreadsheetml/2006/main" count="2773" uniqueCount="564">
  <si>
    <t>0103</t>
  </si>
  <si>
    <t>0501</t>
  </si>
  <si>
    <t>Жилищно-коммунальное хозяйство</t>
  </si>
  <si>
    <t>Целевая статья</t>
  </si>
  <si>
    <t>Вид расходов</t>
  </si>
  <si>
    <t>500</t>
  </si>
  <si>
    <t>0503</t>
  </si>
  <si>
    <t>Коды</t>
  </si>
  <si>
    <t>3</t>
  </si>
  <si>
    <t>4</t>
  </si>
  <si>
    <t>5</t>
  </si>
  <si>
    <t>01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</si>
  <si>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</si>
  <si>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</si>
  <si>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</si>
  <si>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</si>
  <si>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Выполнение функций органами местного самоуправления - всего, в том числе:</t>
  </si>
  <si>
    <t>05</t>
  </si>
  <si>
    <t>Жилищное хозяйство</t>
  </si>
  <si>
    <t>3500200</t>
  </si>
  <si>
    <t>02</t>
  </si>
  <si>
    <t>Другие общегосударственные вопросы</t>
  </si>
  <si>
    <t>Национальная оборона</t>
  </si>
  <si>
    <t>Социальная политика</t>
  </si>
  <si>
    <t>10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</si>
  <si>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</si>
  <si>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</si>
  <si>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</si>
  <si>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</si>
  <si>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</si>
  <si>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0113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</si>
  <si>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</si>
  <si>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</si>
  <si>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</si>
  <si>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</si>
  <si>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</si>
  <si>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0412</t>
  </si>
  <si>
    <t>Выполнение функций бюджетными учреждениями по выполнению муниципального задания</t>
  </si>
  <si>
    <t>0304</t>
  </si>
  <si>
    <t>0505</t>
  </si>
  <si>
    <t>5224300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</si>
  <si>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</si>
  <si>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</si>
  <si>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</si>
  <si>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</si>
  <si>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</si>
  <si>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</si>
  <si>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</si>
  <si>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</si>
  <si>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</si>
  <si>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</si>
  <si>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</si>
  <si>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</si>
  <si>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</si>
  <si>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99 0 0000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</si>
  <si>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</si>
  <si>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</si>
  <si>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</si>
  <si>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99 0 1001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</si>
  <si>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</si>
  <si>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</si>
  <si>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</si>
  <si>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</si>
  <si>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</si>
  <si>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</si>
  <si>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</si>
  <si>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</si>
  <si>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</si>
  <si>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</si>
  <si>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</si>
  <si>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</si>
  <si>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</si>
  <si>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</si>
  <si>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02 0 0000</t>
  </si>
  <si>
    <t>02 1 0000</t>
  </si>
  <si>
    <t>02 1 0999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</si>
  <si>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</si>
  <si>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99 0 1006</t>
  </si>
  <si>
    <t>Текущий ремонт муниципального жилищного фонда</t>
  </si>
  <si>
    <t>01 0 0000</t>
  </si>
  <si>
    <t>Муниципальная программа "Переселение граждан из аварийных жилых домов и не пригодных для проживания жилых помещений в п. Оссора в 2012-2016 годах"</t>
  </si>
  <si>
    <t>01 1 0000</t>
  </si>
  <si>
    <t>Подпрограмма "Обеспечение реализации мероприятий программы"</t>
  </si>
  <si>
    <t>01 1 0999</t>
  </si>
  <si>
    <t>99 0 1007</t>
  </si>
  <si>
    <t>99 0 1008</t>
  </si>
  <si>
    <t>Благоустройство прочее</t>
  </si>
  <si>
    <t>02 2 0000</t>
  </si>
  <si>
    <t>Подпрограмма "Ландшафтная организация  территорий, в том числе  озеленение территории муниципального образования"</t>
  </si>
  <si>
    <t>02 2 0999</t>
  </si>
  <si>
    <t>02 3 0000</t>
  </si>
  <si>
    <t>Подпрограмма "Устройство, пректирование, восстановление детских и других придомовых площадок"</t>
  </si>
  <si>
    <t>02 3 0999</t>
  </si>
  <si>
    <t>02 4 0000</t>
  </si>
  <si>
    <t>Подпрограмма "Ремонт и реконструкция уличных сетей наружного освещения"</t>
  </si>
  <si>
    <t>02 4 0999</t>
  </si>
  <si>
    <t>02 5 0000</t>
  </si>
  <si>
    <t>Подпрограмма "Обустройство мест массового отдыха населения, мест традиционного захоронения  а также ремонт, реконструкция,  устройство ограждений объектов социальной сферы, парков, скверов, мест традиционного захоронения"</t>
  </si>
  <si>
    <t>02 5 0999</t>
  </si>
  <si>
    <t>02 6 0000</t>
  </si>
  <si>
    <t>Подпрограмма "Ремонт и реконструкция элементов  архитектуры ландшафа"</t>
  </si>
  <si>
    <t>02 6 0999</t>
  </si>
  <si>
    <t>02 7 0000</t>
  </si>
  <si>
    <t>Подпрограмма "Устройство площадок под мусорные контейнеры"</t>
  </si>
  <si>
    <t>02 7 0999</t>
  </si>
  <si>
    <t>02 8 0000</t>
  </si>
  <si>
    <t>Подпрограмма "Организация и содержание мест захоронения"</t>
  </si>
  <si>
    <t>02 8 0999</t>
  </si>
  <si>
    <t>02 10 0000</t>
  </si>
  <si>
    <t>Подпрограмма "Санитарная очистка территории поселения"</t>
  </si>
  <si>
    <t>02 10 0999</t>
  </si>
  <si>
    <t>Другие вопросы в области жилищно-коммунального хозяйства</t>
  </si>
  <si>
    <t>99 0 1009</t>
  </si>
  <si>
    <t xml:space="preserve">Возмещение недополученных доходов организации в связи с установлением цен на бытовые услуги, реализуемые населению, в величине, не обеспечивающей возмещение издержек </t>
  </si>
  <si>
    <t>03 0 0000</t>
  </si>
  <si>
    <t>Муниципальная программа "Модернизация жилищно-коммунального комплекса и инженерной инфраструктуры муниципального образования городского поселения "п. Оссора на 2013-2015 годы"</t>
  </si>
  <si>
    <t>03 1 0000</t>
  </si>
  <si>
    <t>03 1 0999</t>
  </si>
  <si>
    <t>06</t>
  </si>
  <si>
    <t>Охрана окружающей среды</t>
  </si>
  <si>
    <t>Охрана объектов растительного и животного мира и среды их обитания</t>
  </si>
  <si>
    <t>04 0 0000</t>
  </si>
  <si>
    <t>Муниципальная программа "Обращение с твердыми бытовыми и промышленными отходами в МО ГП "п. Оссора" на 2013-2015 годы"</t>
  </si>
  <si>
    <t>04 1 0000</t>
  </si>
  <si>
    <t>Подпрограмма "Ликвидация несанкционированных территорий временного размещения ТБО металлолома и мусора на территории МО ГП "п.Оссора""</t>
  </si>
  <si>
    <t>04 1 0999</t>
  </si>
  <si>
    <t>Культура, кинематография</t>
  </si>
  <si>
    <t>99 0 1010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</si>
  <si>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</si>
  <si>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</si>
  <si>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Пенсионное обеспечение</t>
  </si>
  <si>
    <t>99 0 1011</t>
  </si>
  <si>
    <t>Доплаты к пенсиям муниципальных служащих</t>
  </si>
  <si>
    <t>300</t>
  </si>
  <si>
    <t>Социальное обеспечение и иные выплаты населению</t>
  </si>
  <si>
    <t>Другие вопросы в области социальной политики</t>
  </si>
  <si>
    <t>99 0 1012</t>
  </si>
  <si>
    <t>Захоронение безродных граждан</t>
  </si>
  <si>
    <t>8</t>
  </si>
  <si>
    <t>Физическая культура и спорт</t>
  </si>
  <si>
    <t>Другие вопросы в области физической культуры и спорта</t>
  </si>
  <si>
    <t>99 0 1013</t>
  </si>
  <si>
    <t>Спортивные мероприятия</t>
  </si>
  <si>
    <t>ИТОГО РАСХОДОВ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</si>
  <si>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</si>
  <si>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</si>
  <si>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</si>
  <si>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</si>
  <si>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</si>
  <si>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 счет средств из краевого  бюджета</t>
  </si>
  <si>
    <t>0409</t>
  </si>
  <si>
    <t>Региональные целевые программы</t>
  </si>
  <si>
    <t>"Капитальный ремонт и ремонт дворовых территорий многоквартирных домов, проездов к дворовым территориям многоквартирных домов"</t>
  </si>
  <si>
    <t>Другие  вопросы в области национальной экономики</t>
  </si>
  <si>
    <t>Энергосбережение и повышение энергетической эффективности на период до 2020 года</t>
  </si>
  <si>
    <t>7953400</t>
  </si>
  <si>
    <t xml:space="preserve"> </t>
  </si>
  <si>
    <t xml:space="preserve">Иные бюджетные ассигнования
</t>
  </si>
  <si>
    <t>Капитальный ремонт в многоквартирных домах</t>
  </si>
  <si>
    <t>5210101</t>
  </si>
  <si>
    <t>"Переселение граждан из аварийных жилых домов и непригодных для проживания жилых помещений в п.Оссора на 2012-2016 годы"</t>
  </si>
  <si>
    <t>Коммунальное хозяйство</t>
  </si>
  <si>
    <t>0502</t>
  </si>
  <si>
    <t>Федеральная целевая программа «Жилище» на 2002 - 2010 годы (второй этап)</t>
  </si>
  <si>
    <t>1040000</t>
  </si>
  <si>
    <t>Проведение капитального и текущего ремонта объектов инженерной инфраструктуры коммунального комплекса</t>
  </si>
  <si>
    <t>5210323</t>
  </si>
  <si>
    <t>5220000</t>
  </si>
  <si>
    <t>"Комплексное благоустройство населенных пунктов Камчатского края на 2012-2016 годы"</t>
  </si>
  <si>
    <t>5221400</t>
  </si>
  <si>
    <t>"Ремонт и реконструкция уличных сетей наружного освещения"</t>
  </si>
  <si>
    <t>5221401</t>
  </si>
  <si>
    <t>"Ландшафтная организация  территорий, в том числе  озеленение"</t>
  </si>
  <si>
    <t>5221402</t>
  </si>
  <si>
    <t>"Обустройство мест массового отдыха населения, мест традиционного захоронения  а также ремонт, реконструкция,  устройство ограждений объектов социальной сферы, парков, скверов, мест традиционного захоронения"</t>
  </si>
  <si>
    <t>5221403</t>
  </si>
  <si>
    <t>"Устройство, проектирование, восстановление детских и других придомовых  площадок"</t>
  </si>
  <si>
    <t>5221404</t>
  </si>
  <si>
    <t>"Ремонт и реконструкция элементов  архитектуры ландшафа"</t>
  </si>
  <si>
    <t>5221405</t>
  </si>
  <si>
    <t>"Приобретение коммунальной техники"</t>
  </si>
  <si>
    <t>5221407</t>
  </si>
  <si>
    <t xml:space="preserve">"Ремонт и реконструкция межквартальных и придомовых территорий" </t>
  </si>
  <si>
    <t>7950006</t>
  </si>
  <si>
    <t>Иные безвозмездные и безвозвратные перечисления</t>
  </si>
  <si>
    <t>Приобретение коммунальной техники</t>
  </si>
  <si>
    <t>"Модернизация жилищно-коммунального комплекса и инженерной инфраструктуры Камчатского края на 2010 - 2013 годы"</t>
  </si>
  <si>
    <t>"Чистая вода в Камчатском крае" Реконструкция канализационных очистных сооружений с увеличением мощности до 800 куб.м./сутки с реконструкцией дворовых канализационных сетей 2 км,  реконструкция канализационного коллектора 2 км. со строительством канализац</t>
  </si>
  <si>
    <t>Модернизация жилищно-коммунального комплекса и инженерной инфраструктуры. Подраздел "Энергосбережение"</t>
  </si>
  <si>
    <t>5222301</t>
  </si>
  <si>
    <t>за счет м/б трансфертов из районного бюджета*</t>
  </si>
  <si>
    <t>Модернизация жилищно-коммунального комплекса и инженерной инфраструктуры. Подраздел "Питьевая вода"</t>
  </si>
  <si>
    <t>5222302</t>
  </si>
  <si>
    <t>Установка коллективных (общедомовых) приборов учета на отпуск коммунальных ресурсов в многоквартирных домах</t>
  </si>
  <si>
    <t>5222700</t>
  </si>
  <si>
    <t>Модернизация жилищно-коммунального комплекса и инженерной инфраструктуры. Подраздел "Питевая вода"</t>
  </si>
  <si>
    <t>7950009</t>
  </si>
  <si>
    <t>Установка коллективных (общедомовых) приборов учета на отпуск коммунальных ресурсов в многоквартирных домах в Камчатском крае на 2010-2012 годы</t>
  </si>
  <si>
    <t>7952500</t>
  </si>
  <si>
    <t>7954300</t>
  </si>
  <si>
    <t>0603</t>
  </si>
  <si>
    <t>"Обращение с твердыми бытовыми и промышленными отходами в Камчатском крае на 2012-2015гг"</t>
  </si>
  <si>
    <t>1001</t>
  </si>
  <si>
    <t>1006</t>
  </si>
  <si>
    <t>1105</t>
  </si>
  <si>
    <t>Культура и киноматография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</si>
  <si>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</si>
  <si>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</si>
  <si>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</si>
  <si>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</si>
  <si>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</si>
  <si>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расходы за счет субвенции из краевого бюджета</t>
  </si>
  <si>
    <t>Органы юстиции</t>
  </si>
  <si>
    <t>Непрограммные расходы. Государственная регистрация актов гражданского состояния</t>
  </si>
  <si>
    <t>600</t>
  </si>
  <si>
    <t>2.</t>
  </si>
  <si>
    <t>3.</t>
  </si>
  <si>
    <t>4.</t>
  </si>
  <si>
    <t>5.</t>
  </si>
  <si>
    <t>Муниципальная программа "Переселение граждан из аварийных жилых домов и не пригодных для проживания жилых помещений  в 2012-2016 годах"</t>
  </si>
  <si>
    <t>Муниципальная программа "Благоустройство муниципального образования  "на 2012-2016 годы"</t>
  </si>
  <si>
    <t>Муниципальная программа "Модернизация жилищно-коммунального комплекса и инженерной инфраструктуры муниципального образования  " на 2013-2015 годы"</t>
  </si>
  <si>
    <t>Приложение № 3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</si>
  <si>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</si>
  <si>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</si>
  <si>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</si>
  <si>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</si>
  <si>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</si>
  <si>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</si>
  <si>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</si>
  <si>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</si>
  <si>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</si>
  <si>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</si>
  <si>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</si>
  <si>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</si>
  <si>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</si>
  <si>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</si>
  <si>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</si>
  <si>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</si>
  <si>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</si>
  <si>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 xml:space="preserve">Земельный налог                              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</si>
  <si>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</si>
  <si>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</si>
  <si>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</si>
  <si>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</si>
  <si>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</si>
  <si>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</si>
  <si>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</si>
  <si>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</si>
  <si>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</si>
  <si>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</si>
  <si>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</si>
  <si>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</si>
  <si>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</si>
  <si>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</si>
  <si>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</si>
  <si>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</si>
  <si>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</si>
  <si>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</si>
  <si>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</si>
  <si>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</si>
  <si>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</si>
  <si>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</si>
  <si>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</si>
  <si>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</si>
  <si>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</si>
  <si>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</si>
  <si>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2 02 01000 00 0000 151</t>
  </si>
  <si>
    <t>Дотации - всего, в том числе:</t>
  </si>
  <si>
    <t>Дотации бюджетам поселений на выравнивание бюджетной  обеспеченности</t>
  </si>
  <si>
    <t>2 02 03000 00 0000 151</t>
  </si>
  <si>
    <t xml:space="preserve">Субвенции - всего, в том числе: </t>
  </si>
  <si>
    <t>2 02 04000 00 0000 151</t>
  </si>
  <si>
    <t xml:space="preserve">Иные межбюджетные трансферты - всего, в том числе: </t>
  </si>
  <si>
    <t>2 02 04999 10 0000 151</t>
  </si>
  <si>
    <t>Прочие межбюджетные трансферты, передаваемые бюджетам поселений,  на выравнивание обеспеченности муниципальных образований по реализации ими их отдельных расходных обязательств</t>
  </si>
  <si>
    <t>ИТОГО ДОХОДОВ:</t>
  </si>
  <si>
    <t>1 08 00000 00 0000 000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</si>
  <si>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</si>
  <si>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</si>
  <si>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2 02 03003 10 0000 151</t>
  </si>
  <si>
    <t>Субвенции бюджетам поселений на государственную регистрацию актов гражданского состояния</t>
  </si>
  <si>
    <t>Муниципальная программа " Устойчивое развитие коренных малочисленных народов Севера, Сибири и Дальнего востока, проживающих в Карагинском муниципальном районе, на 2013-2015 года"</t>
  </si>
  <si>
    <t>Программа "Устойчивое развитие коренных малочисленных народов"</t>
  </si>
  <si>
    <t xml:space="preserve"> Муниципальная программа " Энергосбережение и повышение энергитеческой эффективности в Камчатском крае"</t>
  </si>
  <si>
    <t>Программа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для малоимущих граждан, узлов учета тепловой энергии на источниках тепловодоснабжения на отпуск коммунальных ресурсов"</t>
  </si>
  <si>
    <t xml:space="preserve"> Муниципальная программа " Чистая вода в Камчатском крае"</t>
  </si>
  <si>
    <t>Программа " Проведение технических мероприятий, направленных на решение вопросов по улучшению  работы систем водоснабжения и водоотведения"</t>
  </si>
  <si>
    <t>Программа " Энергоэффективность,развитие энергетики и коммунального хозяйства , обеспечение жителей населенных пунктов Камчатского края коммунальными услугами  и услугами по благоустройству территории на 2014-2018 годы"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</si>
  <si>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</si>
  <si>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01 1 4006</t>
  </si>
  <si>
    <t>01 1 2000</t>
  </si>
  <si>
    <t>Программа " Энергоэффективность, развитие энергетики и коммунального хозяйства, обеспечение жителей с. Карага коммунальными услугами и услугами и ус лугами по благоустройству территорий на 2015"</t>
  </si>
  <si>
    <t>Подпрограмма "Благоустройство территории "с.Карага"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</si>
  <si>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</si>
  <si>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</si>
  <si>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 xml:space="preserve">Благоустройство </t>
  </si>
  <si>
    <t xml:space="preserve">08 </t>
  </si>
  <si>
    <t>0804</t>
  </si>
  <si>
    <t>02 1 4006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</si>
  <si>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</si>
  <si>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</si>
  <si>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3 02 01001 10 0000 151</t>
  </si>
  <si>
    <t>4 02 01001 10 0000 151</t>
  </si>
  <si>
    <t>Дотации на поддержку мер по обеспечению сбалансированности бюджетов</t>
  </si>
  <si>
    <t>2 03 02000 01 0000 110</t>
  </si>
  <si>
    <t>3 03 02000 01 0000 110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</si>
  <si>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</si>
  <si>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</si>
  <si>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</si>
  <si>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</si>
  <si>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</si>
  <si>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</si>
  <si>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</si>
  <si>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</si>
  <si>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2 02 02000 00 0000 151</t>
  </si>
  <si>
    <t>Субсидии - всего, в том числе:</t>
  </si>
  <si>
    <t>2 02 02999 10 0000 151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</si>
  <si>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</si>
  <si>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Подпрограмма 1 "Энергосбережение и повышение энергоэффективности в с. Карага"</t>
  </si>
  <si>
    <t>12</t>
  </si>
  <si>
    <t>01 3 0000</t>
  </si>
  <si>
    <t>01 3 2000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</si>
  <si>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</si>
  <si>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</si>
  <si>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</si>
  <si>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Содержание автомобильных дорог</t>
  </si>
  <si>
    <t>99 0 4031</t>
  </si>
  <si>
    <t>1 06 06030 00 0000 110</t>
  </si>
  <si>
    <t>к решению Совета депутатов СП"село Карага"</t>
  </si>
  <si>
    <t>990 00 00000</t>
  </si>
  <si>
    <t>990 00 10020</t>
  </si>
  <si>
    <t>990 00 10010</t>
  </si>
  <si>
    <t>990 00 51190</t>
  </si>
  <si>
    <t>98 0 1009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</si>
  <si>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2017 год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</si>
  <si>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</si>
  <si>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</si>
  <si>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</si>
  <si>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</si>
  <si>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2 02 15001 10 0000 151</t>
  </si>
  <si>
    <t>1 08 04020 01 0000 110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</si>
  <si>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</si>
  <si>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</si>
  <si>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</si>
  <si>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</si>
  <si>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</si>
  <si>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</si>
  <si>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</si>
  <si>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</si>
  <si>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</si>
  <si>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</si>
  <si>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</si>
  <si>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</si>
  <si>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</si>
  <si>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</si>
  <si>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</si>
  <si>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</si>
  <si>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</si>
  <si>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</si>
  <si>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</si>
  <si>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Ведомственная структура расходов местного бюджета на 2017 год</t>
  </si>
  <si>
    <t>"О бюджете  СП "село Карага" на 2017г."</t>
  </si>
  <si>
    <t>тыс. рублей</t>
  </si>
  <si>
    <t>Раздел, подраздел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</si>
  <si>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</si>
  <si>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</si>
  <si>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</si>
  <si>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</si>
  <si>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</si>
  <si>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</si>
  <si>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</si>
  <si>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</si>
  <si>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</si>
  <si>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</si>
  <si>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</si>
  <si>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</si>
  <si>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</si>
  <si>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</si>
  <si>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</si>
  <si>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</si>
  <si>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</si>
  <si>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</si>
  <si>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</si>
  <si>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</si>
  <si>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</si>
  <si>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</si>
  <si>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</si>
  <si>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</si>
  <si>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</si>
  <si>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</si>
  <si>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</si>
  <si>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</si>
  <si>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</si>
  <si>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</si>
  <si>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</si>
  <si>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</si>
  <si>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</si>
  <si>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</si>
  <si>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</si>
  <si>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</si>
  <si>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</si>
  <si>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поселений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</si>
  <si>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</si>
  <si>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</si>
  <si>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</si>
  <si>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</si>
  <si>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</si>
  <si>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</si>
  <si>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</si>
  <si>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</si>
  <si>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</si>
  <si>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</si>
  <si>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</si>
  <si>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</si>
  <si>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</si>
  <si>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</si>
  <si>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</si>
  <si>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</si>
  <si>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</si>
  <si>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</si>
  <si>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</si>
  <si>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к решению Совета депутатов сп "село Карага"</t>
  </si>
  <si>
    <t>к решению Совета депутатов сп"село Карага"</t>
  </si>
  <si>
    <t xml:space="preserve">"О бюджетесп"село Карага" на 2017г." </t>
  </si>
  <si>
    <t>ГРБС</t>
  </si>
  <si>
    <t>01 2 00 20000</t>
  </si>
  <si>
    <t>01 3 00 20000</t>
  </si>
  <si>
    <t>03 1 00 20000</t>
  </si>
  <si>
    <t>04 1 00 20000</t>
  </si>
  <si>
    <t>02 1 00 20000</t>
  </si>
  <si>
    <t>05 1 00 20000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</si>
  <si>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</si>
  <si>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Источники финансирования дефицита местного бюджета на 2017 год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</si>
  <si>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</si>
  <si>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</si>
  <si>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</si>
  <si>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</si>
  <si>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</si>
  <si>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Муниципальная программа "Развитие культуры в с. Карага"</t>
  </si>
  <si>
    <t>05 1 00 00000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</si>
  <si>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2016"</t>
  </si>
  <si>
    <t>01 0 00 00000</t>
  </si>
  <si>
    <t>01 1 00 00000</t>
  </si>
  <si>
    <t>01 2 00 00000</t>
  </si>
  <si>
    <t>Подпрограмма 2 "Чистая вода в с. Карага"</t>
  </si>
  <si>
    <t>Подпрограмма 3 "Благоустройство территории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</si>
  <si>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</si>
  <si>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</si>
  <si>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</si>
  <si>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</si>
  <si>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</si>
  <si>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2017"</t>
  </si>
  <si>
    <t>Муниципальная программа "Совершенствование системы управления муниципальным имуществом в МО СП "с. Карага на 2017"</t>
  </si>
  <si>
    <t>03 0 00 00000</t>
  </si>
  <si>
    <t>Подпрограмма 1 "Кадастровые работы по объектам муниципального имущества"</t>
  </si>
  <si>
    <t>03 1 00 00000</t>
  </si>
  <si>
    <t>Расходы связанные с проведением выборов</t>
  </si>
  <si>
    <t>Обеспечение проведения выборов и референдумов</t>
  </si>
  <si>
    <t>99 0 00 0998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</si>
  <si>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</si>
  <si>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</si>
  <si>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Муниципальная программа "Совершенствование системы управления муниципальным имуществом в МО СП с. Карага"</t>
  </si>
  <si>
    <t>Осуществление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</si>
  <si>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Подпрограмма 3 "Благоустройство территории с. Карага"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</si>
  <si>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</si>
  <si>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>Основное мероприятие "Проведение мероприятий по энергосбережению и повышению энергетической эффективности в с. Карага"</t>
  </si>
  <si>
    <t>Основное мероприятие. "Изготовление кадастровых паспортов на объекты муниципального имущества"</t>
  </si>
  <si>
    <t>991 00 00000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</si>
  <si>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</si>
  <si>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</si>
  <si>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Основное мероприятие "Изготовление кадастровых паспортов на объекты муниципального имущества"</t>
  </si>
  <si>
    <t>Капитальный и текущий ремонт муниципального жилищного фонда</t>
  </si>
  <si>
    <t>Основное мероприятие "Проведение мероприятий на улучшение качества питьевой воды с. Карага"</t>
  </si>
  <si>
    <t>Основное мероприятие " Проведение мероприятий по благоустройству территории с. Карага"</t>
  </si>
  <si>
    <t>Приложение № 1</t>
  </si>
  <si>
    <t>к решению Совета депутатов МО СП "с. Карага"</t>
  </si>
  <si>
    <t xml:space="preserve"> от 27.12.2016 г. № 26   </t>
  </si>
  <si>
    <t>Приложение № 2</t>
  </si>
  <si>
    <t xml:space="preserve">от 27.12.2016 г. № 26 </t>
  </si>
  <si>
    <t xml:space="preserve">  от 27.12.2016 г. № 26 </t>
  </si>
  <si>
    <t>Приложение № 4</t>
  </si>
  <si>
    <t xml:space="preserve">  от 27.12.2016 г. № 26        </t>
  </si>
  <si>
    <t>Подпрограмма "Укрепление материально-технической базы"</t>
  </si>
  <si>
    <t>Основное мероприятие:"Мероприятия, направленные на укрепление материально-технической базы МБУК "Карагинский СДК"</t>
  </si>
  <si>
    <t>Основное мероприятие: "Проведение мероприятий, направленных на улучшение качества питьевой воды в с. Карага"</t>
  </si>
  <si>
    <t>Основное мероприятие: "Проведение мероприятий по благоустройству территории с. Карага"</t>
  </si>
  <si>
    <t>Основное мероприятие:"Мероприятия,направленные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</si>
  <si>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01 2 00 40060</t>
  </si>
  <si>
    <t>Приложение № 7</t>
  </si>
  <si>
    <t xml:space="preserve"> Перечень муниципальных программ на 2017 год</t>
  </si>
  <si>
    <t>Код программы</t>
  </si>
  <si>
    <t>Наименование программы, подпрограммы</t>
  </si>
  <si>
    <t>ГРС</t>
  </si>
  <si>
    <t>Годовой объем ассигнований на 2016 год</t>
  </si>
  <si>
    <t>01.</t>
  </si>
  <si>
    <t>Программа " Энергоэффективность, развитие энергетики и коммунального хозяйства, обеспечение жителей с. Карага коммунальными услугами и услугами и ус лугами по благоустройству территорий на 2016"</t>
  </si>
  <si>
    <t>02.</t>
  </si>
  <si>
    <t>Подпрограмма " Энергосбережение и повышение энергитеческой эффективности в Камчатском крае"</t>
  </si>
  <si>
    <t>03.</t>
  </si>
  <si>
    <t>04.</t>
  </si>
  <si>
    <t>011 00 20000</t>
  </si>
  <si>
    <t>801</t>
  </si>
  <si>
    <t>011 00 40060</t>
  </si>
  <si>
    <t>Подпрограмма 2 "Чистая вода в с.Карага"</t>
  </si>
  <si>
    <t>012 00 20000</t>
  </si>
  <si>
    <t>Подпрограмма 3 "Благоустройство территории в с.Карага"</t>
  </si>
  <si>
    <t>01 3 00 40060</t>
  </si>
  <si>
    <t>02 1 2000</t>
  </si>
  <si>
    <t>Программа "Профилактика экстремизма и терроризма на территории МО СП с. Карага"</t>
  </si>
  <si>
    <t>Обеспечение антитеррористической защищенности объектов жизнеобеспечения и социальной значимости</t>
  </si>
  <si>
    <t>01 13</t>
  </si>
  <si>
    <t>Муниципальная программа "Совершенствование системы управления муниципальным имуществом в МО СП с. Карага на 2017 год"</t>
  </si>
  <si>
    <t>Подпрограмма 1 " Кадастровые работы по объектам муниципального имущества"</t>
  </si>
  <si>
    <t>04 12</t>
  </si>
  <si>
    <t>Муниципальная программа "Реализация государственной национальной политики и укрепление гражданского единства в  с.Карага на 2017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</si>
  <si>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</si>
  <si>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</si>
  <si>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</si>
  <si>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04 1 00 40060</t>
  </si>
  <si>
    <t>Развитие культуры в СП с. Карага</t>
  </si>
  <si>
    <t>Подпрограмма 1 "Улучшение материально-технической базы"</t>
  </si>
  <si>
    <t>ВСЕГО: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</si>
  <si>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</si>
  <si>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01 1 01 00000</t>
  </si>
  <si>
    <t>01 1 01 20000</t>
  </si>
  <si>
    <t>01 1 01 40060</t>
  </si>
  <si>
    <t>01 1 02 00000</t>
  </si>
  <si>
    <t>01 1 02 20000</t>
  </si>
  <si>
    <t>01 1 02 40060</t>
  </si>
  <si>
    <t>99 0 00 40300</t>
  </si>
  <si>
    <t>Прочие межбюджетные трансферты, передаваемые бюджетам поселений,  на содержание (ремонт) имущества, находящегося в муниципальной собственности</t>
  </si>
  <si>
    <t>99 0 00 10150</t>
  </si>
  <si>
    <t>990 00 10150</t>
  </si>
  <si>
    <t>ИМБТ на содержание (ремонт) муниципального имущества</t>
  </si>
  <si>
    <t>99 0 00 20050</t>
  </si>
  <si>
    <t xml:space="preserve">                                  </t>
  </si>
  <si>
    <t>2 02 15002 10 0000 151</t>
  </si>
  <si>
    <t>2 02 29999 10 0000 151</t>
  </si>
  <si>
    <t>2 02 49999 10 0000 151</t>
  </si>
  <si>
    <t>ветхие сети край</t>
  </si>
  <si>
    <t>кадастр раб соф. Матыскин</t>
  </si>
  <si>
    <t>кадастр раб край Матыскин</t>
  </si>
  <si>
    <t>софин</t>
  </si>
  <si>
    <t>край</t>
  </si>
  <si>
    <t>000</t>
  </si>
  <si>
    <t>Другие вопросы в области охраны окружающей среды</t>
  </si>
  <si>
    <t>6</t>
  </si>
  <si>
    <t>ветхие сети софин</t>
  </si>
  <si>
    <t>счетчики</t>
  </si>
  <si>
    <t xml:space="preserve">99 0 00 10100 </t>
  </si>
  <si>
    <t>Субсидии юридическим лицам( кроме муниципальных учреждений) и физическим лицам- производителям товаров, работ, услуг</t>
  </si>
  <si>
    <t>Субсидии юридическим лицам(кроме муниципальных учреждений) и физическим лицам- производителям товаров, работ, услуг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</si>
  <si>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</si>
  <si>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</si>
  <si>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</si>
  <si>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</si>
  <si>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06 05</t>
  </si>
  <si>
    <t xml:space="preserve">           от  24.07.2017 г. №15  </t>
  </si>
  <si>
    <t xml:space="preserve">  от 24.07.2017 г. № 15         </t>
  </si>
  <si>
    <t xml:space="preserve">           от 24.07.2017 г. №15                       </t>
  </si>
  <si>
    <t xml:space="preserve">           от 24.07.2017 г. №15                     </t>
  </si>
  <si>
    <t xml:space="preserve">  от 24.07.2017 г. №15          </t>
  </si>
  <si>
    <t>27.12.2016 г. № 26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</si>
</sst>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#,##0.00000"/>
    <numFmt numFmtId="178" formatCode="_-* #,##0.00000_р_._-;\-* #,##0.00000_р_._-;_-* &quot;-&quot;?????_р_._-;_-@_-"/>
    <numFmt numFmtId="179" formatCode="#,##0.00000_ ;\-#,##0.00000\ "/>
  </numFmts>
  <fonts count="8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11"/>
      <color indexed="63"/>
      <name val="Times New Roman"/>
      <family val="1"/>
    </font>
    <font>
      <sz val="9"/>
      <color indexed="63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i/>
      <sz val="11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theme="6"/>
      </left>
      <right style="thin">
        <color theme="6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4" fillId="0" borderId="0">
      <alignment/>
      <protection/>
    </xf>
    <xf numFmtId="0" fontId="58" fillId="20" borderId="0">
      <alignment/>
      <protection/>
    </xf>
    <xf numFmtId="0" fontId="58" fillId="0" borderId="0">
      <alignment horizontal="left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/>
      <protection/>
    </xf>
    <xf numFmtId="0" fontId="58" fillId="0" borderId="0">
      <alignment horizontal="right"/>
      <protection/>
    </xf>
    <xf numFmtId="0" fontId="58" fillId="20" borderId="1">
      <alignment/>
      <protection/>
    </xf>
    <xf numFmtId="0" fontId="58" fillId="0" borderId="2">
      <alignment horizontal="center" vertical="center" wrapText="1"/>
      <protection/>
    </xf>
    <xf numFmtId="0" fontId="58" fillId="20" borderId="3">
      <alignment/>
      <protection/>
    </xf>
    <xf numFmtId="49" fontId="58" fillId="0" borderId="2">
      <alignment horizontal="center" vertical="top" shrinkToFit="1"/>
      <protection/>
    </xf>
    <xf numFmtId="0" fontId="58" fillId="0" borderId="2">
      <alignment horizontal="center" vertical="top" wrapText="1"/>
      <protection/>
    </xf>
    <xf numFmtId="4" fontId="58" fillId="0" borderId="2">
      <alignment horizontal="right" vertical="top" shrinkToFit="1"/>
      <protection/>
    </xf>
    <xf numFmtId="10" fontId="58" fillId="0" borderId="2">
      <alignment horizontal="center" vertical="top" shrinkToFit="1"/>
      <protection/>
    </xf>
    <xf numFmtId="0" fontId="58" fillId="20" borderId="4">
      <alignment/>
      <protection/>
    </xf>
    <xf numFmtId="49" fontId="60" fillId="0" borderId="2">
      <alignment horizontal="left" vertical="top" shrinkToFit="1"/>
      <protection/>
    </xf>
    <xf numFmtId="4" fontId="60" fillId="21" borderId="2">
      <alignment horizontal="right" vertical="top" shrinkToFit="1"/>
      <protection/>
    </xf>
    <xf numFmtId="10" fontId="60" fillId="21" borderId="2">
      <alignment horizontal="center" vertical="top" shrinkToFit="1"/>
      <protection/>
    </xf>
    <xf numFmtId="0" fontId="58" fillId="0" borderId="0">
      <alignment/>
      <protection/>
    </xf>
    <xf numFmtId="0" fontId="58" fillId="20" borderId="1">
      <alignment horizontal="left"/>
      <protection/>
    </xf>
    <xf numFmtId="0" fontId="58" fillId="0" borderId="2">
      <alignment horizontal="left" vertical="top" wrapText="1"/>
      <protection/>
    </xf>
    <xf numFmtId="4" fontId="60" fillId="22" borderId="2">
      <alignment horizontal="right" vertical="top" shrinkToFit="1"/>
      <protection/>
    </xf>
    <xf numFmtId="10" fontId="60" fillId="22" borderId="2">
      <alignment horizontal="center" vertical="top" shrinkToFit="1"/>
      <protection/>
    </xf>
    <xf numFmtId="0" fontId="58" fillId="20" borderId="3">
      <alignment horizontal="left"/>
      <protection/>
    </xf>
    <xf numFmtId="0" fontId="58" fillId="20" borderId="4">
      <alignment horizontal="left"/>
      <protection/>
    </xf>
    <xf numFmtId="0" fontId="58" fillId="20" borderId="0">
      <alignment horizontal="left"/>
      <protection/>
    </xf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1" fillId="29" borderId="5" applyNumberFormat="0" applyAlignment="0" applyProtection="0"/>
    <xf numFmtId="0" fontId="62" fillId="30" borderId="6" applyNumberFormat="0" applyAlignment="0" applyProtection="0"/>
    <xf numFmtId="0" fontId="63" fillId="30" borderId="5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31" borderId="11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3" fillId="0" borderId="13" applyNumberFormat="0" applyFill="0" applyAlignment="0" applyProtection="0"/>
    <xf numFmtId="0" fontId="31" fillId="0" borderId="0">
      <alignment/>
      <protection/>
    </xf>
    <xf numFmtId="0" fontId="7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75" fillId="35" borderId="0" applyNumberFormat="0" applyBorder="0" applyAlignment="0" applyProtection="0"/>
  </cellStyleXfs>
  <cellXfs count="266">
    <xf numFmtId="0" fontId="0" fillId="0" borderId="0" xfId="0" applyAlignment="1">
      <alignment/>
    </xf>
    <xf numFmtId="49" fontId="7" fillId="0" borderId="14" xfId="0" applyNumberFormat="1" applyFont="1" applyFill="1" applyBorder="1" applyAlignment="1">
      <alignment horizontal="center" vertical="center" wrapText="1"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0" fontId="7" fillId="0" borderId="14" xfId="83" applyFont="1" applyBorder="1" applyAlignment="1">
      <alignment horizontal="center" vertical="center" wrapText="1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49" fontId="14" fillId="0" borderId="15" xfId="0" applyNumberFormat="1" applyFont="1" applyFill="1" applyBorder="1" applyAlignment="1">
      <alignment vertical="center" wrapText="1"/>
    </xf>
    <xf numFmtId="0" fontId="8" fillId="0" borderId="14" xfId="83" applyFont="1" applyBorder="1" applyAlignment="1">
      <alignment horizontal="center"/>
      <protection/>
    </xf>
    <xf numFmtId="172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2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5" fillId="0" borderId="14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left" vertical="center" wrapText="1"/>
    </xf>
    <xf numFmtId="172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49" fontId="6" fillId="36" borderId="16" xfId="83" applyNumberFormat="1" applyFont="1" applyFill="1" applyBorder="1" applyAlignment="1">
      <alignment horizontal="center" vertical="center"/>
      <protection/>
    </xf>
    <xf numFmtId="0" fontId="6" fillId="0" borderId="14" xfId="83" applyFont="1" applyBorder="1" applyAlignment="1">
      <alignment horizontal="justify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8" fillId="0" borderId="14" xfId="83" applyFont="1" applyBorder="1" applyAlignment="1">
      <alignment horizontal="center" vertical="center" wrapText="1"/>
      <protection/>
    </xf>
    <xf numFmtId="172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0" fontId="6" fillId="0" borderId="0" xfId="83" applyFont="1" applyAlignment="1">
      <alignment vertical="center" wrapText="1"/>
      <protection/>
    </xf>
    <xf numFmtId="172" fontId="8" fillId="0" borderId="14" xfId="83" applyNumberFormat="1" applyFont="1" applyFill="1" applyBorder="1" applyAlignment="1">
      <alignment vertical="center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16" fillId="0" borderId="14" xfId="83" applyFont="1" applyFill="1" applyBorder="1" applyAlignment="1">
      <alignment horizontal="center" vertical="center" wrapText="1"/>
      <protection/>
    </xf>
    <xf numFmtId="0" fontId="17" fillId="0" borderId="14" xfId="83" applyFont="1" applyFill="1" applyBorder="1" applyAlignment="1">
      <alignment horizontal="left" vertical="center" wrapText="1"/>
      <protection/>
    </xf>
    <xf numFmtId="172" fontId="6" fillId="0" borderId="15" xfId="83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6" fillId="0" borderId="14" xfId="83" applyFont="1" applyBorder="1" applyAlignment="1">
      <alignment horizontal="center"/>
      <protection/>
    </xf>
    <xf numFmtId="49" fontId="6" fillId="37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6" fillId="0" borderId="14" xfId="83" applyFont="1" applyFill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49" fontId="9" fillId="0" borderId="14" xfId="83" applyNumberFormat="1" applyFont="1" applyFill="1" applyBorder="1" applyAlignment="1">
      <alignment horizontal="center"/>
      <protection/>
    </xf>
    <xf numFmtId="49" fontId="76" fillId="0" borderId="17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right" vertical="center" wrapText="1"/>
    </xf>
    <xf numFmtId="172" fontId="18" fillId="0" borderId="14" xfId="83" applyNumberFormat="1" applyFont="1" applyBorder="1" applyAlignment="1">
      <alignment vertical="center"/>
      <protection/>
    </xf>
    <xf numFmtId="172" fontId="0" fillId="0" borderId="0" xfId="0" applyNumberFormat="1" applyAlignment="1">
      <alignment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7" fillId="0" borderId="14" xfId="83" applyFont="1" applyBorder="1" applyAlignment="1">
      <alignment horizontal="center" vertical="center"/>
      <protection/>
    </xf>
    <xf numFmtId="49" fontId="77" fillId="0" borderId="14" xfId="83" applyNumberFormat="1" applyFont="1" applyBorder="1" applyAlignment="1">
      <alignment horizontal="center" vertical="center"/>
      <protection/>
    </xf>
    <xf numFmtId="49" fontId="8" fillId="12" borderId="14" xfId="83" applyNumberFormat="1" applyFont="1" applyFill="1" applyBorder="1" applyAlignment="1">
      <alignment horizontal="center" vertical="center"/>
      <protection/>
    </xf>
    <xf numFmtId="172" fontId="8" fillId="12" borderId="14" xfId="83" applyNumberFormat="1" applyFont="1" applyFill="1" applyBorder="1" applyAlignment="1">
      <alignment vertical="center"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8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178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8" fillId="0" borderId="14" xfId="83" applyFont="1" applyBorder="1" applyAlignment="1">
      <alignment wrapText="1"/>
      <protection/>
    </xf>
    <xf numFmtId="0" fontId="20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13" fillId="0" borderId="14" xfId="83" applyFont="1" applyFill="1" applyBorder="1" applyAlignment="1">
      <alignment horizontal="center"/>
      <protection/>
    </xf>
    <xf numFmtId="0" fontId="6" fillId="0" borderId="14" xfId="83" applyFont="1" applyBorder="1" applyAlignment="1">
      <alignment horizontal="justify" wrapText="1"/>
      <protection/>
    </xf>
    <xf numFmtId="0" fontId="8" fillId="0" borderId="14" xfId="83" applyFont="1" applyFill="1" applyBorder="1" applyAlignment="1">
      <alignment horizontal="left" wrapText="1"/>
      <protection/>
    </xf>
    <xf numFmtId="178" fontId="6" fillId="0" borderId="14" xfId="83" applyNumberFormat="1" applyFont="1" applyFill="1" applyBorder="1" applyAlignment="1">
      <alignment horizontal="right" wrapText="1"/>
      <protection/>
    </xf>
    <xf numFmtId="0" fontId="6" fillId="0" borderId="14" xfId="83" applyFont="1" applyFill="1" applyBorder="1" applyAlignment="1">
      <alignment horizontal="left" wrapText="1"/>
      <protection/>
    </xf>
    <xf numFmtId="0" fontId="10" fillId="0" borderId="14" xfId="0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10" fillId="0" borderId="0" xfId="83" applyFont="1" applyBorder="1" applyAlignment="1">
      <alignment horizontal="center"/>
      <protection/>
    </xf>
    <xf numFmtId="0" fontId="0" fillId="0" borderId="0" xfId="0" applyBorder="1" applyAlignment="1">
      <alignment/>
    </xf>
    <xf numFmtId="49" fontId="6" fillId="38" borderId="14" xfId="83" applyNumberFormat="1" applyFont="1" applyFill="1" applyBorder="1" applyAlignment="1">
      <alignment horizontal="left" vertical="center" wrapText="1"/>
      <protection/>
    </xf>
    <xf numFmtId="0" fontId="11" fillId="0" borderId="14" xfId="83" applyFont="1" applyBorder="1" applyAlignment="1">
      <alignment horizontal="center"/>
      <protection/>
    </xf>
    <xf numFmtId="0" fontId="21" fillId="0" borderId="14" xfId="83" applyFont="1" applyBorder="1" applyAlignment="1">
      <alignment horizontal="center"/>
      <protection/>
    </xf>
    <xf numFmtId="178" fontId="0" fillId="0" borderId="0" xfId="0" applyNumberFormat="1" applyAlignment="1">
      <alignment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49" fontId="8" fillId="38" borderId="15" xfId="83" applyNumberFormat="1" applyFont="1" applyFill="1" applyBorder="1" applyAlignment="1">
      <alignment horizontal="center" vertical="center"/>
      <protection/>
    </xf>
    <xf numFmtId="49" fontId="6" fillId="38" borderId="14" xfId="83" applyNumberFormat="1" applyFont="1" applyFill="1" applyBorder="1" applyAlignment="1">
      <alignment horizontal="center" vertical="center"/>
      <protection/>
    </xf>
    <xf numFmtId="49" fontId="6" fillId="38" borderId="14" xfId="0" applyNumberFormat="1" applyFont="1" applyFill="1" applyBorder="1" applyAlignment="1">
      <alignment horizontal="center" vertical="center"/>
    </xf>
    <xf numFmtId="172" fontId="6" fillId="38" borderId="14" xfId="83" applyNumberFormat="1" applyFont="1" applyFill="1" applyBorder="1" applyAlignment="1">
      <alignment vertical="center"/>
      <protection/>
    </xf>
    <xf numFmtId="0" fontId="0" fillId="38" borderId="0" xfId="0" applyFill="1" applyAlignment="1">
      <alignment/>
    </xf>
    <xf numFmtId="0" fontId="8" fillId="38" borderId="15" xfId="83" applyFont="1" applyFill="1" applyBorder="1" applyAlignment="1">
      <alignment horizontal="center" vertical="center" wrapText="1"/>
      <protection/>
    </xf>
    <xf numFmtId="172" fontId="8" fillId="38" borderId="14" xfId="83" applyNumberFormat="1" applyFont="1" applyFill="1" applyBorder="1" applyAlignment="1">
      <alignment vertical="center"/>
      <protection/>
    </xf>
    <xf numFmtId="49" fontId="6" fillId="38" borderId="15" xfId="83" applyNumberFormat="1" applyFont="1" applyFill="1" applyBorder="1" applyAlignment="1">
      <alignment horizontal="center" vertical="center"/>
      <protection/>
    </xf>
    <xf numFmtId="0" fontId="7" fillId="38" borderId="14" xfId="0" applyFont="1" applyFill="1" applyBorder="1" applyAlignment="1">
      <alignment horizontal="left" vertical="center" wrapText="1"/>
    </xf>
    <xf numFmtId="0" fontId="6" fillId="38" borderId="14" xfId="83" applyFont="1" applyFill="1" applyBorder="1" applyAlignment="1">
      <alignment horizontal="left" vertical="center" wrapText="1"/>
      <protection/>
    </xf>
    <xf numFmtId="49" fontId="8" fillId="38" borderId="14" xfId="83" applyNumberFormat="1" applyFont="1" applyFill="1" applyBorder="1" applyAlignment="1">
      <alignment horizontal="center" vertical="center"/>
      <protection/>
    </xf>
    <xf numFmtId="0" fontId="8" fillId="38" borderId="14" xfId="83" applyFont="1" applyFill="1" applyBorder="1" applyAlignment="1">
      <alignment horizontal="center" vertical="center" wrapText="1"/>
      <protection/>
    </xf>
    <xf numFmtId="49" fontId="8" fillId="38" borderId="14" xfId="83" applyNumberFormat="1" applyFont="1" applyFill="1" applyBorder="1" applyAlignment="1">
      <alignment horizontal="center" wrapText="1"/>
      <protection/>
    </xf>
    <xf numFmtId="49" fontId="6" fillId="38" borderId="14" xfId="83" applyNumberFormat="1" applyFont="1" applyFill="1" applyBorder="1" applyAlignment="1">
      <alignment horizontal="center" wrapText="1"/>
      <protection/>
    </xf>
    <xf numFmtId="0" fontId="15" fillId="38" borderId="14" xfId="0" applyNumberFormat="1" applyFont="1" applyFill="1" applyBorder="1" applyAlignment="1">
      <alignment horizontal="left" vertical="center" wrapText="1"/>
    </xf>
    <xf numFmtId="172" fontId="6" fillId="38" borderId="14" xfId="83" applyNumberFormat="1" applyFont="1" applyFill="1" applyBorder="1">
      <alignment/>
      <protection/>
    </xf>
    <xf numFmtId="0" fontId="6" fillId="38" borderId="14" xfId="83" applyFont="1" applyFill="1" applyBorder="1" applyAlignment="1">
      <alignment horizontal="left" wrapText="1"/>
      <protection/>
    </xf>
    <xf numFmtId="172" fontId="18" fillId="38" borderId="14" xfId="83" applyNumberFormat="1" applyFont="1" applyFill="1" applyBorder="1">
      <alignment/>
      <protection/>
    </xf>
    <xf numFmtId="0" fontId="6" fillId="38" borderId="14" xfId="83" applyFont="1" applyFill="1" applyBorder="1" applyAlignment="1">
      <alignment wrapText="1"/>
      <protection/>
    </xf>
    <xf numFmtId="0" fontId="18" fillId="38" borderId="14" xfId="83" applyFont="1" applyFill="1" applyBorder="1" applyAlignment="1">
      <alignment wrapText="1"/>
      <protection/>
    </xf>
    <xf numFmtId="0" fontId="18" fillId="38" borderId="14" xfId="83" applyFont="1" applyFill="1" applyBorder="1" applyAlignment="1">
      <alignment horizontal="left" wrapText="1"/>
      <protection/>
    </xf>
    <xf numFmtId="49" fontId="18" fillId="38" borderId="14" xfId="83" applyNumberFormat="1" applyFont="1" applyFill="1" applyBorder="1" applyAlignment="1">
      <alignment horizontal="center"/>
      <protection/>
    </xf>
    <xf numFmtId="0" fontId="8" fillId="38" borderId="14" xfId="0" applyFont="1" applyFill="1" applyBorder="1" applyAlignment="1">
      <alignment horizontal="left" vertical="center" wrapText="1"/>
    </xf>
    <xf numFmtId="0" fontId="6" fillId="38" borderId="14" xfId="83" applyNumberFormat="1" applyFont="1" applyFill="1" applyBorder="1" applyAlignment="1">
      <alignment wrapText="1"/>
      <protection/>
    </xf>
    <xf numFmtId="0" fontId="6" fillId="38" borderId="14" xfId="83" applyFont="1" applyFill="1" applyBorder="1" applyAlignment="1">
      <alignment horizontal="left" vertical="center"/>
      <protection/>
    </xf>
    <xf numFmtId="0" fontId="6" fillId="38" borderId="14" xfId="0" applyNumberFormat="1" applyFont="1" applyFill="1" applyBorder="1" applyAlignment="1">
      <alignment horizontal="left" vertical="center" wrapText="1"/>
    </xf>
    <xf numFmtId="0" fontId="6" fillId="38" borderId="14" xfId="0" applyFont="1" applyFill="1" applyBorder="1" applyAlignment="1">
      <alignment horizontal="left" vertical="center" wrapText="1"/>
    </xf>
    <xf numFmtId="0" fontId="6" fillId="38" borderId="16" xfId="83" applyFont="1" applyFill="1" applyBorder="1" applyAlignment="1">
      <alignment horizontal="left" wrapText="1"/>
      <protection/>
    </xf>
    <xf numFmtId="49" fontId="7" fillId="38" borderId="0" xfId="83" applyNumberFormat="1" applyFont="1" applyFill="1" applyBorder="1" applyAlignment="1">
      <alignment horizontal="center"/>
      <protection/>
    </xf>
    <xf numFmtId="0" fontId="10" fillId="38" borderId="0" xfId="83" applyFont="1" applyFill="1" applyBorder="1" applyAlignment="1">
      <alignment horizontal="center"/>
      <protection/>
    </xf>
    <xf numFmtId="49" fontId="6" fillId="38" borderId="14" xfId="83" applyNumberFormat="1" applyFont="1" applyFill="1" applyBorder="1" applyAlignment="1">
      <alignment horizontal="center"/>
      <protection/>
    </xf>
    <xf numFmtId="172" fontId="8" fillId="38" borderId="14" xfId="83" applyNumberFormat="1" applyFont="1" applyFill="1" applyBorder="1">
      <alignment/>
      <protection/>
    </xf>
    <xf numFmtId="0" fontId="6" fillId="38" borderId="14" xfId="83" applyFont="1" applyFill="1" applyBorder="1" applyAlignment="1">
      <alignment horizontal="justify" wrapText="1"/>
      <protection/>
    </xf>
    <xf numFmtId="0" fontId="8" fillId="38" borderId="14" xfId="83" applyFont="1" applyFill="1" applyBorder="1" applyAlignment="1">
      <alignment wrapText="1"/>
      <protection/>
    </xf>
    <xf numFmtId="49" fontId="8" fillId="38" borderId="14" xfId="83" applyNumberFormat="1" applyFont="1" applyFill="1" applyBorder="1" applyAlignment="1">
      <alignment horizontal="center"/>
      <protection/>
    </xf>
    <xf numFmtId="49" fontId="78" fillId="38" borderId="14" xfId="0" applyNumberFormat="1" applyFont="1" applyFill="1" applyBorder="1" applyAlignment="1">
      <alignment horizontal="center"/>
    </xf>
    <xf numFmtId="49" fontId="78" fillId="38" borderId="14" xfId="0" applyNumberFormat="1" applyFont="1" applyFill="1" applyBorder="1" applyAlignment="1">
      <alignment horizontal="center" vertical="center"/>
    </xf>
    <xf numFmtId="0" fontId="18" fillId="38" borderId="14" xfId="83" applyFont="1" applyFill="1" applyBorder="1" applyAlignment="1">
      <alignment horizontal="right" vertical="center" wrapText="1"/>
      <protection/>
    </xf>
    <xf numFmtId="49" fontId="6" fillId="38" borderId="14" xfId="83" applyNumberFormat="1" applyFont="1" applyFill="1" applyBorder="1">
      <alignment/>
      <protection/>
    </xf>
    <xf numFmtId="0" fontId="6" fillId="38" borderId="14" xfId="0" applyFont="1" applyFill="1" applyBorder="1" applyAlignment="1">
      <alignment horizontal="left" vertical="top" wrapText="1"/>
    </xf>
    <xf numFmtId="0" fontId="6" fillId="38" borderId="14" xfId="0" applyFont="1" applyFill="1" applyBorder="1" applyAlignment="1">
      <alignment vertical="center" wrapText="1"/>
    </xf>
    <xf numFmtId="49" fontId="6" fillId="38" borderId="14" xfId="0" applyNumberFormat="1" applyFont="1" applyFill="1" applyBorder="1" applyAlignment="1">
      <alignment horizontal="center"/>
    </xf>
    <xf numFmtId="49" fontId="8" fillId="38" borderId="14" xfId="83" applyNumberFormat="1" applyFont="1" applyFill="1" applyBorder="1" applyAlignment="1">
      <alignment horizontal="left" vertical="center" wrapText="1"/>
      <protection/>
    </xf>
    <xf numFmtId="0" fontId="0" fillId="38" borderId="14" xfId="0" applyFill="1" applyBorder="1" applyAlignment="1">
      <alignment/>
    </xf>
    <xf numFmtId="49" fontId="6" fillId="38" borderId="15" xfId="0" applyNumberFormat="1" applyFont="1" applyFill="1" applyBorder="1" applyAlignment="1">
      <alignment horizontal="center" vertical="center"/>
    </xf>
    <xf numFmtId="0" fontId="6" fillId="0" borderId="14" xfId="83" applyFont="1" applyBorder="1" applyAlignment="1">
      <alignment horizontal="center" vertical="center" wrapText="1"/>
      <protection/>
    </xf>
    <xf numFmtId="0" fontId="8" fillId="38" borderId="14" xfId="0" applyFont="1" applyFill="1" applyBorder="1" applyAlignment="1">
      <alignment horizontal="left" vertical="top" wrapText="1"/>
    </xf>
    <xf numFmtId="0" fontId="8" fillId="38" borderId="14" xfId="83" applyFont="1" applyFill="1" applyBorder="1" applyAlignment="1">
      <alignment horizontal="left" wrapText="1"/>
      <protection/>
    </xf>
    <xf numFmtId="49" fontId="23" fillId="38" borderId="14" xfId="83" applyNumberFormat="1" applyFont="1" applyFill="1" applyBorder="1" applyAlignment="1">
      <alignment horizontal="center" wrapText="1"/>
      <protection/>
    </xf>
    <xf numFmtId="0" fontId="8" fillId="38" borderId="14" xfId="83" applyFont="1" applyFill="1" applyBorder="1">
      <alignment/>
      <protection/>
    </xf>
    <xf numFmtId="0" fontId="8" fillId="38" borderId="14" xfId="83" applyFont="1" applyFill="1" applyBorder="1" applyAlignment="1">
      <alignment horizontal="center"/>
      <protection/>
    </xf>
    <xf numFmtId="179" fontId="6" fillId="0" borderId="14" xfId="83" applyNumberFormat="1" applyFont="1" applyBorder="1" applyAlignment="1">
      <alignment horizontal="right" wrapText="1"/>
      <protection/>
    </xf>
    <xf numFmtId="178" fontId="8" fillId="0" borderId="14" xfId="83" applyNumberFormat="1" applyFont="1" applyFill="1" applyBorder="1" applyAlignment="1">
      <alignment horizontal="right" wrapText="1"/>
      <protection/>
    </xf>
    <xf numFmtId="49" fontId="18" fillId="0" borderId="14" xfId="83" applyNumberFormat="1" applyFont="1" applyBorder="1" applyAlignment="1">
      <alignment horizontal="center" vertical="center"/>
      <protection/>
    </xf>
    <xf numFmtId="0" fontId="78" fillId="0" borderId="14" xfId="0" applyNumberFormat="1" applyFont="1" applyFill="1" applyBorder="1" applyAlignment="1">
      <alignment horizontal="left" vertical="center" wrapText="1"/>
    </xf>
    <xf numFmtId="0" fontId="78" fillId="0" borderId="18" xfId="0" applyNumberFormat="1" applyFont="1" applyFill="1" applyBorder="1" applyAlignment="1">
      <alignment horizontal="left" vertical="center" wrapText="1"/>
    </xf>
    <xf numFmtId="0" fontId="78" fillId="0" borderId="17" xfId="0" applyNumberFormat="1" applyFont="1" applyFill="1" applyBorder="1" applyAlignment="1">
      <alignment horizontal="left" vertical="center" wrapText="1"/>
    </xf>
    <xf numFmtId="0" fontId="24" fillId="0" borderId="17" xfId="0" applyNumberFormat="1" applyFont="1" applyFill="1" applyBorder="1" applyAlignment="1">
      <alignment horizontal="right" vertical="center" wrapText="1"/>
    </xf>
    <xf numFmtId="49" fontId="78" fillId="0" borderId="18" xfId="0" applyNumberFormat="1" applyFont="1" applyFill="1" applyBorder="1" applyAlignment="1">
      <alignment horizontal="center" vertical="center"/>
    </xf>
    <xf numFmtId="49" fontId="78" fillId="0" borderId="17" xfId="0" applyNumberFormat="1" applyFont="1" applyFill="1" applyBorder="1" applyAlignment="1">
      <alignment horizontal="center" vertical="center"/>
    </xf>
    <xf numFmtId="0" fontId="79" fillId="38" borderId="14" xfId="0" applyNumberFormat="1" applyFont="1" applyFill="1" applyBorder="1" applyAlignment="1">
      <alignment horizontal="left" vertical="center" wrapText="1"/>
    </xf>
    <xf numFmtId="0" fontId="78" fillId="38" borderId="14" xfId="0" applyNumberFormat="1" applyFont="1" applyFill="1" applyBorder="1" applyAlignment="1">
      <alignment horizontal="left" vertical="center" wrapText="1"/>
    </xf>
    <xf numFmtId="0" fontId="6" fillId="38" borderId="14" xfId="0" applyNumberFormat="1" applyFont="1" applyFill="1" applyBorder="1" applyAlignment="1">
      <alignment horizontal="right" vertical="center" wrapText="1"/>
    </xf>
    <xf numFmtId="49" fontId="6" fillId="38" borderId="14" xfId="83" applyNumberFormat="1" applyFont="1" applyFill="1" applyBorder="1" applyAlignment="1">
      <alignment vertical="top" wrapText="1"/>
      <protection/>
    </xf>
    <xf numFmtId="0" fontId="6" fillId="38" borderId="14" xfId="83" applyFont="1" applyFill="1" applyBorder="1" applyAlignment="1">
      <alignment horizontal="center" wrapText="1"/>
      <protection/>
    </xf>
    <xf numFmtId="0" fontId="22" fillId="38" borderId="14" xfId="0" applyFont="1" applyFill="1" applyBorder="1" applyAlignment="1">
      <alignment vertical="top" wrapText="1"/>
    </xf>
    <xf numFmtId="0" fontId="6" fillId="38" borderId="1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83" applyFont="1" applyAlignment="1">
      <alignment/>
      <protection/>
    </xf>
    <xf numFmtId="0" fontId="7" fillId="0" borderId="0" xfId="0" applyFont="1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centerContinuous" vertical="center"/>
    </xf>
    <xf numFmtId="0" fontId="7" fillId="0" borderId="0" xfId="0" applyFont="1" applyAlignment="1">
      <alignment vertical="center" wrapText="1"/>
    </xf>
    <xf numFmtId="0" fontId="27" fillId="0" borderId="0" xfId="88" applyFont="1" applyAlignment="1">
      <alignment horizontal="right"/>
      <protection/>
    </xf>
    <xf numFmtId="0" fontId="27" fillId="0" borderId="14" xfId="0" applyFont="1" applyFill="1" applyBorder="1" applyAlignment="1">
      <alignment horizontal="center" vertical="center" wrapText="1"/>
    </xf>
    <xf numFmtId="173" fontId="27" fillId="0" borderId="14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27" fillId="0" borderId="14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 wrapText="1"/>
    </xf>
    <xf numFmtId="177" fontId="25" fillId="0" borderId="21" xfId="0" applyNumberFormat="1" applyFont="1" applyFill="1" applyBorder="1" applyAlignment="1">
      <alignment vertical="center"/>
    </xf>
    <xf numFmtId="49" fontId="26" fillId="0" borderId="22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 wrapText="1"/>
    </xf>
    <xf numFmtId="177" fontId="26" fillId="0" borderId="2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6" fillId="0" borderId="22" xfId="0" applyFont="1" applyFill="1" applyBorder="1" applyAlignment="1">
      <alignment horizontal="left" vertical="center" wrapText="1" indent="1"/>
    </xf>
    <xf numFmtId="0" fontId="28" fillId="0" borderId="0" xfId="0" applyFont="1" applyFill="1" applyAlignment="1">
      <alignment vertical="center"/>
    </xf>
    <xf numFmtId="0" fontId="26" fillId="0" borderId="22" xfId="0" applyFont="1" applyFill="1" applyBorder="1" applyAlignment="1">
      <alignment horizontal="left" vertical="center" wrapText="1" indent="2"/>
    </xf>
    <xf numFmtId="177" fontId="26" fillId="0" borderId="23" xfId="0" applyNumberFormat="1" applyFont="1" applyFill="1" applyBorder="1" applyAlignment="1">
      <alignment vertical="center"/>
    </xf>
    <xf numFmtId="49" fontId="26" fillId="0" borderId="23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 wrapText="1" indent="2"/>
    </xf>
    <xf numFmtId="177" fontId="26" fillId="0" borderId="2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3" fontId="29" fillId="0" borderId="22" xfId="0" applyNumberFormat="1" applyFont="1" applyFill="1" applyBorder="1" applyAlignment="1">
      <alignment vertical="center"/>
    </xf>
    <xf numFmtId="173" fontId="29" fillId="0" borderId="23" xfId="0" applyNumberFormat="1" applyFont="1" applyFill="1" applyBorder="1" applyAlignment="1">
      <alignment vertical="center"/>
    </xf>
    <xf numFmtId="49" fontId="26" fillId="0" borderId="24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left" vertical="center" wrapText="1" indent="2"/>
    </xf>
    <xf numFmtId="173" fontId="29" fillId="0" borderId="2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38" borderId="14" xfId="0" applyNumberFormat="1" applyFont="1" applyFill="1" applyBorder="1" applyAlignment="1">
      <alignment horizontal="center"/>
    </xf>
    <xf numFmtId="0" fontId="80" fillId="0" borderId="25" xfId="0" applyNumberFormat="1" applyFont="1" applyFill="1" applyBorder="1" applyAlignment="1">
      <alignment horizontal="center" vertical="center" wrapText="1"/>
    </xf>
    <xf numFmtId="0" fontId="78" fillId="0" borderId="22" xfId="0" applyNumberFormat="1" applyFont="1" applyFill="1" applyBorder="1" applyAlignment="1">
      <alignment horizontal="justify" vertical="center" wrapText="1"/>
    </xf>
    <xf numFmtId="0" fontId="6" fillId="38" borderId="19" xfId="83" applyFont="1" applyFill="1" applyBorder="1" applyAlignment="1">
      <alignment horizontal="left" wrapText="1"/>
      <protection/>
    </xf>
    <xf numFmtId="0" fontId="7" fillId="0" borderId="0" xfId="83" applyFont="1">
      <alignment/>
      <protection/>
    </xf>
    <xf numFmtId="0" fontId="0" fillId="0" borderId="0" xfId="0" applyFont="1" applyAlignment="1">
      <alignment/>
    </xf>
    <xf numFmtId="0" fontId="8" fillId="38" borderId="14" xfId="0" applyFont="1" applyFill="1" applyBorder="1" applyAlignment="1">
      <alignment vertical="center" wrapText="1"/>
    </xf>
    <xf numFmtId="0" fontId="25" fillId="0" borderId="0" xfId="87" applyFont="1" applyFill="1" applyAlignment="1">
      <alignment horizontal="center" vertical="center" wrapText="1"/>
      <protection/>
    </xf>
    <xf numFmtId="0" fontId="26" fillId="0" borderId="0" xfId="87" applyFont="1" applyFill="1" applyAlignment="1">
      <alignment horizontal="center" vertical="center"/>
      <protection/>
    </xf>
    <xf numFmtId="0" fontId="27" fillId="0" borderId="0" xfId="87" applyFont="1" applyFill="1" applyAlignment="1">
      <alignment horizontal="right" wrapText="1"/>
      <protection/>
    </xf>
    <xf numFmtId="0" fontId="7" fillId="36" borderId="14" xfId="0" applyFont="1" applyFill="1" applyBorder="1" applyAlignment="1">
      <alignment horizontal="center" vertical="center" wrapText="1"/>
    </xf>
    <xf numFmtId="49" fontId="7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177" fontId="8" fillId="36" borderId="14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7" fontId="6" fillId="36" borderId="14" xfId="0" applyNumberFormat="1" applyFont="1" applyFill="1" applyBorder="1" applyAlignment="1">
      <alignment horizontal="center" wrapText="1"/>
    </xf>
    <xf numFmtId="177" fontId="6" fillId="36" borderId="14" xfId="0" applyNumberFormat="1" applyFont="1" applyFill="1" applyBorder="1" applyAlignment="1">
      <alignment horizontal="center" vertical="center" wrapText="1"/>
    </xf>
    <xf numFmtId="171" fontId="6" fillId="36" borderId="14" xfId="10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49" fontId="6" fillId="36" borderId="19" xfId="0" applyNumberFormat="1" applyFont="1" applyFill="1" applyBorder="1" applyAlignment="1">
      <alignment horizontal="center" vertical="center" wrapText="1"/>
    </xf>
    <xf numFmtId="49" fontId="79" fillId="0" borderId="19" xfId="0" applyNumberFormat="1" applyFont="1" applyBorder="1" applyAlignment="1">
      <alignment horizontal="justify" vertical="top" wrapText="1"/>
    </xf>
    <xf numFmtId="49" fontId="78" fillId="0" borderId="14" xfId="0" applyNumberFormat="1" applyFont="1" applyBorder="1" applyAlignment="1">
      <alignment horizontal="left" vertical="top" wrapText="1"/>
    </xf>
    <xf numFmtId="0" fontId="8" fillId="36" borderId="15" xfId="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7" fontId="8" fillId="36" borderId="14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/>
    </xf>
    <xf numFmtId="171" fontId="6" fillId="36" borderId="21" xfId="100" applyFont="1" applyFill="1" applyBorder="1" applyAlignment="1">
      <alignment vertical="center" wrapText="1"/>
    </xf>
    <xf numFmtId="171" fontId="6" fillId="36" borderId="14" xfId="100" applyFont="1" applyFill="1" applyBorder="1" applyAlignment="1">
      <alignment vertical="center" wrapText="1"/>
    </xf>
    <xf numFmtId="171" fontId="8" fillId="36" borderId="21" xfId="10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49" fontId="78" fillId="0" borderId="14" xfId="0" applyNumberFormat="1" applyFont="1" applyFill="1" applyBorder="1" applyAlignment="1">
      <alignment horizontal="center" vertical="center"/>
    </xf>
    <xf numFmtId="171" fontId="6" fillId="36" borderId="21" xfId="10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79" fillId="0" borderId="15" xfId="0" applyNumberFormat="1" applyFont="1" applyBorder="1" applyAlignment="1">
      <alignment horizontal="left" vertical="top" wrapText="1"/>
    </xf>
    <xf numFmtId="0" fontId="7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7" fillId="0" borderId="0" xfId="0" applyFont="1" applyAlignment="1">
      <alignment horizontal="right"/>
    </xf>
    <xf numFmtId="0" fontId="6" fillId="0" borderId="0" xfId="83" applyFont="1" applyAlignment="1">
      <alignment horizontal="right"/>
      <protection/>
    </xf>
    <xf numFmtId="0" fontId="14" fillId="0" borderId="0" xfId="0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2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171" fontId="6" fillId="36" borderId="21" xfId="100" applyFont="1" applyFill="1" applyBorder="1" applyAlignment="1">
      <alignment horizontal="center" vertical="center" wrapText="1"/>
    </xf>
    <xf numFmtId="171" fontId="6" fillId="36" borderId="19" xfId="100" applyFont="1" applyFill="1" applyBorder="1" applyAlignment="1">
      <alignment horizontal="center" vertical="center" wrapText="1"/>
    </xf>
    <xf numFmtId="171" fontId="6" fillId="36" borderId="15" xfId="10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49" fontId="6" fillId="36" borderId="21" xfId="0" applyNumberFormat="1" applyFont="1" applyFill="1" applyBorder="1" applyAlignment="1">
      <alignment horizontal="center" vertical="center" wrapText="1"/>
    </xf>
    <xf numFmtId="49" fontId="6" fillId="36" borderId="19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78" fillId="0" borderId="21" xfId="0" applyNumberFormat="1" applyFont="1" applyBorder="1" applyAlignment="1">
      <alignment horizontal="left" vertical="top" wrapText="1"/>
    </xf>
    <xf numFmtId="0" fontId="78" fillId="0" borderId="15" xfId="0" applyNumberFormat="1" applyFont="1" applyBorder="1" applyAlignment="1">
      <alignment horizontal="left" vertical="top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2017\&#1087;&#1088;&#1086;&#1077;&#1082;&#1090;%20&#1085;&#1072;%202017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2017\&#1087;&#1088;&#1086;&#1077;&#1082;&#1090;%20&#1085;&#1072;%202017%20&#1075;&#1086;&#1076;\&#1055;&#1088;&#1080;&#1083;&#1086;&#1078;&#1077;&#1085;&#1080;&#1103;%201-7%202017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.4"/>
      <sheetName val="прил.5"/>
      <sheetName val="прил 5.1"/>
      <sheetName val="прил.6"/>
      <sheetName val="прил.7"/>
      <sheetName val="распределение"/>
      <sheetName val="13 Заимств"/>
      <sheetName val="14 Гарант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64"/>
  <sheetViews>
    <sheetView zoomScalePageLayoutView="0" workbookViewId="0" topLeftCell="A1">
      <selection activeCell="B7" sqref="B7:C7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3" ht="12.75">
      <c r="A1" s="240" t="s">
        <v>475</v>
      </c>
      <c r="B1" s="240"/>
      <c r="C1" s="240"/>
    </row>
    <row r="2" spans="1:3" ht="12.75">
      <c r="A2" s="240" t="s">
        <v>476</v>
      </c>
      <c r="B2" s="240"/>
      <c r="C2" s="240"/>
    </row>
    <row r="3" spans="1:3" ht="15">
      <c r="A3" s="150"/>
      <c r="B3" s="241" t="s">
        <v>362</v>
      </c>
      <c r="C3" s="241"/>
    </row>
    <row r="4" spans="1:3" ht="12.75">
      <c r="A4" s="240" t="s">
        <v>560</v>
      </c>
      <c r="B4" s="240"/>
      <c r="C4" s="240"/>
    </row>
    <row r="5" spans="1:3" ht="15">
      <c r="A5" s="2"/>
      <c r="B5" s="202"/>
      <c r="C5" s="195" t="s">
        <v>222</v>
      </c>
    </row>
    <row r="6" spans="1:3" ht="15">
      <c r="A6" s="2"/>
      <c r="B6" s="238" t="s">
        <v>422</v>
      </c>
      <c r="C6" s="238"/>
    </row>
    <row r="7" spans="1:3" ht="15">
      <c r="A7" s="2"/>
      <c r="B7" s="238" t="s">
        <v>362</v>
      </c>
      <c r="C7" s="238"/>
    </row>
    <row r="8" spans="1:3" ht="15">
      <c r="A8" s="2"/>
      <c r="B8" s="238" t="s">
        <v>477</v>
      </c>
      <c r="C8" s="238"/>
    </row>
    <row r="9" spans="1:3" ht="15">
      <c r="A9" s="2"/>
      <c r="B9" s="3"/>
      <c r="C9" s="3" t="s">
        <v>223</v>
      </c>
    </row>
    <row r="10" spans="1:3" ht="42" customHeight="1">
      <c r="A10" s="239" t="s">
        <v>335</v>
      </c>
      <c r="B10" s="239"/>
      <c r="C10" s="239"/>
    </row>
    <row r="11" spans="1:3" ht="15">
      <c r="A11" s="2"/>
      <c r="B11" s="2"/>
      <c r="C11" s="4" t="s">
        <v>45</v>
      </c>
    </row>
    <row r="12" spans="1:3" ht="12.75">
      <c r="A12" s="5" t="s">
        <v>224</v>
      </c>
      <c r="B12" s="53" t="s">
        <v>49</v>
      </c>
      <c r="C12" s="53" t="s">
        <v>225</v>
      </c>
    </row>
    <row r="13" spans="1:3" ht="12.75">
      <c r="A13" s="57">
        <v>1</v>
      </c>
      <c r="B13" s="57">
        <v>2</v>
      </c>
      <c r="C13" s="57">
        <v>3</v>
      </c>
    </row>
    <row r="14" spans="1:3" ht="38.25" customHeight="1">
      <c r="A14" s="9" t="s">
        <v>226</v>
      </c>
      <c r="B14" s="58" t="s">
        <v>227</v>
      </c>
      <c r="C14" s="59">
        <f>SUM(C15+C17+C19+C25+C30+C32+C34+C36+C38+C40+C28)</f>
        <v>1157.552</v>
      </c>
    </row>
    <row r="15" spans="1:3" ht="22.5" customHeight="1">
      <c r="A15" s="9" t="s">
        <v>228</v>
      </c>
      <c r="B15" s="58" t="s">
        <v>229</v>
      </c>
      <c r="C15" s="59">
        <f>SUM(C16)</f>
        <v>87</v>
      </c>
    </row>
    <row r="16" spans="1:3" ht="59.25" customHeight="1">
      <c r="A16" s="78" t="s">
        <v>324</v>
      </c>
      <c r="B16" s="60" t="s">
        <v>325</v>
      </c>
      <c r="C16" s="61">
        <v>87</v>
      </c>
    </row>
    <row r="17" spans="1:3" ht="49.5" customHeight="1">
      <c r="A17" s="9" t="s">
        <v>230</v>
      </c>
      <c r="B17" s="58" t="s">
        <v>231</v>
      </c>
      <c r="C17" s="59">
        <f>C18</f>
        <v>557.5519999999999</v>
      </c>
    </row>
    <row r="18" spans="1:3" ht="38.25" customHeight="1">
      <c r="A18" s="78" t="s">
        <v>232</v>
      </c>
      <c r="B18" s="60" t="s">
        <v>233</v>
      </c>
      <c r="C18" s="134">
        <f>C21+C22+C23+C24</f>
        <v>557.5519999999999</v>
      </c>
    </row>
    <row r="19" spans="1:3" ht="33" customHeight="1" hidden="1">
      <c r="A19" s="78" t="s">
        <v>305</v>
      </c>
      <c r="B19" s="58" t="s">
        <v>234</v>
      </c>
      <c r="C19" s="59">
        <f>SUM(C20)</f>
        <v>0</v>
      </c>
    </row>
    <row r="20" spans="1:3" ht="26.25" customHeight="1" hidden="1">
      <c r="A20" s="78" t="s">
        <v>306</v>
      </c>
      <c r="B20" s="60" t="s">
        <v>235</v>
      </c>
      <c r="C20" s="61"/>
    </row>
    <row r="21" spans="1:3" ht="57" customHeight="1">
      <c r="A21" s="78" t="s">
        <v>307</v>
      </c>
      <c r="B21" s="60" t="s">
        <v>311</v>
      </c>
      <c r="C21" s="61">
        <v>190.39934</v>
      </c>
    </row>
    <row r="22" spans="1:3" ht="72" customHeight="1">
      <c r="A22" s="78" t="s">
        <v>308</v>
      </c>
      <c r="B22" s="60" t="s">
        <v>313</v>
      </c>
      <c r="C22" s="61">
        <v>1.89653</v>
      </c>
    </row>
    <row r="23" spans="1:3" ht="74.25" customHeight="1">
      <c r="A23" s="78" t="s">
        <v>309</v>
      </c>
      <c r="B23" s="60" t="s">
        <v>314</v>
      </c>
      <c r="C23" s="61">
        <v>403.33865</v>
      </c>
    </row>
    <row r="24" spans="1:3" ht="72" customHeight="1">
      <c r="A24" s="78" t="s">
        <v>310</v>
      </c>
      <c r="B24" s="60" t="s">
        <v>312</v>
      </c>
      <c r="C24" s="61">
        <v>-38.08252</v>
      </c>
    </row>
    <row r="25" spans="1:3" ht="18.75" customHeight="1">
      <c r="A25" s="9" t="s">
        <v>236</v>
      </c>
      <c r="B25" s="58" t="s">
        <v>237</v>
      </c>
      <c r="C25" s="59">
        <f>SUM(C26:C27)</f>
        <v>39</v>
      </c>
    </row>
    <row r="26" spans="1:3" ht="21" customHeight="1">
      <c r="A26" s="78" t="s">
        <v>238</v>
      </c>
      <c r="B26" s="62" t="s">
        <v>239</v>
      </c>
      <c r="C26" s="61">
        <v>20</v>
      </c>
    </row>
    <row r="27" spans="1:3" ht="20.25" customHeight="1">
      <c r="A27" s="78" t="s">
        <v>328</v>
      </c>
      <c r="B27" s="62" t="s">
        <v>240</v>
      </c>
      <c r="C27" s="61">
        <v>19</v>
      </c>
    </row>
    <row r="28" spans="1:3" ht="20.25" customHeight="1">
      <c r="A28" s="9" t="s">
        <v>277</v>
      </c>
      <c r="B28" s="71" t="s">
        <v>278</v>
      </c>
      <c r="C28" s="59">
        <f>C29</f>
        <v>50</v>
      </c>
    </row>
    <row r="29" spans="1:3" ht="84.75" customHeight="1">
      <c r="A29" s="72" t="s">
        <v>341</v>
      </c>
      <c r="B29" s="51" t="s">
        <v>279</v>
      </c>
      <c r="C29" s="61">
        <v>50</v>
      </c>
    </row>
    <row r="30" spans="1:3" ht="31.5" customHeight="1" hidden="1">
      <c r="A30" s="9" t="s">
        <v>241</v>
      </c>
      <c r="B30" s="63" t="s">
        <v>242</v>
      </c>
      <c r="C30" s="59">
        <f>C31</f>
        <v>0</v>
      </c>
    </row>
    <row r="31" spans="1:3" ht="22.5" customHeight="1" hidden="1">
      <c r="A31" s="37" t="s">
        <v>243</v>
      </c>
      <c r="B31" s="62" t="s">
        <v>237</v>
      </c>
      <c r="C31" s="61">
        <v>0</v>
      </c>
    </row>
    <row r="32" spans="1:3" ht="33.75" customHeight="1">
      <c r="A32" s="64" t="s">
        <v>244</v>
      </c>
      <c r="B32" s="63" t="s">
        <v>245</v>
      </c>
      <c r="C32" s="59">
        <f>SUM(C33)</f>
        <v>22</v>
      </c>
    </row>
    <row r="33" spans="1:3" ht="92.25" customHeight="1">
      <c r="A33" s="78" t="s">
        <v>246</v>
      </c>
      <c r="B33" s="62" t="s">
        <v>247</v>
      </c>
      <c r="C33" s="61">
        <v>22</v>
      </c>
    </row>
    <row r="34" spans="1:3" ht="47.25" customHeight="1" hidden="1">
      <c r="A34" s="9" t="s">
        <v>248</v>
      </c>
      <c r="B34" s="65" t="s">
        <v>249</v>
      </c>
      <c r="C34" s="59">
        <f>C35</f>
        <v>0</v>
      </c>
    </row>
    <row r="35" spans="1:3" ht="28.5" customHeight="1" hidden="1">
      <c r="A35" s="37" t="s">
        <v>250</v>
      </c>
      <c r="B35" s="39" t="s">
        <v>251</v>
      </c>
      <c r="C35" s="61"/>
    </row>
    <row r="36" spans="1:3" ht="33" customHeight="1" hidden="1">
      <c r="A36" s="9" t="s">
        <v>252</v>
      </c>
      <c r="B36" s="65" t="s">
        <v>253</v>
      </c>
      <c r="C36" s="59">
        <f>SUM(C37)</f>
        <v>0</v>
      </c>
    </row>
    <row r="37" spans="1:3" ht="47.25" customHeight="1" hidden="1">
      <c r="A37" s="66" t="s">
        <v>254</v>
      </c>
      <c r="B37" s="39" t="s">
        <v>255</v>
      </c>
      <c r="C37" s="61">
        <v>0</v>
      </c>
    </row>
    <row r="38" spans="1:3" ht="30" customHeight="1">
      <c r="A38" s="64" t="s">
        <v>256</v>
      </c>
      <c r="B38" s="63" t="s">
        <v>257</v>
      </c>
      <c r="C38" s="59">
        <f>SUM(C39)</f>
        <v>2</v>
      </c>
    </row>
    <row r="39" spans="1:3" ht="40.5" customHeight="1">
      <c r="A39" s="79" t="s">
        <v>258</v>
      </c>
      <c r="B39" s="60" t="s">
        <v>259</v>
      </c>
      <c r="C39" s="61">
        <v>2</v>
      </c>
    </row>
    <row r="40" spans="1:3" ht="24" customHeight="1">
      <c r="A40" s="9" t="s">
        <v>260</v>
      </c>
      <c r="B40" s="63" t="s">
        <v>261</v>
      </c>
      <c r="C40" s="59">
        <f>SUM(C41)</f>
        <v>400</v>
      </c>
    </row>
    <row r="41" spans="1:3" ht="25.5" customHeight="1">
      <c r="A41" s="78" t="s">
        <v>262</v>
      </c>
      <c r="B41" s="67" t="s">
        <v>261</v>
      </c>
      <c r="C41" s="61">
        <v>400</v>
      </c>
    </row>
    <row r="42" spans="1:3" ht="30" customHeight="1">
      <c r="A42" s="9" t="s">
        <v>263</v>
      </c>
      <c r="B42" s="63" t="s">
        <v>264</v>
      </c>
      <c r="C42" s="59">
        <f>SUM(C43)</f>
        <v>29054.647</v>
      </c>
    </row>
    <row r="43" spans="1:3" ht="33.75" customHeight="1">
      <c r="A43" s="9" t="s">
        <v>265</v>
      </c>
      <c r="B43" s="63" t="s">
        <v>266</v>
      </c>
      <c r="C43" s="59">
        <f>SUM(C44+C46+C52+C56+C49)</f>
        <v>29054.647</v>
      </c>
    </row>
    <row r="44" spans="1:3" ht="23.25" customHeight="1">
      <c r="A44" s="9" t="s">
        <v>267</v>
      </c>
      <c r="B44" s="65" t="s">
        <v>268</v>
      </c>
      <c r="C44" s="59">
        <f>C48+C45</f>
        <v>16679.016</v>
      </c>
    </row>
    <row r="45" spans="1:3" ht="30" customHeight="1">
      <c r="A45" s="78" t="s">
        <v>340</v>
      </c>
      <c r="B45" s="39" t="s">
        <v>269</v>
      </c>
      <c r="C45" s="61">
        <v>15564</v>
      </c>
    </row>
    <row r="46" spans="1:3" ht="30" customHeight="1" hidden="1">
      <c r="A46" s="78" t="s">
        <v>302</v>
      </c>
      <c r="B46" s="39" t="s">
        <v>269</v>
      </c>
      <c r="C46" s="59">
        <f>SUM(C47:C47)</f>
        <v>0</v>
      </c>
    </row>
    <row r="47" spans="1:3" ht="48.75" customHeight="1" hidden="1">
      <c r="A47" s="78" t="s">
        <v>303</v>
      </c>
      <c r="B47" s="39" t="s">
        <v>269</v>
      </c>
      <c r="C47" s="69">
        <v>0</v>
      </c>
    </row>
    <row r="48" spans="1:3" ht="32.25" customHeight="1">
      <c r="A48" s="78" t="s">
        <v>537</v>
      </c>
      <c r="B48" s="39" t="s">
        <v>304</v>
      </c>
      <c r="C48" s="69">
        <f>913.562+201.454</f>
        <v>1115.016</v>
      </c>
    </row>
    <row r="49" spans="1:3" ht="32.25" customHeight="1">
      <c r="A49" s="9" t="s">
        <v>315</v>
      </c>
      <c r="B49" s="65" t="s">
        <v>316</v>
      </c>
      <c r="C49" s="135">
        <f>C50+C51</f>
        <v>6712.186000000001</v>
      </c>
    </row>
    <row r="50" spans="1:3" ht="47.25" customHeight="1" hidden="1">
      <c r="A50" s="78" t="s">
        <v>317</v>
      </c>
      <c r="B50" s="39" t="s">
        <v>323</v>
      </c>
      <c r="C50" s="69"/>
    </row>
    <row r="51" spans="1:3" ht="73.5" customHeight="1">
      <c r="A51" s="78" t="s">
        <v>538</v>
      </c>
      <c r="B51" s="39" t="s">
        <v>318</v>
      </c>
      <c r="C51" s="69">
        <f>5613.14+470+27.014+15.532+586.5</f>
        <v>6712.186000000001</v>
      </c>
    </row>
    <row r="52" spans="1:3" ht="24" customHeight="1">
      <c r="A52" s="9" t="s">
        <v>270</v>
      </c>
      <c r="B52" s="65" t="s">
        <v>271</v>
      </c>
      <c r="C52" s="59">
        <f>SUM(C53:C55)</f>
        <v>179.1</v>
      </c>
    </row>
    <row r="53" spans="1:3" ht="31.5" customHeight="1" hidden="1">
      <c r="A53" s="73" t="s">
        <v>280</v>
      </c>
      <c r="B53" s="74" t="s">
        <v>281</v>
      </c>
      <c r="C53" s="61"/>
    </row>
    <row r="54" spans="1:3" ht="46.5" customHeight="1">
      <c r="A54" s="73" t="s">
        <v>339</v>
      </c>
      <c r="B54" s="149" t="s">
        <v>338</v>
      </c>
      <c r="C54" s="61">
        <v>158.6</v>
      </c>
    </row>
    <row r="55" spans="1:3" ht="36.75" customHeight="1">
      <c r="A55" s="73" t="s">
        <v>337</v>
      </c>
      <c r="B55" s="109" t="s">
        <v>336</v>
      </c>
      <c r="C55" s="61">
        <f>20.5+12.2-12.2</f>
        <v>20.500000000000004</v>
      </c>
    </row>
    <row r="56" spans="1:3" ht="22.5" customHeight="1">
      <c r="A56" s="9" t="s">
        <v>272</v>
      </c>
      <c r="B56" s="63" t="s">
        <v>273</v>
      </c>
      <c r="C56" s="59">
        <f>SUM(C57:C59)</f>
        <v>5484.345</v>
      </c>
    </row>
    <row r="57" spans="1:3" ht="61.5" customHeight="1" hidden="1">
      <c r="A57" s="78" t="s">
        <v>274</v>
      </c>
      <c r="B57" s="70" t="s">
        <v>275</v>
      </c>
      <c r="C57" s="61"/>
    </row>
    <row r="58" spans="1:3" ht="46.5" customHeight="1">
      <c r="A58" s="78" t="s">
        <v>539</v>
      </c>
      <c r="B58" s="70" t="s">
        <v>531</v>
      </c>
      <c r="C58" s="61">
        <f>3847.384+746.961+890</f>
        <v>5484.345</v>
      </c>
    </row>
    <row r="59" spans="1:3" ht="45" customHeight="1" hidden="1">
      <c r="A59" s="78" t="s">
        <v>274</v>
      </c>
      <c r="B59" s="70" t="s">
        <v>289</v>
      </c>
      <c r="C59" s="61"/>
    </row>
    <row r="60" spans="1:3" ht="19.5" customHeight="1">
      <c r="A60" s="9"/>
      <c r="B60" s="68" t="s">
        <v>276</v>
      </c>
      <c r="C60" s="59">
        <f>SUM(C14+C42)</f>
        <v>30212.199</v>
      </c>
    </row>
    <row r="64" ht="12.75">
      <c r="C64" s="80"/>
    </row>
  </sheetData>
  <sheetProtection/>
  <mergeCells count="8">
    <mergeCell ref="B8:C8"/>
    <mergeCell ref="A10:C10"/>
    <mergeCell ref="A1:C1"/>
    <mergeCell ref="A2:C2"/>
    <mergeCell ref="A4:C4"/>
    <mergeCell ref="B3:C3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A4" sqref="A4:C4"/>
    </sheetView>
  </sheetViews>
  <sheetFormatPr defaultColWidth="9.00390625" defaultRowHeight="12.75"/>
  <cols>
    <col min="1" max="1" width="28.875" style="152" customWidth="1"/>
    <col min="2" max="2" width="92.375" style="159" customWidth="1"/>
    <col min="3" max="3" width="19.125" style="152" customWidth="1"/>
    <col min="4" max="4" width="15.25390625" style="152" customWidth="1"/>
    <col min="5" max="5" width="16.875" style="152" bestFit="1" customWidth="1"/>
    <col min="6" max="16384" width="9.125" style="152" customWidth="1"/>
  </cols>
  <sheetData>
    <row r="1" spans="1:3" ht="12.75">
      <c r="A1" s="240" t="s">
        <v>478</v>
      </c>
      <c r="B1" s="240"/>
      <c r="C1" s="240"/>
    </row>
    <row r="2" spans="1:3" ht="12.75">
      <c r="A2" s="240" t="s">
        <v>476</v>
      </c>
      <c r="B2" s="240"/>
      <c r="C2" s="240"/>
    </row>
    <row r="3" spans="1:3" ht="12.75">
      <c r="A3" s="150"/>
      <c r="B3" s="242" t="s">
        <v>424</v>
      </c>
      <c r="C3" s="242"/>
    </row>
    <row r="4" spans="1:3" ht="12.75">
      <c r="A4" s="240" t="s">
        <v>561</v>
      </c>
      <c r="B4" s="240"/>
      <c r="C4" s="240"/>
    </row>
    <row r="5" spans="2:3" ht="12.75">
      <c r="B5" s="242" t="s">
        <v>365</v>
      </c>
      <c r="C5" s="242"/>
    </row>
    <row r="6" spans="2:4" ht="12.75">
      <c r="B6" s="242" t="s">
        <v>423</v>
      </c>
      <c r="C6" s="242"/>
      <c r="D6" s="153"/>
    </row>
    <row r="7" spans="2:4" ht="12.75">
      <c r="B7" s="242" t="s">
        <v>424</v>
      </c>
      <c r="C7" s="242"/>
      <c r="D7" s="153"/>
    </row>
    <row r="8" spans="2:4" ht="12.75">
      <c r="B8" s="242" t="s">
        <v>479</v>
      </c>
      <c r="C8" s="242"/>
      <c r="D8" s="153"/>
    </row>
    <row r="9" spans="2:3" ht="15.75" hidden="1">
      <c r="B9" s="154"/>
      <c r="C9" s="155" t="s">
        <v>366</v>
      </c>
    </row>
    <row r="10" spans="1:3" ht="18.75" customHeight="1" hidden="1">
      <c r="A10" s="156"/>
      <c r="B10" s="243" t="s">
        <v>367</v>
      </c>
      <c r="C10" s="243"/>
    </row>
    <row r="11" spans="2:3" ht="15.75" hidden="1">
      <c r="B11" s="154"/>
      <c r="C11" s="157" t="s">
        <v>368</v>
      </c>
    </row>
    <row r="12" spans="2:3" ht="15.75">
      <c r="B12" s="154"/>
      <c r="C12" s="157"/>
    </row>
    <row r="13" spans="1:3" ht="18.75">
      <c r="A13" s="158" t="s">
        <v>433</v>
      </c>
      <c r="B13" s="158"/>
      <c r="C13" s="158"/>
    </row>
    <row r="14" ht="15.75">
      <c r="C14" s="160" t="s">
        <v>363</v>
      </c>
    </row>
    <row r="15" spans="1:8" s="165" customFormat="1" ht="31.5">
      <c r="A15" s="161" t="s">
        <v>224</v>
      </c>
      <c r="B15" s="161" t="s">
        <v>49</v>
      </c>
      <c r="C15" s="162" t="s">
        <v>225</v>
      </c>
      <c r="D15" s="244">
        <v>757.10209</v>
      </c>
      <c r="E15" s="245"/>
      <c r="F15" s="245"/>
      <c r="G15" s="245"/>
      <c r="H15" s="245"/>
    </row>
    <row r="16" spans="1:8" s="165" customFormat="1" ht="15.75">
      <c r="A16" s="166">
        <v>1</v>
      </c>
      <c r="B16" s="167">
        <v>2</v>
      </c>
      <c r="C16" s="166">
        <v>3</v>
      </c>
      <c r="D16" s="163"/>
      <c r="E16" s="164"/>
      <c r="F16" s="164"/>
      <c r="G16" s="164"/>
      <c r="H16" s="164"/>
    </row>
    <row r="17" spans="1:8" s="165" customFormat="1" ht="24" customHeight="1">
      <c r="A17" s="168"/>
      <c r="B17" s="169" t="s">
        <v>369</v>
      </c>
      <c r="C17" s="170">
        <f>C18+C23+C28+C37</f>
        <v>204.09314000000086</v>
      </c>
      <c r="D17" s="163"/>
      <c r="E17" s="164"/>
      <c r="F17" s="164" t="s">
        <v>370</v>
      </c>
      <c r="G17" s="164"/>
      <c r="H17" s="164"/>
    </row>
    <row r="18" spans="1:5" s="174" customFormat="1" ht="18.75" hidden="1">
      <c r="A18" s="171" t="s">
        <v>371</v>
      </c>
      <c r="B18" s="172" t="s">
        <v>372</v>
      </c>
      <c r="C18" s="173">
        <f>C19-C21</f>
        <v>0</v>
      </c>
      <c r="D18" s="246" t="s">
        <v>156</v>
      </c>
      <c r="E18" s="247"/>
    </row>
    <row r="19" spans="1:5" s="174" customFormat="1" ht="37.5" hidden="1">
      <c r="A19" s="171" t="s">
        <v>373</v>
      </c>
      <c r="B19" s="175" t="s">
        <v>374</v>
      </c>
      <c r="C19" s="173">
        <f>C20</f>
        <v>0</v>
      </c>
      <c r="E19" s="176"/>
    </row>
    <row r="20" spans="1:5" s="174" customFormat="1" ht="37.5" hidden="1">
      <c r="A20" s="171" t="s">
        <v>375</v>
      </c>
      <c r="B20" s="177" t="s">
        <v>376</v>
      </c>
      <c r="C20" s="178"/>
      <c r="E20" s="176"/>
    </row>
    <row r="21" spans="1:4" s="174" customFormat="1" ht="37.5" hidden="1">
      <c r="A21" s="171" t="s">
        <v>377</v>
      </c>
      <c r="B21" s="175" t="s">
        <v>378</v>
      </c>
      <c r="C21" s="173">
        <f>C22</f>
        <v>0</v>
      </c>
      <c r="D21" s="174" t="s">
        <v>156</v>
      </c>
    </row>
    <row r="22" spans="1:3" s="174" customFormat="1" ht="37.5" hidden="1">
      <c r="A22" s="179" t="s">
        <v>379</v>
      </c>
      <c r="B22" s="180" t="s">
        <v>380</v>
      </c>
      <c r="C22" s="178"/>
    </row>
    <row r="23" spans="1:6" s="174" customFormat="1" ht="37.5" hidden="1">
      <c r="A23" s="171" t="s">
        <v>381</v>
      </c>
      <c r="B23" s="172" t="s">
        <v>382</v>
      </c>
      <c r="C23" s="173">
        <f>C24-C26</f>
        <v>0</v>
      </c>
      <c r="D23" s="181"/>
      <c r="F23" s="182"/>
    </row>
    <row r="24" spans="1:3" s="174" customFormat="1" ht="37.5" hidden="1">
      <c r="A24" s="171" t="s">
        <v>383</v>
      </c>
      <c r="B24" s="175" t="s">
        <v>384</v>
      </c>
      <c r="C24" s="178">
        <f>C25</f>
        <v>0</v>
      </c>
    </row>
    <row r="25" spans="1:3" s="174" customFormat="1" ht="56.25" hidden="1">
      <c r="A25" s="171" t="s">
        <v>385</v>
      </c>
      <c r="B25" s="177" t="s">
        <v>386</v>
      </c>
      <c r="C25" s="173">
        <v>0</v>
      </c>
    </row>
    <row r="26" spans="1:3" s="174" customFormat="1" ht="56.25" hidden="1">
      <c r="A26" s="171" t="s">
        <v>387</v>
      </c>
      <c r="B26" s="175" t="s">
        <v>388</v>
      </c>
      <c r="C26" s="178">
        <f>C27</f>
        <v>0</v>
      </c>
    </row>
    <row r="27" spans="1:3" s="174" customFormat="1" ht="56.25" hidden="1">
      <c r="A27" s="171" t="s">
        <v>389</v>
      </c>
      <c r="B27" s="177" t="s">
        <v>390</v>
      </c>
      <c r="C27" s="173">
        <v>0</v>
      </c>
    </row>
    <row r="28" spans="1:6" s="174" customFormat="1" ht="18.75">
      <c r="A28" s="171" t="s">
        <v>391</v>
      </c>
      <c r="B28" s="172" t="s">
        <v>392</v>
      </c>
      <c r="C28" s="178">
        <f>C33+C29</f>
        <v>204.09314000000086</v>
      </c>
      <c r="D28" s="174">
        <v>757102.09</v>
      </c>
      <c r="F28" s="174" t="s">
        <v>393</v>
      </c>
    </row>
    <row r="29" spans="1:6" s="174" customFormat="1" ht="18.75">
      <c r="A29" s="171" t="s">
        <v>394</v>
      </c>
      <c r="B29" s="175" t="s">
        <v>395</v>
      </c>
      <c r="C29" s="173">
        <f>C30</f>
        <v>-30212.198999999997</v>
      </c>
      <c r="F29" s="174" t="s">
        <v>396</v>
      </c>
    </row>
    <row r="30" spans="1:3" s="174" customFormat="1" ht="18.75">
      <c r="A30" s="171" t="s">
        <v>397</v>
      </c>
      <c r="B30" s="177" t="s">
        <v>398</v>
      </c>
      <c r="C30" s="178">
        <f>C31</f>
        <v>-30212.198999999997</v>
      </c>
    </row>
    <row r="31" spans="1:3" s="174" customFormat="1" ht="18.75">
      <c r="A31" s="171" t="s">
        <v>399</v>
      </c>
      <c r="B31" s="177" t="s">
        <v>400</v>
      </c>
      <c r="C31" s="173">
        <f>C32</f>
        <v>-30212.198999999997</v>
      </c>
    </row>
    <row r="32" spans="1:4" s="174" customFormat="1" ht="18.75">
      <c r="A32" s="171" t="s">
        <v>401</v>
      </c>
      <c r="B32" s="177" t="s">
        <v>402</v>
      </c>
      <c r="C32" s="178">
        <f>-16912.852-5613.14-470-27.014-15.532-4760.946-586.5+12.2-1838.415</f>
        <v>-30212.198999999997</v>
      </c>
      <c r="D32" s="174" t="s">
        <v>403</v>
      </c>
    </row>
    <row r="33" spans="1:6" s="174" customFormat="1" ht="18.75">
      <c r="A33" s="171" t="s">
        <v>404</v>
      </c>
      <c r="B33" s="175" t="s">
        <v>405</v>
      </c>
      <c r="C33" s="173">
        <f>C34</f>
        <v>30416.292139999998</v>
      </c>
      <c r="F33" s="174" t="s">
        <v>406</v>
      </c>
    </row>
    <row r="34" spans="1:3" s="174" customFormat="1" ht="18.75">
      <c r="A34" s="171" t="s">
        <v>407</v>
      </c>
      <c r="B34" s="177" t="s">
        <v>408</v>
      </c>
      <c r="C34" s="178">
        <f>C35</f>
        <v>30416.292139999998</v>
      </c>
    </row>
    <row r="35" spans="1:3" s="174" customFormat="1" ht="18.75">
      <c r="A35" s="171" t="s">
        <v>409</v>
      </c>
      <c r="B35" s="177" t="s">
        <v>410</v>
      </c>
      <c r="C35" s="173">
        <f>C36</f>
        <v>30416.292139999998</v>
      </c>
    </row>
    <row r="36" spans="1:4" s="174" customFormat="1" ht="21.75" customHeight="1">
      <c r="A36" s="171" t="s">
        <v>411</v>
      </c>
      <c r="B36" s="177" t="s">
        <v>412</v>
      </c>
      <c r="C36" s="178">
        <f>204.09314+16912.852+5613.14+470+27.014+15.532+4760.946+586.5-12.2+1838.415</f>
        <v>30416.292139999998</v>
      </c>
      <c r="D36" s="174" t="s">
        <v>413</v>
      </c>
    </row>
    <row r="37" spans="1:4" s="174" customFormat="1" ht="18.75" hidden="1">
      <c r="A37" s="171" t="s">
        <v>414</v>
      </c>
      <c r="B37" s="172" t="s">
        <v>415</v>
      </c>
      <c r="C37" s="183">
        <f>C38</f>
        <v>0</v>
      </c>
      <c r="D37" s="181"/>
    </row>
    <row r="38" spans="1:3" s="174" customFormat="1" ht="18.75" hidden="1">
      <c r="A38" s="171" t="s">
        <v>416</v>
      </c>
      <c r="B38" s="172" t="s">
        <v>417</v>
      </c>
      <c r="C38" s="184">
        <f>C39-C40</f>
        <v>0</v>
      </c>
    </row>
    <row r="39" spans="1:3" s="174" customFormat="1" ht="37.5" hidden="1">
      <c r="A39" s="171" t="s">
        <v>418</v>
      </c>
      <c r="B39" s="177" t="s">
        <v>419</v>
      </c>
      <c r="C39" s="183"/>
    </row>
    <row r="40" spans="1:3" s="174" customFormat="1" ht="0.75" customHeight="1">
      <c r="A40" s="185" t="s">
        <v>420</v>
      </c>
      <c r="B40" s="186" t="s">
        <v>421</v>
      </c>
      <c r="C40" s="187">
        <v>0</v>
      </c>
    </row>
    <row r="41" spans="2:3" s="174" customFormat="1" ht="15">
      <c r="B41" s="188"/>
      <c r="C41" s="189"/>
    </row>
    <row r="42" spans="2:3" s="174" customFormat="1" ht="15">
      <c r="B42" s="188"/>
      <c r="C42" s="182"/>
    </row>
    <row r="43" spans="2:3" s="174" customFormat="1" ht="15">
      <c r="B43" s="188"/>
      <c r="C43" s="182"/>
    </row>
    <row r="44" spans="2:3" s="174" customFormat="1" ht="15">
      <c r="B44" s="188"/>
      <c r="C44" s="182"/>
    </row>
    <row r="45" spans="1:3" s="174" customFormat="1" ht="15">
      <c r="A45" s="190"/>
      <c r="B45" s="188"/>
      <c r="C45" s="182"/>
    </row>
    <row r="46" spans="1:3" s="174" customFormat="1" ht="15">
      <c r="A46" s="190"/>
      <c r="B46" s="188"/>
      <c r="C46" s="182"/>
    </row>
    <row r="47" spans="2:3" s="174" customFormat="1" ht="15">
      <c r="B47" s="188"/>
      <c r="C47" s="182"/>
    </row>
    <row r="48" spans="2:3" s="174" customFormat="1" ht="15">
      <c r="B48" s="188"/>
      <c r="C48" s="182"/>
    </row>
    <row r="49" spans="2:3" s="174" customFormat="1" ht="15">
      <c r="B49" s="188"/>
      <c r="C49" s="182"/>
    </row>
    <row r="50" spans="2:3" s="174" customFormat="1" ht="15">
      <c r="B50" s="188"/>
      <c r="C50" s="182"/>
    </row>
    <row r="51" spans="2:3" s="174" customFormat="1" ht="15">
      <c r="B51" s="188"/>
      <c r="C51" s="182"/>
    </row>
    <row r="52" spans="2:3" s="174" customFormat="1" ht="15">
      <c r="B52" s="188"/>
      <c r="C52" s="182"/>
    </row>
    <row r="53" spans="2:3" s="174" customFormat="1" ht="15">
      <c r="B53" s="188"/>
      <c r="C53" s="182"/>
    </row>
    <row r="54" spans="2:3" s="174" customFormat="1" ht="15">
      <c r="B54" s="188"/>
      <c r="C54" s="182"/>
    </row>
    <row r="55" spans="2:3" s="174" customFormat="1" ht="15">
      <c r="B55" s="188"/>
      <c r="C55" s="182"/>
    </row>
    <row r="56" spans="2:3" s="174" customFormat="1" ht="15">
      <c r="B56" s="188"/>
      <c r="C56" s="182"/>
    </row>
    <row r="57" spans="2:3" s="174" customFormat="1" ht="15">
      <c r="B57" s="188"/>
      <c r="C57" s="182"/>
    </row>
    <row r="58" spans="2:3" s="174" customFormat="1" ht="15">
      <c r="B58" s="188"/>
      <c r="C58" s="182"/>
    </row>
    <row r="59" spans="2:3" s="174" customFormat="1" ht="15">
      <c r="B59" s="188"/>
      <c r="C59" s="182"/>
    </row>
    <row r="60" spans="2:3" s="174" customFormat="1" ht="15">
      <c r="B60" s="188"/>
      <c r="C60" s="182"/>
    </row>
    <row r="61" spans="2:3" s="174" customFormat="1" ht="15">
      <c r="B61" s="188"/>
      <c r="C61" s="182"/>
    </row>
    <row r="62" spans="2:3" s="174" customFormat="1" ht="15">
      <c r="B62" s="188"/>
      <c r="C62" s="182"/>
    </row>
    <row r="63" spans="2:3" s="174" customFormat="1" ht="15">
      <c r="B63" s="188"/>
      <c r="C63" s="182"/>
    </row>
    <row r="64" spans="2:3" s="174" customFormat="1" ht="15">
      <c r="B64" s="188"/>
      <c r="C64" s="182"/>
    </row>
    <row r="65" spans="2:3" s="174" customFormat="1" ht="15">
      <c r="B65" s="188"/>
      <c r="C65" s="182"/>
    </row>
    <row r="66" spans="2:3" s="174" customFormat="1" ht="15">
      <c r="B66" s="188"/>
      <c r="C66" s="182"/>
    </row>
    <row r="67" spans="2:3" s="174" customFormat="1" ht="15">
      <c r="B67" s="188"/>
      <c r="C67" s="182"/>
    </row>
    <row r="68" spans="2:3" s="174" customFormat="1" ht="15">
      <c r="B68" s="188"/>
      <c r="C68" s="182"/>
    </row>
    <row r="69" spans="2:3" s="174" customFormat="1" ht="15">
      <c r="B69" s="188"/>
      <c r="C69" s="182"/>
    </row>
    <row r="70" spans="2:3" s="174" customFormat="1" ht="15">
      <c r="B70" s="188"/>
      <c r="C70" s="182"/>
    </row>
    <row r="71" spans="2:3" s="174" customFormat="1" ht="15">
      <c r="B71" s="188"/>
      <c r="C71" s="182"/>
    </row>
    <row r="72" spans="2:3" s="174" customFormat="1" ht="15">
      <c r="B72" s="188"/>
      <c r="C72" s="182"/>
    </row>
    <row r="73" spans="2:3" s="174" customFormat="1" ht="15">
      <c r="B73" s="188"/>
      <c r="C73" s="182"/>
    </row>
    <row r="74" spans="2:3" s="174" customFormat="1" ht="15">
      <c r="B74" s="188"/>
      <c r="C74" s="182"/>
    </row>
    <row r="75" spans="2:3" s="174" customFormat="1" ht="15">
      <c r="B75" s="188"/>
      <c r="C75" s="182"/>
    </row>
    <row r="76" spans="2:3" s="174" customFormat="1" ht="15">
      <c r="B76" s="188"/>
      <c r="C76" s="182"/>
    </row>
    <row r="77" spans="2:3" s="174" customFormat="1" ht="15">
      <c r="B77" s="188"/>
      <c r="C77" s="182"/>
    </row>
    <row r="78" spans="2:3" s="174" customFormat="1" ht="15">
      <c r="B78" s="188"/>
      <c r="C78" s="182"/>
    </row>
    <row r="79" spans="2:3" s="174" customFormat="1" ht="15">
      <c r="B79" s="188"/>
      <c r="C79" s="182"/>
    </row>
    <row r="80" spans="2:3" s="174" customFormat="1" ht="15">
      <c r="B80" s="188"/>
      <c r="C80" s="182"/>
    </row>
    <row r="81" spans="2:3" s="174" customFormat="1" ht="15">
      <c r="B81" s="188"/>
      <c r="C81" s="182"/>
    </row>
    <row r="82" spans="2:3" s="174" customFormat="1" ht="15">
      <c r="B82" s="188"/>
      <c r="C82" s="182"/>
    </row>
    <row r="83" spans="2:3" s="174" customFormat="1" ht="15">
      <c r="B83" s="188"/>
      <c r="C83" s="182"/>
    </row>
    <row r="84" spans="2:3" s="174" customFormat="1" ht="15">
      <c r="B84" s="188"/>
      <c r="C84" s="182"/>
    </row>
    <row r="85" spans="2:3" s="174" customFormat="1" ht="15">
      <c r="B85" s="188"/>
      <c r="C85" s="182"/>
    </row>
    <row r="86" spans="2:3" s="174" customFormat="1" ht="15">
      <c r="B86" s="188"/>
      <c r="C86" s="182"/>
    </row>
    <row r="87" spans="2:3" s="174" customFormat="1" ht="15">
      <c r="B87" s="188"/>
      <c r="C87" s="182"/>
    </row>
    <row r="88" spans="2:3" s="174" customFormat="1" ht="15">
      <c r="B88" s="188"/>
      <c r="C88" s="182"/>
    </row>
    <row r="89" spans="2:3" s="174" customFormat="1" ht="15">
      <c r="B89" s="188"/>
      <c r="C89" s="182"/>
    </row>
    <row r="90" spans="2:3" s="174" customFormat="1" ht="15">
      <c r="B90" s="188"/>
      <c r="C90" s="182"/>
    </row>
    <row r="91" spans="2:3" s="174" customFormat="1" ht="15">
      <c r="B91" s="188"/>
      <c r="C91" s="182"/>
    </row>
    <row r="92" spans="2:3" s="174" customFormat="1" ht="15">
      <c r="B92" s="188"/>
      <c r="C92" s="182"/>
    </row>
    <row r="93" spans="2:3" s="174" customFormat="1" ht="15">
      <c r="B93" s="188"/>
      <c r="C93" s="182"/>
    </row>
    <row r="94" spans="2:3" s="174" customFormat="1" ht="15">
      <c r="B94" s="188"/>
      <c r="C94" s="182"/>
    </row>
    <row r="95" spans="2:3" s="174" customFormat="1" ht="15">
      <c r="B95" s="188"/>
      <c r="C95" s="182"/>
    </row>
    <row r="96" spans="2:3" s="193" customFormat="1" ht="12.75">
      <c r="B96" s="191"/>
      <c r="C96" s="192"/>
    </row>
    <row r="97" spans="2:3" s="193" customFormat="1" ht="12.75">
      <c r="B97" s="191"/>
      <c r="C97" s="192"/>
    </row>
    <row r="98" spans="2:3" s="193" customFormat="1" ht="12.75">
      <c r="B98" s="191"/>
      <c r="C98" s="192"/>
    </row>
    <row r="99" spans="2:3" s="193" customFormat="1" ht="12.75">
      <c r="B99" s="191"/>
      <c r="C99" s="192"/>
    </row>
    <row r="100" spans="2:3" s="193" customFormat="1" ht="12.75">
      <c r="B100" s="191"/>
      <c r="C100" s="192"/>
    </row>
    <row r="101" spans="2:3" s="193" customFormat="1" ht="12.75">
      <c r="B101" s="191"/>
      <c r="C101" s="192"/>
    </row>
    <row r="102" spans="2:3" s="193" customFormat="1" ht="12.75">
      <c r="B102" s="191"/>
      <c r="C102" s="192"/>
    </row>
    <row r="103" spans="2:3" s="193" customFormat="1" ht="12.75">
      <c r="B103" s="191"/>
      <c r="C103" s="192"/>
    </row>
    <row r="104" spans="2:3" s="193" customFormat="1" ht="12.75">
      <c r="B104" s="191"/>
      <c r="C104" s="192"/>
    </row>
    <row r="105" spans="2:3" s="193" customFormat="1" ht="12.75">
      <c r="B105" s="191"/>
      <c r="C105" s="192"/>
    </row>
    <row r="106" spans="2:3" s="193" customFormat="1" ht="12.75">
      <c r="B106" s="191"/>
      <c r="C106" s="192"/>
    </row>
    <row r="107" spans="2:3" s="193" customFormat="1" ht="12.75">
      <c r="B107" s="191"/>
      <c r="C107" s="192"/>
    </row>
    <row r="108" spans="2:3" s="193" customFormat="1" ht="12.75">
      <c r="B108" s="191"/>
      <c r="C108" s="192"/>
    </row>
    <row r="109" spans="2:3" s="193" customFormat="1" ht="12.75">
      <c r="B109" s="191"/>
      <c r="C109" s="192"/>
    </row>
    <row r="110" spans="2:3" s="193" customFormat="1" ht="12.75">
      <c r="B110" s="191"/>
      <c r="C110" s="192"/>
    </row>
    <row r="111" spans="2:3" s="193" customFormat="1" ht="12.75">
      <c r="B111" s="191"/>
      <c r="C111" s="192"/>
    </row>
    <row r="112" spans="2:3" s="193" customFormat="1" ht="12.75">
      <c r="B112" s="191"/>
      <c r="C112" s="192"/>
    </row>
    <row r="113" spans="2:3" s="193" customFormat="1" ht="12.75">
      <c r="B113" s="191"/>
      <c r="C113" s="192"/>
    </row>
    <row r="114" spans="2:3" s="193" customFormat="1" ht="12.75">
      <c r="B114" s="191"/>
      <c r="C114" s="192"/>
    </row>
    <row r="115" spans="2:3" s="193" customFormat="1" ht="12.75">
      <c r="B115" s="191"/>
      <c r="C115" s="192"/>
    </row>
    <row r="116" spans="2:3" s="193" customFormat="1" ht="12.75">
      <c r="B116" s="191"/>
      <c r="C116" s="192"/>
    </row>
    <row r="117" ht="12.75">
      <c r="C117" s="194"/>
    </row>
    <row r="118" ht="12.75">
      <c r="C118" s="194"/>
    </row>
    <row r="119" ht="12.75">
      <c r="C119" s="194"/>
    </row>
    <row r="120" ht="12.75">
      <c r="C120" s="194"/>
    </row>
    <row r="121" ht="12.75">
      <c r="C121" s="194"/>
    </row>
    <row r="122" ht="12.75">
      <c r="C122" s="194"/>
    </row>
    <row r="123" ht="12.75">
      <c r="C123" s="194"/>
    </row>
    <row r="124" ht="12.75">
      <c r="C124" s="194"/>
    </row>
    <row r="125" ht="12.75">
      <c r="C125" s="194"/>
    </row>
    <row r="126" ht="12.75">
      <c r="C126" s="194"/>
    </row>
    <row r="127" ht="12.75">
      <c r="C127" s="194"/>
    </row>
    <row r="128" ht="12.75">
      <c r="C128" s="194"/>
    </row>
    <row r="129" ht="12.75">
      <c r="C129" s="194"/>
    </row>
    <row r="130" ht="12.75">
      <c r="C130" s="194"/>
    </row>
    <row r="131" ht="12.75">
      <c r="C131" s="194"/>
    </row>
    <row r="132" ht="12.75">
      <c r="C132" s="194"/>
    </row>
    <row r="133" ht="12.75">
      <c r="C133" s="194"/>
    </row>
    <row r="134" ht="12.75">
      <c r="C134" s="194"/>
    </row>
    <row r="135" ht="12.75">
      <c r="C135" s="194"/>
    </row>
    <row r="136" ht="12.75">
      <c r="C136" s="194"/>
    </row>
    <row r="137" ht="12.75">
      <c r="C137" s="194"/>
    </row>
    <row r="138" ht="12.75">
      <c r="C138" s="194"/>
    </row>
    <row r="139" ht="12.75">
      <c r="C139" s="194"/>
    </row>
    <row r="140" ht="12.75">
      <c r="C140" s="194"/>
    </row>
    <row r="141" ht="12.75">
      <c r="C141" s="194"/>
    </row>
    <row r="142" ht="12.75">
      <c r="C142" s="194"/>
    </row>
    <row r="143" ht="12.75">
      <c r="C143" s="194"/>
    </row>
    <row r="144" ht="12.75">
      <c r="C144" s="194"/>
    </row>
    <row r="145" ht="12.75">
      <c r="C145" s="194"/>
    </row>
    <row r="146" ht="12.75">
      <c r="C146" s="194"/>
    </row>
    <row r="147" ht="12.75">
      <c r="C147" s="194"/>
    </row>
    <row r="148" ht="12.75">
      <c r="C148" s="194"/>
    </row>
    <row r="149" ht="12.75">
      <c r="C149" s="194"/>
    </row>
    <row r="150" ht="12.75">
      <c r="C150" s="194"/>
    </row>
    <row r="151" ht="12.75">
      <c r="C151" s="194"/>
    </row>
    <row r="152" ht="12.75">
      <c r="C152" s="194"/>
    </row>
    <row r="153" ht="12.75">
      <c r="C153" s="194"/>
    </row>
    <row r="154" ht="12.75">
      <c r="C154" s="194"/>
    </row>
    <row r="155" ht="12.75">
      <c r="C155" s="194"/>
    </row>
    <row r="156" ht="12.75">
      <c r="C156" s="194"/>
    </row>
    <row r="157" ht="12.75">
      <c r="C157" s="194"/>
    </row>
    <row r="158" ht="12.75">
      <c r="C158" s="194"/>
    </row>
    <row r="159" ht="12.75">
      <c r="C159" s="194"/>
    </row>
    <row r="160" ht="12.75">
      <c r="C160" s="194"/>
    </row>
    <row r="161" ht="12.75">
      <c r="C161" s="194"/>
    </row>
    <row r="162" ht="12.75">
      <c r="C162" s="194"/>
    </row>
    <row r="163" ht="12.75">
      <c r="C163" s="194"/>
    </row>
    <row r="164" ht="12.75">
      <c r="C164" s="194"/>
    </row>
    <row r="165" ht="12.75">
      <c r="C165" s="194"/>
    </row>
    <row r="166" ht="12.75">
      <c r="C166" s="194"/>
    </row>
    <row r="167" ht="12.75">
      <c r="C167" s="194"/>
    </row>
    <row r="168" ht="12.75">
      <c r="C168" s="194"/>
    </row>
    <row r="169" ht="12.75">
      <c r="C169" s="194"/>
    </row>
    <row r="170" ht="12.75">
      <c r="C170" s="194"/>
    </row>
    <row r="171" ht="12.75">
      <c r="C171" s="194"/>
    </row>
    <row r="172" ht="12.75">
      <c r="C172" s="194"/>
    </row>
    <row r="173" ht="12.75">
      <c r="C173" s="194"/>
    </row>
    <row r="174" ht="12.75">
      <c r="C174" s="194"/>
    </row>
    <row r="175" ht="12.75">
      <c r="C175" s="194"/>
    </row>
    <row r="176" ht="12.75">
      <c r="C176" s="194"/>
    </row>
    <row r="177" ht="12.75">
      <c r="C177" s="194"/>
    </row>
    <row r="178" ht="12.75">
      <c r="C178" s="194"/>
    </row>
    <row r="179" ht="12.75">
      <c r="C179" s="194"/>
    </row>
    <row r="180" ht="12.75">
      <c r="C180" s="194"/>
    </row>
    <row r="181" ht="12.75">
      <c r="C181" s="194"/>
    </row>
    <row r="182" ht="12.75">
      <c r="C182" s="194"/>
    </row>
    <row r="183" ht="12.75">
      <c r="C183" s="194"/>
    </row>
    <row r="184" ht="12.75">
      <c r="C184" s="194"/>
    </row>
    <row r="185" ht="12.75">
      <c r="C185" s="194"/>
    </row>
    <row r="186" ht="12.75">
      <c r="C186" s="194"/>
    </row>
    <row r="187" ht="12.75">
      <c r="C187" s="194"/>
    </row>
    <row r="188" ht="12.75">
      <c r="C188" s="194"/>
    </row>
    <row r="189" ht="12.75">
      <c r="C189" s="194"/>
    </row>
    <row r="190" ht="12.75">
      <c r="C190" s="194"/>
    </row>
    <row r="191" ht="12.75">
      <c r="C191" s="194"/>
    </row>
    <row r="192" ht="12.75">
      <c r="C192" s="194"/>
    </row>
    <row r="193" ht="12.75">
      <c r="C193" s="194"/>
    </row>
    <row r="194" ht="12.75">
      <c r="C194" s="194"/>
    </row>
    <row r="195" ht="12.75">
      <c r="C195" s="194"/>
    </row>
    <row r="196" ht="12.75">
      <c r="C196" s="194"/>
    </row>
    <row r="197" ht="12.75">
      <c r="C197" s="194"/>
    </row>
    <row r="198" ht="12.75">
      <c r="C198" s="194"/>
    </row>
    <row r="199" ht="12.75">
      <c r="C199" s="194"/>
    </row>
    <row r="200" ht="12.75">
      <c r="C200" s="194"/>
    </row>
    <row r="201" ht="12.75">
      <c r="C201" s="194"/>
    </row>
    <row r="202" ht="12.75">
      <c r="C202" s="194"/>
    </row>
    <row r="203" ht="12.75">
      <c r="C203" s="194"/>
    </row>
    <row r="204" ht="12.75">
      <c r="C204" s="194"/>
    </row>
    <row r="205" ht="12.75">
      <c r="C205" s="194"/>
    </row>
    <row r="206" ht="12.75">
      <c r="C206" s="194"/>
    </row>
    <row r="207" ht="12.75">
      <c r="C207" s="194"/>
    </row>
    <row r="208" ht="12.75">
      <c r="C208" s="194"/>
    </row>
    <row r="209" ht="12.75">
      <c r="C209" s="194"/>
    </row>
    <row r="210" ht="12.75">
      <c r="C210" s="194"/>
    </row>
    <row r="211" ht="12.75">
      <c r="C211" s="194"/>
    </row>
    <row r="212" ht="12.75">
      <c r="C212" s="194"/>
    </row>
    <row r="213" ht="12.75">
      <c r="C213" s="194"/>
    </row>
    <row r="214" ht="12.75">
      <c r="C214" s="194"/>
    </row>
    <row r="215" ht="12.75">
      <c r="C215" s="194"/>
    </row>
    <row r="216" ht="12.75">
      <c r="C216" s="194"/>
    </row>
    <row r="217" ht="12.75">
      <c r="C217" s="194"/>
    </row>
    <row r="218" ht="12.75">
      <c r="C218" s="194"/>
    </row>
    <row r="219" ht="12.75">
      <c r="C219" s="194"/>
    </row>
    <row r="220" ht="12.75">
      <c r="C220" s="194"/>
    </row>
    <row r="221" ht="12.75">
      <c r="C221" s="194"/>
    </row>
    <row r="222" ht="12.75">
      <c r="C222" s="194"/>
    </row>
    <row r="223" ht="12.75">
      <c r="C223" s="194"/>
    </row>
    <row r="224" ht="12.75">
      <c r="C224" s="194"/>
    </row>
    <row r="225" ht="12.75">
      <c r="C225" s="194"/>
    </row>
    <row r="226" ht="12.75">
      <c r="C226" s="194"/>
    </row>
    <row r="227" ht="12.75">
      <c r="C227" s="194"/>
    </row>
    <row r="228" ht="12.75">
      <c r="C228" s="194"/>
    </row>
    <row r="229" ht="12.75">
      <c r="C229" s="194"/>
    </row>
    <row r="230" ht="12.75">
      <c r="C230" s="194"/>
    </row>
    <row r="231" ht="12.75">
      <c r="C231" s="194"/>
    </row>
    <row r="232" ht="12.75">
      <c r="C232" s="194"/>
    </row>
    <row r="233" ht="12.75">
      <c r="C233" s="194"/>
    </row>
    <row r="234" ht="12.75">
      <c r="C234" s="194"/>
    </row>
    <row r="235" ht="12.75">
      <c r="C235" s="194"/>
    </row>
    <row r="236" ht="12.75">
      <c r="C236" s="194"/>
    </row>
    <row r="237" ht="12.75">
      <c r="C237" s="194"/>
    </row>
    <row r="238" ht="12.75">
      <c r="C238" s="194"/>
    </row>
    <row r="239" ht="12.75">
      <c r="C239" s="194"/>
    </row>
    <row r="240" ht="12.75">
      <c r="C240" s="194"/>
    </row>
    <row r="241" ht="12.75">
      <c r="C241" s="194"/>
    </row>
    <row r="242" ht="12.75">
      <c r="C242" s="194"/>
    </row>
    <row r="243" ht="12.75">
      <c r="C243" s="194"/>
    </row>
    <row r="244" ht="12.75">
      <c r="C244" s="194"/>
    </row>
    <row r="245" ht="12.75">
      <c r="C245" s="194"/>
    </row>
    <row r="246" ht="12.75">
      <c r="C246" s="194"/>
    </row>
    <row r="247" ht="12.75">
      <c r="C247" s="194"/>
    </row>
    <row r="248" ht="12.75">
      <c r="C248" s="194"/>
    </row>
    <row r="249" ht="12.75">
      <c r="C249" s="194"/>
    </row>
    <row r="250" ht="12.75">
      <c r="C250" s="194"/>
    </row>
    <row r="251" ht="12.75">
      <c r="C251" s="194"/>
    </row>
    <row r="252" ht="12.75">
      <c r="C252" s="194"/>
    </row>
    <row r="253" ht="12.75">
      <c r="C253" s="194"/>
    </row>
    <row r="254" ht="12.75">
      <c r="C254" s="194"/>
    </row>
    <row r="255" ht="12.75">
      <c r="C255" s="194"/>
    </row>
    <row r="256" ht="12.75">
      <c r="C256" s="194"/>
    </row>
    <row r="257" ht="12.75">
      <c r="C257" s="194"/>
    </row>
    <row r="258" ht="12.75">
      <c r="C258" s="194"/>
    </row>
    <row r="259" ht="12.75">
      <c r="C259" s="194"/>
    </row>
    <row r="260" ht="12.75">
      <c r="C260" s="194"/>
    </row>
    <row r="261" ht="12.75">
      <c r="C261" s="194"/>
    </row>
    <row r="262" ht="12.75">
      <c r="C262" s="194"/>
    </row>
    <row r="263" ht="12.75">
      <c r="C263" s="194"/>
    </row>
    <row r="264" ht="12.75">
      <c r="C264" s="194"/>
    </row>
    <row r="265" ht="12.75">
      <c r="C265" s="194"/>
    </row>
    <row r="266" ht="12.75">
      <c r="C266" s="194"/>
    </row>
    <row r="267" ht="12.75">
      <c r="C267" s="194"/>
    </row>
    <row r="268" ht="12.75">
      <c r="C268" s="194"/>
    </row>
    <row r="269" ht="12.75">
      <c r="C269" s="194"/>
    </row>
    <row r="270" ht="12.75">
      <c r="C270" s="194"/>
    </row>
    <row r="271" ht="12.75">
      <c r="C271" s="194"/>
    </row>
    <row r="272" ht="12.75">
      <c r="C272" s="194"/>
    </row>
    <row r="273" ht="12.75">
      <c r="C273" s="194"/>
    </row>
    <row r="274" ht="12.75">
      <c r="C274" s="194"/>
    </row>
    <row r="275" ht="12.75">
      <c r="C275" s="194"/>
    </row>
    <row r="276" ht="12.75">
      <c r="C276" s="194"/>
    </row>
    <row r="277" ht="12.75">
      <c r="C277" s="194"/>
    </row>
    <row r="278" ht="12.75">
      <c r="C278" s="194"/>
    </row>
    <row r="279" ht="12.75">
      <c r="C279" s="194"/>
    </row>
    <row r="280" ht="12.75">
      <c r="C280" s="194"/>
    </row>
    <row r="281" ht="12.75">
      <c r="C281" s="194"/>
    </row>
    <row r="282" ht="12.75">
      <c r="C282" s="194"/>
    </row>
    <row r="283" ht="12.75">
      <c r="C283" s="194"/>
    </row>
    <row r="284" ht="12.75">
      <c r="C284" s="194"/>
    </row>
    <row r="285" ht="12.75">
      <c r="C285" s="194"/>
    </row>
    <row r="286" ht="12.75">
      <c r="C286" s="194"/>
    </row>
    <row r="287" ht="12.75">
      <c r="C287" s="194"/>
    </row>
    <row r="288" ht="12.75">
      <c r="C288" s="194"/>
    </row>
    <row r="289" ht="12.75">
      <c r="C289" s="194"/>
    </row>
    <row r="290" ht="12.75">
      <c r="C290" s="194"/>
    </row>
    <row r="291" ht="12.75">
      <c r="C291" s="194"/>
    </row>
    <row r="292" ht="12.75">
      <c r="C292" s="194"/>
    </row>
    <row r="293" ht="12.75">
      <c r="C293" s="194"/>
    </row>
    <row r="294" ht="12.75">
      <c r="C294" s="194"/>
    </row>
    <row r="295" ht="12.75">
      <c r="C295" s="194"/>
    </row>
    <row r="296" ht="12.75">
      <c r="C296" s="194"/>
    </row>
    <row r="297" ht="12.75">
      <c r="C297" s="194"/>
    </row>
    <row r="298" ht="12.75">
      <c r="C298" s="194"/>
    </row>
    <row r="299" ht="12.75">
      <c r="C299" s="194"/>
    </row>
    <row r="300" ht="12.75">
      <c r="C300" s="194"/>
    </row>
    <row r="301" ht="12.75">
      <c r="C301" s="194"/>
    </row>
    <row r="302" ht="12.75">
      <c r="C302" s="194"/>
    </row>
    <row r="303" ht="12.75">
      <c r="C303" s="194"/>
    </row>
    <row r="304" ht="12.75">
      <c r="C304" s="194"/>
    </row>
    <row r="305" ht="12.75">
      <c r="C305" s="194"/>
    </row>
    <row r="306" ht="12.75">
      <c r="C306" s="194"/>
    </row>
    <row r="307" ht="12.75">
      <c r="C307" s="194"/>
    </row>
    <row r="308" ht="12.75">
      <c r="C308" s="194"/>
    </row>
    <row r="309" ht="12.75">
      <c r="C309" s="194"/>
    </row>
    <row r="310" ht="12.75">
      <c r="C310" s="194"/>
    </row>
    <row r="311" ht="12.75">
      <c r="C311" s="194"/>
    </row>
    <row r="312" ht="12.75">
      <c r="C312" s="194"/>
    </row>
    <row r="313" ht="12.75">
      <c r="C313" s="194"/>
    </row>
    <row r="314" ht="12.75">
      <c r="C314" s="194"/>
    </row>
    <row r="315" ht="12.75">
      <c r="C315" s="194"/>
    </row>
    <row r="316" ht="12.75">
      <c r="C316" s="194"/>
    </row>
    <row r="317" ht="12.75">
      <c r="C317" s="194"/>
    </row>
    <row r="318" ht="12.75">
      <c r="C318" s="194"/>
    </row>
    <row r="319" ht="12.75">
      <c r="C319" s="194"/>
    </row>
    <row r="320" ht="12.75">
      <c r="C320" s="194"/>
    </row>
    <row r="321" ht="12.75">
      <c r="C321" s="194"/>
    </row>
    <row r="322" ht="12.75">
      <c r="C322" s="194"/>
    </row>
    <row r="323" ht="12.75">
      <c r="C323" s="194"/>
    </row>
    <row r="324" ht="12.75">
      <c r="C324" s="194"/>
    </row>
    <row r="325" ht="12.75">
      <c r="C325" s="194"/>
    </row>
    <row r="326" ht="12.75">
      <c r="C326" s="194"/>
    </row>
    <row r="327" ht="12.75">
      <c r="C327" s="194"/>
    </row>
    <row r="328" ht="12.75">
      <c r="C328" s="194"/>
    </row>
    <row r="329" ht="12.75">
      <c r="C329" s="194"/>
    </row>
    <row r="330" ht="12.75">
      <c r="C330" s="194"/>
    </row>
    <row r="331" ht="12.75">
      <c r="C331" s="194"/>
    </row>
    <row r="332" ht="12.75">
      <c r="C332" s="194"/>
    </row>
    <row r="333" ht="12.75">
      <c r="C333" s="194"/>
    </row>
    <row r="334" ht="12.75">
      <c r="C334" s="194"/>
    </row>
    <row r="335" ht="12.75">
      <c r="C335" s="194"/>
    </row>
    <row r="336" ht="12.75">
      <c r="C336" s="194"/>
    </row>
    <row r="337" ht="12.75">
      <c r="C337" s="194"/>
    </row>
    <row r="338" ht="12.75">
      <c r="C338" s="194"/>
    </row>
    <row r="339" ht="12.75">
      <c r="C339" s="194"/>
    </row>
    <row r="340" ht="12.75">
      <c r="C340" s="194"/>
    </row>
    <row r="341" ht="12.75">
      <c r="C341" s="194"/>
    </row>
    <row r="342" ht="12.75">
      <c r="C342" s="194"/>
    </row>
    <row r="343" ht="12.75">
      <c r="C343" s="194"/>
    </row>
    <row r="344" ht="12.75">
      <c r="C344" s="194"/>
    </row>
    <row r="345" ht="12.75">
      <c r="C345" s="194"/>
    </row>
    <row r="346" ht="12.75">
      <c r="C346" s="194"/>
    </row>
    <row r="347" ht="12.75">
      <c r="C347" s="194"/>
    </row>
    <row r="348" ht="12.75">
      <c r="C348" s="194"/>
    </row>
    <row r="349" ht="12.75">
      <c r="C349" s="194"/>
    </row>
    <row r="350" ht="12.75">
      <c r="C350" s="194"/>
    </row>
    <row r="351" ht="12.75">
      <c r="C351" s="194"/>
    </row>
    <row r="352" ht="12.75">
      <c r="C352" s="194"/>
    </row>
    <row r="353" ht="12.75">
      <c r="C353" s="194"/>
    </row>
    <row r="354" ht="12.75">
      <c r="C354" s="194"/>
    </row>
    <row r="355" ht="12.75">
      <c r="C355" s="194"/>
    </row>
    <row r="356" ht="12.75">
      <c r="C356" s="194"/>
    </row>
    <row r="357" ht="12.75">
      <c r="C357" s="194"/>
    </row>
    <row r="358" ht="12.75">
      <c r="C358" s="194"/>
    </row>
    <row r="359" ht="12.75">
      <c r="C359" s="194"/>
    </row>
    <row r="360" ht="12.75">
      <c r="C360" s="194"/>
    </row>
    <row r="361" ht="12.75">
      <c r="C361" s="194"/>
    </row>
    <row r="362" ht="12.75">
      <c r="C362" s="194"/>
    </row>
    <row r="363" ht="12.75">
      <c r="C363" s="194"/>
    </row>
    <row r="364" ht="12.75">
      <c r="C364" s="194"/>
    </row>
    <row r="365" ht="12.75">
      <c r="C365" s="194"/>
    </row>
    <row r="366" ht="12.75">
      <c r="C366" s="194"/>
    </row>
    <row r="367" ht="12.75">
      <c r="C367" s="194"/>
    </row>
    <row r="368" ht="12.75">
      <c r="C368" s="194"/>
    </row>
    <row r="369" ht="12.75">
      <c r="C369" s="194"/>
    </row>
    <row r="370" ht="12.75">
      <c r="C370" s="194"/>
    </row>
    <row r="371" ht="12.75">
      <c r="C371" s="194"/>
    </row>
    <row r="372" ht="12.75">
      <c r="C372" s="194"/>
    </row>
    <row r="373" ht="12.75">
      <c r="C373" s="194"/>
    </row>
    <row r="374" ht="12.75">
      <c r="C374" s="194"/>
    </row>
    <row r="375" ht="12.75">
      <c r="C375" s="194"/>
    </row>
    <row r="376" ht="12.75">
      <c r="C376" s="194"/>
    </row>
    <row r="377" ht="12.75">
      <c r="C377" s="194"/>
    </row>
    <row r="378" ht="12.75">
      <c r="C378" s="194"/>
    </row>
    <row r="379" ht="12.75">
      <c r="C379" s="194"/>
    </row>
    <row r="380" ht="12.75">
      <c r="C380" s="194"/>
    </row>
    <row r="381" ht="12.75">
      <c r="C381" s="194"/>
    </row>
    <row r="382" ht="12.75">
      <c r="C382" s="194"/>
    </row>
    <row r="383" ht="12.75">
      <c r="C383" s="194"/>
    </row>
    <row r="384" ht="12.75">
      <c r="C384" s="194"/>
    </row>
    <row r="385" ht="12.75">
      <c r="C385" s="194"/>
    </row>
    <row r="386" ht="12.75">
      <c r="C386" s="194"/>
    </row>
    <row r="387" ht="12.75">
      <c r="C387" s="194"/>
    </row>
    <row r="388" ht="12.75">
      <c r="C388" s="194"/>
    </row>
    <row r="389" ht="12.75">
      <c r="C389" s="194"/>
    </row>
    <row r="390" ht="12.75">
      <c r="C390" s="194"/>
    </row>
    <row r="391" ht="12.75">
      <c r="C391" s="194"/>
    </row>
    <row r="392" ht="12.75">
      <c r="C392" s="194"/>
    </row>
    <row r="393" ht="12.75">
      <c r="C393" s="194"/>
    </row>
    <row r="394" ht="12.75">
      <c r="C394" s="194"/>
    </row>
    <row r="395" ht="12.75">
      <c r="C395" s="194"/>
    </row>
    <row r="396" ht="12.75">
      <c r="C396" s="194"/>
    </row>
    <row r="397" ht="12.75">
      <c r="C397" s="194"/>
    </row>
    <row r="398" ht="12.75">
      <c r="C398" s="194"/>
    </row>
    <row r="399" ht="12.75">
      <c r="C399" s="194"/>
    </row>
    <row r="400" ht="12.75">
      <c r="C400" s="194"/>
    </row>
    <row r="401" ht="12.75">
      <c r="C401" s="194"/>
    </row>
    <row r="402" ht="12.75">
      <c r="C402" s="194"/>
    </row>
    <row r="403" ht="12.75">
      <c r="C403" s="194"/>
    </row>
    <row r="404" ht="12.75">
      <c r="C404" s="194"/>
    </row>
    <row r="405" ht="12.75">
      <c r="C405" s="194"/>
    </row>
    <row r="406" ht="12.75">
      <c r="C406" s="194"/>
    </row>
    <row r="407" ht="12.75">
      <c r="C407" s="194"/>
    </row>
    <row r="408" ht="12.75">
      <c r="C408" s="194"/>
    </row>
    <row r="409" ht="12.75">
      <c r="C409" s="194"/>
    </row>
    <row r="410" ht="12.75">
      <c r="C410" s="194"/>
    </row>
    <row r="411" ht="12.75">
      <c r="C411" s="194"/>
    </row>
    <row r="412" ht="12.75">
      <c r="C412" s="194"/>
    </row>
    <row r="413" ht="12.75">
      <c r="C413" s="194"/>
    </row>
    <row r="414" ht="12.75">
      <c r="C414" s="194"/>
    </row>
    <row r="415" ht="12.75">
      <c r="C415" s="194"/>
    </row>
    <row r="416" ht="12.75">
      <c r="C416" s="194"/>
    </row>
    <row r="417" ht="12.75">
      <c r="C417" s="194"/>
    </row>
    <row r="418" ht="12.75">
      <c r="C418" s="194"/>
    </row>
    <row r="419" ht="12.75">
      <c r="C419" s="194"/>
    </row>
    <row r="420" ht="12.75">
      <c r="C420" s="194"/>
    </row>
    <row r="421" ht="12.75">
      <c r="C421" s="194"/>
    </row>
    <row r="422" ht="12.75">
      <c r="C422" s="194"/>
    </row>
    <row r="423" ht="12.75">
      <c r="C423" s="194"/>
    </row>
    <row r="424" ht="12.75">
      <c r="C424" s="194"/>
    </row>
    <row r="425" ht="12.75">
      <c r="C425" s="194"/>
    </row>
    <row r="426" ht="12.75">
      <c r="C426" s="194"/>
    </row>
    <row r="427" ht="12.75">
      <c r="C427" s="194"/>
    </row>
    <row r="428" ht="12.75">
      <c r="C428" s="194"/>
    </row>
    <row r="429" ht="12.75">
      <c r="C429" s="194"/>
    </row>
    <row r="430" ht="12.75">
      <c r="C430" s="194"/>
    </row>
    <row r="431" ht="12.75">
      <c r="C431" s="194"/>
    </row>
    <row r="432" ht="12.75">
      <c r="C432" s="194"/>
    </row>
    <row r="433" ht="12.75">
      <c r="C433" s="194"/>
    </row>
    <row r="434" ht="12.75">
      <c r="C434" s="194"/>
    </row>
    <row r="435" ht="12.75">
      <c r="C435" s="194"/>
    </row>
    <row r="436" ht="12.75">
      <c r="C436" s="194"/>
    </row>
    <row r="437" ht="12.75">
      <c r="C437" s="194"/>
    </row>
    <row r="438" ht="12.75">
      <c r="C438" s="194"/>
    </row>
    <row r="439" ht="12.75">
      <c r="C439" s="194"/>
    </row>
    <row r="440" ht="12.75">
      <c r="C440" s="194"/>
    </row>
    <row r="441" ht="12.75">
      <c r="C441" s="194"/>
    </row>
    <row r="442" ht="12.75">
      <c r="C442" s="194"/>
    </row>
    <row r="443" ht="12.75">
      <c r="C443" s="194"/>
    </row>
    <row r="444" ht="12.75">
      <c r="C444" s="194"/>
    </row>
    <row r="445" ht="12.75">
      <c r="C445" s="194"/>
    </row>
  </sheetData>
  <sheetProtection/>
  <mergeCells count="11">
    <mergeCell ref="A1:C1"/>
    <mergeCell ref="A2:C2"/>
    <mergeCell ref="A4:C4"/>
    <mergeCell ref="B3:C3"/>
    <mergeCell ref="B5:C5"/>
    <mergeCell ref="B6:C6"/>
    <mergeCell ref="B10:C10"/>
    <mergeCell ref="D15:H15"/>
    <mergeCell ref="D18:E18"/>
    <mergeCell ref="B7:C7"/>
    <mergeCell ref="B8:C8"/>
  </mergeCells>
  <printOptions/>
  <pageMargins left="0.63" right="0.48" top="0.72" bottom="0.39" header="0.2362204724409449" footer="0.2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7"/>
  <sheetViews>
    <sheetView view="pageBreakPreview" zoomScaleSheetLayoutView="100" zoomScalePageLayoutView="0" workbookViewId="0" topLeftCell="A1">
      <selection activeCell="F6" sqref="F6:G6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5.125" style="0" customWidth="1"/>
    <col min="4" max="4" width="12.75390625" style="0" customWidth="1"/>
    <col min="5" max="5" width="5.125" style="0" customWidth="1"/>
    <col min="6" max="6" width="74.125" style="0" customWidth="1"/>
    <col min="7" max="7" width="15.875" style="0" customWidth="1"/>
    <col min="11" max="11" width="10.625" style="0" bestFit="1" customWidth="1"/>
  </cols>
  <sheetData>
    <row r="1" spans="1:7" ht="12.75">
      <c r="A1" s="240" t="s">
        <v>222</v>
      </c>
      <c r="B1" s="240"/>
      <c r="C1" s="240"/>
      <c r="D1" s="240"/>
      <c r="E1" s="240"/>
      <c r="F1" s="240"/>
      <c r="G1" s="240"/>
    </row>
    <row r="2" spans="1:7" ht="12.75">
      <c r="A2" s="240" t="s">
        <v>476</v>
      </c>
      <c r="B2" s="240"/>
      <c r="C2" s="240"/>
      <c r="D2" s="240"/>
      <c r="E2" s="240"/>
      <c r="F2" s="240"/>
      <c r="G2" s="240"/>
    </row>
    <row r="3" spans="1:7" ht="15">
      <c r="A3" s="150"/>
      <c r="B3" s="150"/>
      <c r="C3" s="150"/>
      <c r="D3" s="150"/>
      <c r="E3" s="150"/>
      <c r="F3" s="241" t="s">
        <v>362</v>
      </c>
      <c r="G3" s="241"/>
    </row>
    <row r="4" spans="1:7" ht="12.75">
      <c r="A4" s="240" t="s">
        <v>558</v>
      </c>
      <c r="B4" s="240"/>
      <c r="C4" s="240"/>
      <c r="D4" s="240"/>
      <c r="E4" s="240"/>
      <c r="F4" s="240"/>
      <c r="G4" s="240"/>
    </row>
    <row r="5" spans="1:7" ht="15">
      <c r="A5" s="2"/>
      <c r="B5" s="2"/>
      <c r="C5" s="2"/>
      <c r="D5" s="2"/>
      <c r="E5" s="2"/>
      <c r="F5" s="202"/>
      <c r="G5" s="195" t="s">
        <v>44</v>
      </c>
    </row>
    <row r="6" spans="1:13" ht="15">
      <c r="A6" s="2"/>
      <c r="B6" s="2"/>
      <c r="C6" s="2"/>
      <c r="D6" s="2"/>
      <c r="E6" s="2"/>
      <c r="F6" s="238" t="s">
        <v>329</v>
      </c>
      <c r="G6" s="238"/>
      <c r="H6" s="36"/>
      <c r="I6" s="36"/>
      <c r="J6" s="36"/>
      <c r="K6" s="36"/>
      <c r="L6" s="36"/>
      <c r="M6" s="36"/>
    </row>
    <row r="7" spans="1:7" ht="15">
      <c r="A7" s="2"/>
      <c r="B7" s="2"/>
      <c r="C7" s="2"/>
      <c r="D7" s="2"/>
      <c r="E7" s="2"/>
      <c r="F7" s="238" t="s">
        <v>362</v>
      </c>
      <c r="G7" s="238"/>
    </row>
    <row r="8" spans="1:7" ht="15">
      <c r="A8" s="2"/>
      <c r="B8" s="2"/>
      <c r="C8" s="2"/>
      <c r="D8" s="2"/>
      <c r="E8" s="2"/>
      <c r="F8" s="238" t="s">
        <v>480</v>
      </c>
      <c r="G8" s="238"/>
    </row>
    <row r="9" spans="1:7" ht="15">
      <c r="A9" s="2"/>
      <c r="B9" s="2"/>
      <c r="C9" s="2"/>
      <c r="D9" s="2"/>
      <c r="E9" s="2"/>
      <c r="F9" s="3"/>
      <c r="G9" s="3"/>
    </row>
    <row r="10" spans="1:7" ht="27" customHeight="1">
      <c r="A10" s="239" t="s">
        <v>432</v>
      </c>
      <c r="B10" s="239"/>
      <c r="C10" s="239"/>
      <c r="D10" s="239"/>
      <c r="E10" s="239"/>
      <c r="F10" s="239"/>
      <c r="G10" s="239"/>
    </row>
    <row r="11" spans="1:7" ht="15">
      <c r="A11" s="2"/>
      <c r="B11" s="2"/>
      <c r="C11" s="2"/>
      <c r="D11" s="2"/>
      <c r="E11" s="2"/>
      <c r="F11" s="3"/>
      <c r="G11" s="4" t="s">
        <v>45</v>
      </c>
    </row>
    <row r="12" spans="1:7" ht="38.25">
      <c r="A12" s="5" t="s">
        <v>46</v>
      </c>
      <c r="B12" s="5" t="s">
        <v>47</v>
      </c>
      <c r="C12" s="5" t="s">
        <v>48</v>
      </c>
      <c r="D12" s="1" t="s">
        <v>3</v>
      </c>
      <c r="E12" s="1" t="s">
        <v>4</v>
      </c>
      <c r="F12" s="5" t="s">
        <v>49</v>
      </c>
      <c r="G12" s="5" t="s">
        <v>50</v>
      </c>
    </row>
    <row r="13" spans="1:7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14.25">
      <c r="A14" s="6" t="s">
        <v>51</v>
      </c>
      <c r="B14" s="7" t="s">
        <v>11</v>
      </c>
      <c r="C14" s="7"/>
      <c r="D14" s="8"/>
      <c r="E14" s="8"/>
      <c r="F14" s="9" t="s">
        <v>52</v>
      </c>
      <c r="G14" s="10">
        <f>G15+G21+G27+G39+G45+G33+G214</f>
        <v>11459.96456</v>
      </c>
    </row>
    <row r="15" spans="1:7" ht="35.25" customHeight="1">
      <c r="A15" s="11"/>
      <c r="B15" s="6" t="s">
        <v>11</v>
      </c>
      <c r="C15" s="6" t="s">
        <v>20</v>
      </c>
      <c r="D15" s="6"/>
      <c r="E15" s="6"/>
      <c r="F15" s="81" t="s">
        <v>53</v>
      </c>
      <c r="G15" s="24">
        <f>G16</f>
        <v>2077.77711</v>
      </c>
    </row>
    <row r="16" spans="1:7" ht="15" customHeight="1">
      <c r="A16" s="50"/>
      <c r="B16" s="15" t="s">
        <v>11</v>
      </c>
      <c r="C16" s="15" t="s">
        <v>20</v>
      </c>
      <c r="D16" s="15" t="s">
        <v>344</v>
      </c>
      <c r="E16" s="15"/>
      <c r="F16" s="16" t="s">
        <v>55</v>
      </c>
      <c r="G16" s="17">
        <f>G19</f>
        <v>2077.77711</v>
      </c>
    </row>
    <row r="17" spans="1:7" ht="13.5" customHeight="1">
      <c r="A17" s="50"/>
      <c r="B17" s="15" t="s">
        <v>11</v>
      </c>
      <c r="C17" s="15" t="s">
        <v>20</v>
      </c>
      <c r="D17" s="15" t="s">
        <v>344</v>
      </c>
      <c r="E17" s="15"/>
      <c r="F17" s="16" t="s">
        <v>55</v>
      </c>
      <c r="G17" s="17">
        <f>'прил.4'!H18</f>
        <v>2077.77711</v>
      </c>
    </row>
    <row r="18" spans="1:7" ht="14.25" customHeight="1">
      <c r="A18" s="50"/>
      <c r="B18" s="15" t="s">
        <v>11</v>
      </c>
      <c r="C18" s="15" t="s">
        <v>20</v>
      </c>
      <c r="D18" s="15" t="s">
        <v>344</v>
      </c>
      <c r="E18" s="15"/>
      <c r="F18" s="16" t="s">
        <v>55</v>
      </c>
      <c r="G18" s="17">
        <f>'прил.4'!H20</f>
        <v>2077.77711</v>
      </c>
    </row>
    <row r="19" spans="1:7" ht="18.75" customHeight="1">
      <c r="A19" s="14"/>
      <c r="B19" s="15" t="s">
        <v>11</v>
      </c>
      <c r="C19" s="15" t="s">
        <v>20</v>
      </c>
      <c r="D19" s="15" t="s">
        <v>331</v>
      </c>
      <c r="E19" s="15"/>
      <c r="F19" s="16" t="s">
        <v>12</v>
      </c>
      <c r="G19" s="17">
        <f>G20</f>
        <v>2077.77711</v>
      </c>
    </row>
    <row r="20" spans="1:11" ht="45" customHeight="1">
      <c r="A20" s="14"/>
      <c r="B20" s="15" t="s">
        <v>11</v>
      </c>
      <c r="C20" s="15" t="s">
        <v>20</v>
      </c>
      <c r="D20" s="15" t="s">
        <v>331</v>
      </c>
      <c r="E20" s="15" t="s">
        <v>41</v>
      </c>
      <c r="F20" s="16" t="s">
        <v>56</v>
      </c>
      <c r="G20" s="17">
        <f>'прил.4'!H22</f>
        <v>2077.77711</v>
      </c>
      <c r="K20" s="49"/>
    </row>
    <row r="21" spans="1:7" ht="48" customHeight="1" hidden="1">
      <c r="A21" s="11"/>
      <c r="B21" s="11" t="s">
        <v>11</v>
      </c>
      <c r="C21" s="11" t="s">
        <v>27</v>
      </c>
      <c r="D21" s="11"/>
      <c r="E21" s="11"/>
      <c r="F21" s="12" t="s">
        <v>14</v>
      </c>
      <c r="G21" s="13">
        <f>G22</f>
        <v>0</v>
      </c>
    </row>
    <row r="22" spans="1:7" ht="16.5" customHeight="1" hidden="1">
      <c r="A22" s="11"/>
      <c r="B22" s="18" t="s">
        <v>11</v>
      </c>
      <c r="C22" s="18" t="s">
        <v>27</v>
      </c>
      <c r="D22" s="18" t="s">
        <v>54</v>
      </c>
      <c r="E22" s="18"/>
      <c r="F22" s="19" t="s">
        <v>57</v>
      </c>
      <c r="G22" s="13">
        <f>G23</f>
        <v>0</v>
      </c>
    </row>
    <row r="23" spans="1:7" ht="45" customHeight="1" hidden="1">
      <c r="A23" s="11"/>
      <c r="B23" s="18" t="s">
        <v>11</v>
      </c>
      <c r="C23" s="18" t="s">
        <v>27</v>
      </c>
      <c r="D23" s="18" t="s">
        <v>58</v>
      </c>
      <c r="E23" s="18"/>
      <c r="F23" s="19" t="s">
        <v>59</v>
      </c>
      <c r="G23" s="13">
        <f>G24+G25+G26</f>
        <v>0</v>
      </c>
    </row>
    <row r="24" spans="1:7" ht="60.75" customHeight="1" hidden="1">
      <c r="A24" s="11"/>
      <c r="B24" s="18" t="s">
        <v>11</v>
      </c>
      <c r="C24" s="18" t="s">
        <v>27</v>
      </c>
      <c r="D24" s="18" t="s">
        <v>58</v>
      </c>
      <c r="E24" s="18" t="s">
        <v>41</v>
      </c>
      <c r="F24" s="19" t="s">
        <v>56</v>
      </c>
      <c r="G24" s="13"/>
    </row>
    <row r="25" spans="1:7" ht="29.25" customHeight="1" hidden="1">
      <c r="A25" s="11"/>
      <c r="B25" s="18" t="s">
        <v>11</v>
      </c>
      <c r="C25" s="18" t="s">
        <v>27</v>
      </c>
      <c r="D25" s="18" t="s">
        <v>58</v>
      </c>
      <c r="E25" s="18" t="s">
        <v>42</v>
      </c>
      <c r="F25" s="19" t="s">
        <v>60</v>
      </c>
      <c r="G25" s="13"/>
    </row>
    <row r="26" spans="1:7" ht="17.25" customHeight="1" hidden="1">
      <c r="A26" s="11"/>
      <c r="B26" s="20" t="s">
        <v>11</v>
      </c>
      <c r="C26" s="20" t="s">
        <v>27</v>
      </c>
      <c r="D26" s="20" t="s">
        <v>58</v>
      </c>
      <c r="E26" s="20" t="s">
        <v>43</v>
      </c>
      <c r="F26" s="19" t="s">
        <v>61</v>
      </c>
      <c r="G26" s="13"/>
    </row>
    <row r="27" spans="1:7" ht="52.5" customHeight="1">
      <c r="A27" s="11"/>
      <c r="B27" s="6" t="s">
        <v>11</v>
      </c>
      <c r="C27" s="6" t="s">
        <v>35</v>
      </c>
      <c r="D27" s="6"/>
      <c r="E27" s="6"/>
      <c r="F27" s="82" t="s">
        <v>62</v>
      </c>
      <c r="G27" s="24">
        <f>G28</f>
        <v>3361.48668</v>
      </c>
    </row>
    <row r="28" spans="1:7" ht="15">
      <c r="A28" s="6"/>
      <c r="B28" s="18" t="s">
        <v>11</v>
      </c>
      <c r="C28" s="18" t="s">
        <v>35</v>
      </c>
      <c r="D28" s="18" t="s">
        <v>344</v>
      </c>
      <c r="E28" s="18"/>
      <c r="F28" s="19" t="s">
        <v>57</v>
      </c>
      <c r="G28" s="13">
        <f>G31</f>
        <v>3361.48668</v>
      </c>
    </row>
    <row r="29" spans="1:7" ht="15">
      <c r="A29" s="6"/>
      <c r="B29" s="18" t="s">
        <v>11</v>
      </c>
      <c r="C29" s="18" t="s">
        <v>35</v>
      </c>
      <c r="D29" s="18" t="s">
        <v>344</v>
      </c>
      <c r="E29" s="18"/>
      <c r="F29" s="19" t="s">
        <v>57</v>
      </c>
      <c r="G29" s="13">
        <f>'прил.4'!H26</f>
        <v>3361.48668</v>
      </c>
    </row>
    <row r="30" spans="1:7" ht="15">
      <c r="A30" s="6"/>
      <c r="B30" s="18" t="s">
        <v>11</v>
      </c>
      <c r="C30" s="18" t="s">
        <v>35</v>
      </c>
      <c r="D30" s="18" t="s">
        <v>344</v>
      </c>
      <c r="E30" s="18"/>
      <c r="F30" s="19" t="s">
        <v>57</v>
      </c>
      <c r="G30" s="13">
        <f>'прил.4'!H27</f>
        <v>3361.48668</v>
      </c>
    </row>
    <row r="31" spans="1:7" ht="29.25" customHeight="1">
      <c r="A31" s="11"/>
      <c r="B31" s="18" t="s">
        <v>11</v>
      </c>
      <c r="C31" s="18" t="s">
        <v>35</v>
      </c>
      <c r="D31" s="18" t="s">
        <v>332</v>
      </c>
      <c r="E31" s="18"/>
      <c r="F31" s="19" t="s">
        <v>59</v>
      </c>
      <c r="G31" s="13">
        <f>G32</f>
        <v>3361.48668</v>
      </c>
    </row>
    <row r="32" spans="1:7" ht="45.75" customHeight="1">
      <c r="A32" s="11"/>
      <c r="B32" s="18" t="s">
        <v>11</v>
      </c>
      <c r="C32" s="18" t="s">
        <v>35</v>
      </c>
      <c r="D32" s="18" t="s">
        <v>332</v>
      </c>
      <c r="E32" s="18" t="s">
        <v>41</v>
      </c>
      <c r="F32" s="19" t="s">
        <v>56</v>
      </c>
      <c r="G32" s="13">
        <f>'прил.4'!H29</f>
        <v>3361.48668</v>
      </c>
    </row>
    <row r="33" spans="1:7" ht="23.25" customHeight="1">
      <c r="A33" s="11"/>
      <c r="B33" s="93" t="s">
        <v>11</v>
      </c>
      <c r="C33" s="93" t="s">
        <v>434</v>
      </c>
      <c r="D33" s="93"/>
      <c r="E33" s="93"/>
      <c r="F33" s="125" t="s">
        <v>458</v>
      </c>
      <c r="G33" s="24">
        <f>'прил.4'!H30</f>
        <v>144.77</v>
      </c>
    </row>
    <row r="34" spans="1:7" ht="15" customHeight="1">
      <c r="A34" s="11"/>
      <c r="B34" s="18" t="s">
        <v>11</v>
      </c>
      <c r="C34" s="18" t="s">
        <v>434</v>
      </c>
      <c r="D34" s="18" t="s">
        <v>344</v>
      </c>
      <c r="E34" s="18"/>
      <c r="F34" s="19" t="s">
        <v>57</v>
      </c>
      <c r="G34" s="13">
        <f>'прил.4'!H31</f>
        <v>144.77</v>
      </c>
    </row>
    <row r="35" spans="1:7" ht="15.75" customHeight="1">
      <c r="A35" s="11"/>
      <c r="B35" s="18" t="s">
        <v>11</v>
      </c>
      <c r="C35" s="18" t="s">
        <v>434</v>
      </c>
      <c r="D35" s="18" t="s">
        <v>344</v>
      </c>
      <c r="E35" s="18"/>
      <c r="F35" s="19" t="s">
        <v>57</v>
      </c>
      <c r="G35" s="13">
        <f>'прил.4'!H32</f>
        <v>144.77</v>
      </c>
    </row>
    <row r="36" spans="1:7" ht="17.25" customHeight="1">
      <c r="A36" s="11"/>
      <c r="B36" s="18" t="s">
        <v>11</v>
      </c>
      <c r="C36" s="18" t="s">
        <v>434</v>
      </c>
      <c r="D36" s="18" t="s">
        <v>344</v>
      </c>
      <c r="E36" s="18"/>
      <c r="F36" s="19" t="s">
        <v>57</v>
      </c>
      <c r="G36" s="13">
        <f>'прил.4'!H33</f>
        <v>144.77</v>
      </c>
    </row>
    <row r="37" spans="1:7" ht="16.5" customHeight="1">
      <c r="A37" s="11"/>
      <c r="B37" s="18" t="s">
        <v>11</v>
      </c>
      <c r="C37" s="18" t="s">
        <v>434</v>
      </c>
      <c r="D37" s="20" t="s">
        <v>347</v>
      </c>
      <c r="E37" s="18"/>
      <c r="F37" s="19" t="s">
        <v>457</v>
      </c>
      <c r="G37" s="13">
        <f>'прил.4'!H31</f>
        <v>144.77</v>
      </c>
    </row>
    <row r="38" spans="1:7" ht="20.25" customHeight="1">
      <c r="A38" s="11"/>
      <c r="B38" s="20" t="s">
        <v>11</v>
      </c>
      <c r="C38" s="20" t="s">
        <v>434</v>
      </c>
      <c r="D38" s="20" t="s">
        <v>347</v>
      </c>
      <c r="E38" s="20" t="s">
        <v>43</v>
      </c>
      <c r="F38" s="19" t="s">
        <v>60</v>
      </c>
      <c r="G38" s="13">
        <f>'прил.4'!H35</f>
        <v>144.77</v>
      </c>
    </row>
    <row r="39" spans="1:7" ht="15">
      <c r="A39" s="11"/>
      <c r="B39" s="6" t="s">
        <v>11</v>
      </c>
      <c r="C39" s="6" t="s">
        <v>63</v>
      </c>
      <c r="D39" s="6"/>
      <c r="E39" s="6"/>
      <c r="F39" s="25" t="s">
        <v>15</v>
      </c>
      <c r="G39" s="24">
        <f>G40</f>
        <v>7.5</v>
      </c>
    </row>
    <row r="40" spans="1:7" ht="16.5" customHeight="1">
      <c r="A40" s="22"/>
      <c r="B40" s="15" t="s">
        <v>11</v>
      </c>
      <c r="C40" s="15" t="s">
        <v>63</v>
      </c>
      <c r="D40" s="15" t="s">
        <v>344</v>
      </c>
      <c r="E40" s="15"/>
      <c r="F40" s="16" t="s">
        <v>55</v>
      </c>
      <c r="G40" s="13">
        <f>G43</f>
        <v>7.5</v>
      </c>
    </row>
    <row r="41" spans="1:7" ht="15" customHeight="1">
      <c r="A41" s="22"/>
      <c r="B41" s="15" t="s">
        <v>11</v>
      </c>
      <c r="C41" s="15" t="s">
        <v>63</v>
      </c>
      <c r="D41" s="15" t="s">
        <v>344</v>
      </c>
      <c r="E41" s="15"/>
      <c r="F41" s="16" t="s">
        <v>55</v>
      </c>
      <c r="G41" s="13">
        <f>'прил.4'!H38</f>
        <v>7.5</v>
      </c>
    </row>
    <row r="42" spans="1:7" ht="16.5" customHeight="1">
      <c r="A42" s="22"/>
      <c r="B42" s="15" t="s">
        <v>11</v>
      </c>
      <c r="C42" s="15" t="s">
        <v>63</v>
      </c>
      <c r="D42" s="15" t="s">
        <v>344</v>
      </c>
      <c r="E42" s="15"/>
      <c r="F42" s="16" t="s">
        <v>55</v>
      </c>
      <c r="G42" s="13">
        <f>'прил.4'!H39</f>
        <v>7.5</v>
      </c>
    </row>
    <row r="43" spans="1:7" ht="19.5" customHeight="1">
      <c r="A43" s="22"/>
      <c r="B43" s="15" t="s">
        <v>11</v>
      </c>
      <c r="C43" s="15" t="s">
        <v>63</v>
      </c>
      <c r="D43" s="15" t="s">
        <v>533</v>
      </c>
      <c r="E43" s="15"/>
      <c r="F43" s="16" t="s">
        <v>64</v>
      </c>
      <c r="G43" s="13">
        <f>G44</f>
        <v>7.5</v>
      </c>
    </row>
    <row r="44" spans="1:7" ht="16.5" customHeight="1">
      <c r="A44" s="22"/>
      <c r="B44" s="15" t="s">
        <v>11</v>
      </c>
      <c r="C44" s="15" t="s">
        <v>63</v>
      </c>
      <c r="D44" s="15" t="s">
        <v>533</v>
      </c>
      <c r="E44" s="15" t="s">
        <v>43</v>
      </c>
      <c r="F44" s="16" t="s">
        <v>61</v>
      </c>
      <c r="G44" s="13">
        <f>'прил.4'!H41</f>
        <v>7.5</v>
      </c>
    </row>
    <row r="45" spans="1:7" ht="17.25" customHeight="1">
      <c r="A45" s="11"/>
      <c r="B45" s="6" t="s">
        <v>11</v>
      </c>
      <c r="C45" s="6" t="s">
        <v>65</v>
      </c>
      <c r="D45" s="6"/>
      <c r="E45" s="6"/>
      <c r="F45" s="25" t="s">
        <v>21</v>
      </c>
      <c r="G45" s="24">
        <f>G46</f>
        <v>5281.43077</v>
      </c>
    </row>
    <row r="46" spans="1:7" ht="16.5" customHeight="1">
      <c r="A46" s="11"/>
      <c r="B46" s="15" t="s">
        <v>11</v>
      </c>
      <c r="C46" s="15" t="s">
        <v>65</v>
      </c>
      <c r="D46" s="15" t="s">
        <v>344</v>
      </c>
      <c r="E46" s="15"/>
      <c r="F46" s="16" t="s">
        <v>66</v>
      </c>
      <c r="G46" s="13">
        <f>G47</f>
        <v>5281.43077</v>
      </c>
    </row>
    <row r="47" spans="1:7" ht="15.75" customHeight="1">
      <c r="A47" s="11"/>
      <c r="B47" s="15" t="s">
        <v>11</v>
      </c>
      <c r="C47" s="15" t="s">
        <v>65</v>
      </c>
      <c r="D47" s="15" t="s">
        <v>344</v>
      </c>
      <c r="E47" s="15"/>
      <c r="F47" s="16" t="s">
        <v>66</v>
      </c>
      <c r="G47" s="13">
        <f>'прил.4'!H44</f>
        <v>5281.43077</v>
      </c>
    </row>
    <row r="48" spans="1:7" ht="15.75" customHeight="1">
      <c r="A48" s="11"/>
      <c r="B48" s="15" t="s">
        <v>11</v>
      </c>
      <c r="C48" s="15" t="s">
        <v>65</v>
      </c>
      <c r="D48" s="15" t="s">
        <v>344</v>
      </c>
      <c r="E48" s="15"/>
      <c r="F48" s="16" t="s">
        <v>66</v>
      </c>
      <c r="G48" s="13">
        <f>'прил.4'!H45</f>
        <v>5281.43077</v>
      </c>
    </row>
    <row r="49" spans="1:7" ht="36" customHeight="1">
      <c r="A49" s="11"/>
      <c r="B49" s="15" t="s">
        <v>11</v>
      </c>
      <c r="C49" s="15" t="s">
        <v>65</v>
      </c>
      <c r="D49" s="15" t="s">
        <v>348</v>
      </c>
      <c r="E49" s="15"/>
      <c r="F49" s="16" t="s">
        <v>67</v>
      </c>
      <c r="G49" s="13">
        <f>G50+G51+G52</f>
        <v>3532.35064</v>
      </c>
    </row>
    <row r="50" spans="1:7" ht="52.5" customHeight="1">
      <c r="A50" s="11"/>
      <c r="B50" s="15" t="s">
        <v>11</v>
      </c>
      <c r="C50" s="15" t="s">
        <v>65</v>
      </c>
      <c r="D50" s="15" t="s">
        <v>348</v>
      </c>
      <c r="E50" s="15" t="s">
        <v>41</v>
      </c>
      <c r="F50" s="16" t="s">
        <v>56</v>
      </c>
      <c r="G50" s="13">
        <f>'прил.4'!H47</f>
        <v>2901.83214</v>
      </c>
    </row>
    <row r="51" spans="1:7" ht="18" customHeight="1">
      <c r="A51" s="11"/>
      <c r="B51" s="15" t="s">
        <v>11</v>
      </c>
      <c r="C51" s="15" t="s">
        <v>65</v>
      </c>
      <c r="D51" s="15" t="s">
        <v>348</v>
      </c>
      <c r="E51" s="15" t="s">
        <v>42</v>
      </c>
      <c r="F51" s="16" t="s">
        <v>60</v>
      </c>
      <c r="G51" s="13">
        <f>'прил.4'!H48</f>
        <v>477.1365</v>
      </c>
    </row>
    <row r="52" spans="1:7" ht="18" customHeight="1">
      <c r="A52" s="11"/>
      <c r="B52" s="15" t="s">
        <v>11</v>
      </c>
      <c r="C52" s="15" t="s">
        <v>65</v>
      </c>
      <c r="D52" s="15" t="s">
        <v>459</v>
      </c>
      <c r="E52" s="15" t="s">
        <v>43</v>
      </c>
      <c r="F52" s="16" t="s">
        <v>60</v>
      </c>
      <c r="G52" s="13">
        <f>'прил.4'!H49</f>
        <v>153.382</v>
      </c>
    </row>
    <row r="53" spans="1:7" ht="18" customHeight="1" hidden="1">
      <c r="A53" s="11"/>
      <c r="B53" s="15" t="s">
        <v>11</v>
      </c>
      <c r="C53" s="15" t="s">
        <v>65</v>
      </c>
      <c r="D53" s="15" t="s">
        <v>327</v>
      </c>
      <c r="E53" s="15" t="s">
        <v>43</v>
      </c>
      <c r="F53" s="16" t="s">
        <v>61</v>
      </c>
      <c r="G53" s="13">
        <f>'прил.4'!H50</f>
        <v>0</v>
      </c>
    </row>
    <row r="54" spans="1:7" ht="19.5" customHeight="1">
      <c r="A54" s="11"/>
      <c r="B54" s="15" t="s">
        <v>11</v>
      </c>
      <c r="C54" s="15" t="s">
        <v>65</v>
      </c>
      <c r="D54" s="15" t="s">
        <v>349</v>
      </c>
      <c r="E54" s="15"/>
      <c r="F54" s="16" t="s">
        <v>68</v>
      </c>
      <c r="G54" s="13">
        <f>G55</f>
        <v>1708.58013</v>
      </c>
    </row>
    <row r="55" spans="1:7" ht="18.75" customHeight="1">
      <c r="A55" s="11"/>
      <c r="B55" s="15" t="s">
        <v>11</v>
      </c>
      <c r="C55" s="15" t="s">
        <v>65</v>
      </c>
      <c r="D55" s="15" t="s">
        <v>349</v>
      </c>
      <c r="E55" s="15" t="s">
        <v>42</v>
      </c>
      <c r="F55" s="16" t="s">
        <v>60</v>
      </c>
      <c r="G55" s="13">
        <f>'прил.4'!H53</f>
        <v>1708.58013</v>
      </c>
    </row>
    <row r="56" spans="1:7" ht="44.25" customHeight="1">
      <c r="A56" s="11"/>
      <c r="B56" s="15" t="s">
        <v>11</v>
      </c>
      <c r="C56" s="15" t="s">
        <v>65</v>
      </c>
      <c r="D56" s="11" t="s">
        <v>350</v>
      </c>
      <c r="E56" s="11"/>
      <c r="F56" s="21" t="s">
        <v>69</v>
      </c>
      <c r="G56" s="13">
        <f>G57</f>
        <v>20.5</v>
      </c>
    </row>
    <row r="57" spans="1:7" ht="22.5" customHeight="1">
      <c r="A57" s="11"/>
      <c r="B57" s="15" t="s">
        <v>11</v>
      </c>
      <c r="C57" s="15" t="s">
        <v>65</v>
      </c>
      <c r="D57" s="11" t="s">
        <v>350</v>
      </c>
      <c r="E57" s="11" t="s">
        <v>42</v>
      </c>
      <c r="F57" s="21" t="s">
        <v>60</v>
      </c>
      <c r="G57" s="13">
        <f>'прил.4'!H55</f>
        <v>20.5</v>
      </c>
    </row>
    <row r="58" spans="1:7" ht="30.75" customHeight="1">
      <c r="A58" s="11"/>
      <c r="B58" s="15" t="s">
        <v>11</v>
      </c>
      <c r="C58" s="15" t="s">
        <v>65</v>
      </c>
      <c r="D58" s="11" t="s">
        <v>449</v>
      </c>
      <c r="E58" s="11"/>
      <c r="F58" s="21" t="s">
        <v>460</v>
      </c>
      <c r="G58" s="13">
        <f>G59</f>
        <v>20</v>
      </c>
    </row>
    <row r="59" spans="1:7" ht="33" customHeight="1">
      <c r="A59" s="11"/>
      <c r="B59" s="15" t="s">
        <v>11</v>
      </c>
      <c r="C59" s="15" t="s">
        <v>65</v>
      </c>
      <c r="D59" s="11" t="s">
        <v>451</v>
      </c>
      <c r="E59" s="11"/>
      <c r="F59" s="21" t="s">
        <v>461</v>
      </c>
      <c r="G59" s="13">
        <f>G61</f>
        <v>20</v>
      </c>
    </row>
    <row r="60" spans="1:7" ht="33" customHeight="1">
      <c r="A60" s="11"/>
      <c r="B60" s="15" t="s">
        <v>11</v>
      </c>
      <c r="C60" s="15" t="s">
        <v>65</v>
      </c>
      <c r="D60" s="11" t="s">
        <v>451</v>
      </c>
      <c r="E60" s="11"/>
      <c r="F60" s="21" t="s">
        <v>469</v>
      </c>
      <c r="G60" s="13">
        <f>'прил.4'!H59</f>
        <v>20</v>
      </c>
    </row>
    <row r="61" spans="1:7" ht="45" customHeight="1">
      <c r="A61" s="11"/>
      <c r="B61" s="15" t="s">
        <v>11</v>
      </c>
      <c r="C61" s="15" t="s">
        <v>65</v>
      </c>
      <c r="D61" s="11" t="s">
        <v>430</v>
      </c>
      <c r="E61" s="11"/>
      <c r="F61" s="21" t="s">
        <v>76</v>
      </c>
      <c r="G61" s="13">
        <f>G62</f>
        <v>20</v>
      </c>
    </row>
    <row r="62" spans="1:7" ht="19.5" customHeight="1">
      <c r="A62" s="11"/>
      <c r="B62" s="15" t="s">
        <v>11</v>
      </c>
      <c r="C62" s="15" t="s">
        <v>65</v>
      </c>
      <c r="D62" s="11" t="s">
        <v>430</v>
      </c>
      <c r="E62" s="11" t="s">
        <v>42</v>
      </c>
      <c r="F62" s="21" t="s">
        <v>60</v>
      </c>
      <c r="G62" s="13">
        <v>20</v>
      </c>
    </row>
    <row r="63" spans="1:7" ht="19.5" customHeight="1">
      <c r="A63" s="6" t="s">
        <v>215</v>
      </c>
      <c r="B63" s="45" t="s">
        <v>20</v>
      </c>
      <c r="C63" s="15"/>
      <c r="D63" s="11"/>
      <c r="E63" s="11"/>
      <c r="F63" s="199" t="s">
        <v>208</v>
      </c>
      <c r="G63" s="24">
        <f>G64</f>
        <v>158.6</v>
      </c>
    </row>
    <row r="64" spans="1:7" ht="18.75" customHeight="1">
      <c r="A64" s="11"/>
      <c r="B64" s="15" t="s">
        <v>20</v>
      </c>
      <c r="C64" s="15" t="s">
        <v>27</v>
      </c>
      <c r="D64" s="11"/>
      <c r="E64" s="11"/>
      <c r="F64" s="137" t="s">
        <v>209</v>
      </c>
      <c r="G64" s="13">
        <f>'прил.4'!H63</f>
        <v>158.6</v>
      </c>
    </row>
    <row r="65" spans="1:7" ht="18.75" customHeight="1">
      <c r="A65" s="11"/>
      <c r="B65" s="15" t="s">
        <v>20</v>
      </c>
      <c r="C65" s="15" t="s">
        <v>27</v>
      </c>
      <c r="D65" s="234" t="s">
        <v>344</v>
      </c>
      <c r="E65" s="11"/>
      <c r="F65" s="137" t="s">
        <v>55</v>
      </c>
      <c r="G65" s="13">
        <f>'прил.4'!H64</f>
        <v>158.6</v>
      </c>
    </row>
    <row r="66" spans="1:7" ht="18.75" customHeight="1">
      <c r="A66" s="11"/>
      <c r="B66" s="15" t="s">
        <v>20</v>
      </c>
      <c r="C66" s="15" t="s">
        <v>27</v>
      </c>
      <c r="D66" s="234" t="s">
        <v>344</v>
      </c>
      <c r="E66" s="11"/>
      <c r="F66" s="137" t="s">
        <v>55</v>
      </c>
      <c r="G66" s="13">
        <f>'прил.4'!H65</f>
        <v>158.6</v>
      </c>
    </row>
    <row r="67" spans="1:7" ht="18.75" customHeight="1">
      <c r="A67" s="11"/>
      <c r="B67" s="15" t="s">
        <v>20</v>
      </c>
      <c r="C67" s="15" t="s">
        <v>27</v>
      </c>
      <c r="D67" s="234" t="s">
        <v>344</v>
      </c>
      <c r="E67" s="11"/>
      <c r="F67" s="137" t="s">
        <v>55</v>
      </c>
      <c r="G67" s="13">
        <f>'прил.4'!H66</f>
        <v>158.6</v>
      </c>
    </row>
    <row r="68" spans="1:7" ht="30.75" customHeight="1">
      <c r="A68" s="11"/>
      <c r="B68" s="15" t="s">
        <v>20</v>
      </c>
      <c r="C68" s="15" t="s">
        <v>27</v>
      </c>
      <c r="D68" s="234" t="s">
        <v>351</v>
      </c>
      <c r="E68" s="11"/>
      <c r="F68" s="137" t="s">
        <v>470</v>
      </c>
      <c r="G68" s="13">
        <f>'прил.4'!H67</f>
        <v>158.6</v>
      </c>
    </row>
    <row r="69" spans="1:7" ht="18" customHeight="1">
      <c r="A69" s="11"/>
      <c r="B69" s="15" t="s">
        <v>20</v>
      </c>
      <c r="C69" s="15" t="s">
        <v>27</v>
      </c>
      <c r="D69" s="234" t="s">
        <v>351</v>
      </c>
      <c r="E69" s="11" t="s">
        <v>41</v>
      </c>
      <c r="F69" s="51" t="s">
        <v>16</v>
      </c>
      <c r="G69" s="13">
        <f>'прил.4'!H68</f>
        <v>145.9</v>
      </c>
    </row>
    <row r="70" spans="1:7" ht="19.5" customHeight="1">
      <c r="A70" s="11"/>
      <c r="B70" s="15" t="s">
        <v>20</v>
      </c>
      <c r="C70" s="15" t="s">
        <v>27</v>
      </c>
      <c r="D70" s="142" t="s">
        <v>351</v>
      </c>
      <c r="E70" s="11" t="s">
        <v>42</v>
      </c>
      <c r="F70" s="51" t="s">
        <v>16</v>
      </c>
      <c r="G70" s="13">
        <f>'прил.4'!H69</f>
        <v>12.7</v>
      </c>
    </row>
    <row r="71" spans="1:7" ht="18.75" customHeight="1" hidden="1">
      <c r="A71" s="11"/>
      <c r="B71" s="15"/>
      <c r="C71" s="15"/>
      <c r="D71" s="11"/>
      <c r="E71" s="11"/>
      <c r="F71" s="47" t="s">
        <v>211</v>
      </c>
      <c r="G71" s="13">
        <f>'прил.4'!H70</f>
        <v>158.6</v>
      </c>
    </row>
    <row r="72" spans="1:7" ht="24.75" customHeight="1">
      <c r="A72" s="6" t="s">
        <v>216</v>
      </c>
      <c r="B72" s="6" t="s">
        <v>27</v>
      </c>
      <c r="C72" s="6"/>
      <c r="D72" s="6"/>
      <c r="E72" s="6"/>
      <c r="F72" s="23" t="s">
        <v>33</v>
      </c>
      <c r="G72" s="24">
        <f>G79+G73</f>
        <v>262.48332</v>
      </c>
    </row>
    <row r="73" spans="1:7" ht="18.75" customHeight="1" hidden="1">
      <c r="A73" s="6"/>
      <c r="B73" s="11" t="s">
        <v>27</v>
      </c>
      <c r="C73" s="11" t="s">
        <v>35</v>
      </c>
      <c r="D73" s="6"/>
      <c r="E73" s="6"/>
      <c r="F73" s="138" t="s">
        <v>212</v>
      </c>
      <c r="G73" s="13">
        <f>'прил.4'!H72</f>
        <v>0</v>
      </c>
    </row>
    <row r="74" spans="1:7" ht="18.75" customHeight="1" hidden="1">
      <c r="A74" s="6"/>
      <c r="B74" s="11" t="s">
        <v>27</v>
      </c>
      <c r="C74" s="11" t="s">
        <v>35</v>
      </c>
      <c r="D74" s="141" t="s">
        <v>344</v>
      </c>
      <c r="E74" s="6"/>
      <c r="F74" s="139" t="s">
        <v>55</v>
      </c>
      <c r="G74" s="13">
        <f>'прил.4'!H73</f>
        <v>0</v>
      </c>
    </row>
    <row r="75" spans="1:7" ht="18.75" customHeight="1" hidden="1">
      <c r="A75" s="6"/>
      <c r="B75" s="11" t="s">
        <v>27</v>
      </c>
      <c r="C75" s="11" t="s">
        <v>35</v>
      </c>
      <c r="D75" s="141" t="s">
        <v>344</v>
      </c>
      <c r="E75" s="6"/>
      <c r="F75" s="139" t="s">
        <v>55</v>
      </c>
      <c r="G75" s="13"/>
    </row>
    <row r="76" spans="1:7" ht="18.75" customHeight="1" hidden="1">
      <c r="A76" s="6"/>
      <c r="B76" s="11" t="s">
        <v>27</v>
      </c>
      <c r="C76" s="11" t="s">
        <v>35</v>
      </c>
      <c r="D76" s="141" t="s">
        <v>344</v>
      </c>
      <c r="E76" s="6"/>
      <c r="F76" s="139" t="s">
        <v>55</v>
      </c>
      <c r="G76" s="13"/>
    </row>
    <row r="77" spans="1:7" ht="29.25" customHeight="1" hidden="1">
      <c r="A77" s="6"/>
      <c r="B77" s="11" t="s">
        <v>27</v>
      </c>
      <c r="C77" s="11" t="s">
        <v>35</v>
      </c>
      <c r="D77" s="142" t="s">
        <v>333</v>
      </c>
      <c r="E77" s="6"/>
      <c r="F77" s="139" t="s">
        <v>213</v>
      </c>
      <c r="G77" s="13">
        <f>'прил.4'!H74</f>
        <v>0</v>
      </c>
    </row>
    <row r="78" spans="1:7" ht="20.25" customHeight="1" hidden="1">
      <c r="A78" s="6"/>
      <c r="B78" s="11"/>
      <c r="C78" s="11"/>
      <c r="D78" s="46"/>
      <c r="E78" s="6"/>
      <c r="F78" s="140" t="s">
        <v>211</v>
      </c>
      <c r="G78" s="48">
        <f>'прил.4'!H75</f>
        <v>0</v>
      </c>
    </row>
    <row r="79" spans="1:7" ht="30" customHeight="1">
      <c r="A79" s="6"/>
      <c r="B79" s="11" t="s">
        <v>27</v>
      </c>
      <c r="C79" s="11" t="s">
        <v>70</v>
      </c>
      <c r="D79" s="11"/>
      <c r="E79" s="11"/>
      <c r="F79" s="12" t="s">
        <v>28</v>
      </c>
      <c r="G79" s="13">
        <f>G80</f>
        <v>262.48332</v>
      </c>
    </row>
    <row r="80" spans="1:7" ht="18.75" customHeight="1">
      <c r="A80" s="6"/>
      <c r="B80" s="11" t="s">
        <v>27</v>
      </c>
      <c r="C80" s="11" t="s">
        <v>70</v>
      </c>
      <c r="D80" s="15" t="s">
        <v>344</v>
      </c>
      <c r="E80" s="15"/>
      <c r="F80" s="16" t="s">
        <v>57</v>
      </c>
      <c r="G80" s="13">
        <f>G83</f>
        <v>262.48332</v>
      </c>
    </row>
    <row r="81" spans="1:7" ht="16.5" customHeight="1">
      <c r="A81" s="6"/>
      <c r="B81" s="11" t="s">
        <v>27</v>
      </c>
      <c r="C81" s="11" t="s">
        <v>70</v>
      </c>
      <c r="D81" s="15" t="s">
        <v>344</v>
      </c>
      <c r="E81" s="15"/>
      <c r="F81" s="16" t="s">
        <v>57</v>
      </c>
      <c r="G81" s="13">
        <f>'прил.4'!H78</f>
        <v>262.48332</v>
      </c>
    </row>
    <row r="82" spans="1:7" ht="15.75" customHeight="1">
      <c r="A82" s="6"/>
      <c r="B82" s="11" t="s">
        <v>27</v>
      </c>
      <c r="C82" s="11" t="s">
        <v>70</v>
      </c>
      <c r="D82" s="15" t="s">
        <v>344</v>
      </c>
      <c r="E82" s="15"/>
      <c r="F82" s="16" t="s">
        <v>57</v>
      </c>
      <c r="G82" s="13">
        <f>'прил.4'!H79</f>
        <v>262.48332</v>
      </c>
    </row>
    <row r="83" spans="1:7" ht="30" customHeight="1">
      <c r="A83" s="6"/>
      <c r="B83" s="11" t="s">
        <v>27</v>
      </c>
      <c r="C83" s="11" t="s">
        <v>70</v>
      </c>
      <c r="D83" s="15" t="s">
        <v>352</v>
      </c>
      <c r="E83" s="11"/>
      <c r="F83" s="12" t="s">
        <v>71</v>
      </c>
      <c r="G83" s="13">
        <f>G84</f>
        <v>262.48332</v>
      </c>
    </row>
    <row r="84" spans="1:7" ht="19.5" customHeight="1">
      <c r="A84" s="6"/>
      <c r="B84" s="11" t="s">
        <v>27</v>
      </c>
      <c r="C84" s="11" t="s">
        <v>70</v>
      </c>
      <c r="D84" s="15" t="s">
        <v>352</v>
      </c>
      <c r="E84" s="11" t="s">
        <v>42</v>
      </c>
      <c r="F84" s="21" t="s">
        <v>60</v>
      </c>
      <c r="G84" s="13">
        <f>'прил.4'!H81</f>
        <v>262.48332</v>
      </c>
    </row>
    <row r="85" spans="1:7" ht="24" customHeight="1">
      <c r="A85" s="6" t="s">
        <v>8</v>
      </c>
      <c r="B85" s="6" t="s">
        <v>35</v>
      </c>
      <c r="C85" s="6"/>
      <c r="D85" s="6"/>
      <c r="E85" s="6"/>
      <c r="F85" s="23" t="s">
        <v>34</v>
      </c>
      <c r="G85" s="24">
        <f>G86+G97</f>
        <v>6858.529640000001</v>
      </c>
    </row>
    <row r="86" spans="1:7" ht="17.25" customHeight="1">
      <c r="A86" s="6"/>
      <c r="B86" s="11" t="s">
        <v>35</v>
      </c>
      <c r="C86" s="11" t="s">
        <v>70</v>
      </c>
      <c r="D86" s="11"/>
      <c r="E86" s="11"/>
      <c r="F86" s="12" t="s">
        <v>72</v>
      </c>
      <c r="G86" s="13">
        <f>G87</f>
        <v>1241.00964</v>
      </c>
    </row>
    <row r="87" spans="1:7" ht="18.75" customHeight="1">
      <c r="A87" s="6"/>
      <c r="B87" s="11" t="s">
        <v>35</v>
      </c>
      <c r="C87" s="11" t="s">
        <v>70</v>
      </c>
      <c r="D87" s="11" t="s">
        <v>344</v>
      </c>
      <c r="E87" s="11"/>
      <c r="F87" s="16" t="s">
        <v>57</v>
      </c>
      <c r="G87" s="13">
        <f>G88</f>
        <v>1241.00964</v>
      </c>
    </row>
    <row r="88" spans="1:7" ht="17.25" customHeight="1">
      <c r="A88" s="6"/>
      <c r="B88" s="11" t="s">
        <v>35</v>
      </c>
      <c r="C88" s="11" t="s">
        <v>70</v>
      </c>
      <c r="D88" s="11" t="s">
        <v>344</v>
      </c>
      <c r="E88" s="11"/>
      <c r="F88" s="16" t="s">
        <v>57</v>
      </c>
      <c r="G88" s="13">
        <f>'прил.4'!H85</f>
        <v>1241.00964</v>
      </c>
    </row>
    <row r="89" spans="1:7" ht="18" customHeight="1">
      <c r="A89" s="6"/>
      <c r="B89" s="11" t="s">
        <v>35</v>
      </c>
      <c r="C89" s="11" t="s">
        <v>70</v>
      </c>
      <c r="D89" s="11" t="s">
        <v>344</v>
      </c>
      <c r="E89" s="11"/>
      <c r="F89" s="16" t="s">
        <v>57</v>
      </c>
      <c r="G89" s="13">
        <f>'прил.4'!H86</f>
        <v>1241.00964</v>
      </c>
    </row>
    <row r="90" spans="1:7" ht="47.25" customHeight="1">
      <c r="A90" s="6"/>
      <c r="B90" s="11" t="s">
        <v>35</v>
      </c>
      <c r="C90" s="11" t="s">
        <v>70</v>
      </c>
      <c r="D90" s="11" t="s">
        <v>353</v>
      </c>
      <c r="E90" s="11"/>
      <c r="F90" s="12" t="s">
        <v>295</v>
      </c>
      <c r="G90" s="13">
        <f>G91</f>
        <v>194.04863999999998</v>
      </c>
    </row>
    <row r="91" spans="1:7" ht="69.75" customHeight="1" hidden="1">
      <c r="A91" s="6"/>
      <c r="B91" s="11" t="s">
        <v>35</v>
      </c>
      <c r="C91" s="11" t="s">
        <v>70</v>
      </c>
      <c r="D91" s="11" t="s">
        <v>75</v>
      </c>
      <c r="E91" s="11"/>
      <c r="F91" s="12" t="s">
        <v>76</v>
      </c>
      <c r="G91" s="13">
        <f>G92</f>
        <v>194.04863999999998</v>
      </c>
    </row>
    <row r="92" spans="1:7" ht="20.25" customHeight="1">
      <c r="A92" s="6"/>
      <c r="B92" s="11" t="s">
        <v>35</v>
      </c>
      <c r="C92" s="11" t="s">
        <v>70</v>
      </c>
      <c r="D92" s="11" t="s">
        <v>353</v>
      </c>
      <c r="E92" s="11" t="s">
        <v>42</v>
      </c>
      <c r="F92" s="21" t="s">
        <v>60</v>
      </c>
      <c r="G92" s="13">
        <f>'прил.4'!H89</f>
        <v>194.04863999999998</v>
      </c>
    </row>
    <row r="93" spans="1:7" ht="20.25" customHeight="1">
      <c r="A93" s="6"/>
      <c r="B93" s="11" t="s">
        <v>35</v>
      </c>
      <c r="C93" s="11" t="s">
        <v>70</v>
      </c>
      <c r="D93" s="11" t="s">
        <v>535</v>
      </c>
      <c r="E93" s="11"/>
      <c r="F93" s="92" t="s">
        <v>534</v>
      </c>
      <c r="G93" s="13">
        <f>G94</f>
        <v>746.961</v>
      </c>
    </row>
    <row r="94" spans="1:7" ht="20.25" customHeight="1">
      <c r="A94" s="6"/>
      <c r="B94" s="11" t="s">
        <v>35</v>
      </c>
      <c r="C94" s="11" t="s">
        <v>70</v>
      </c>
      <c r="D94" s="11" t="s">
        <v>535</v>
      </c>
      <c r="E94" s="11" t="s">
        <v>42</v>
      </c>
      <c r="F94" s="21" t="s">
        <v>60</v>
      </c>
      <c r="G94" s="13">
        <f>'прил.4'!H93</f>
        <v>746.961</v>
      </c>
    </row>
    <row r="95" spans="1:7" ht="19.5" customHeight="1">
      <c r="A95" s="6"/>
      <c r="B95" s="11" t="s">
        <v>35</v>
      </c>
      <c r="C95" s="11" t="s">
        <v>70</v>
      </c>
      <c r="D95" s="11" t="s">
        <v>353</v>
      </c>
      <c r="E95" s="11"/>
      <c r="F95" s="21" t="s">
        <v>326</v>
      </c>
      <c r="G95" s="13">
        <f>G96</f>
        <v>300</v>
      </c>
    </row>
    <row r="96" spans="1:7" ht="20.25" customHeight="1">
      <c r="A96" s="6"/>
      <c r="B96" s="11" t="s">
        <v>35</v>
      </c>
      <c r="C96" s="11" t="s">
        <v>70</v>
      </c>
      <c r="D96" s="11" t="s">
        <v>353</v>
      </c>
      <c r="E96" s="11" t="s">
        <v>42</v>
      </c>
      <c r="F96" s="21" t="s">
        <v>60</v>
      </c>
      <c r="G96" s="13">
        <f>'прил.4'!H91</f>
        <v>300</v>
      </c>
    </row>
    <row r="97" spans="1:7" ht="18.75" customHeight="1">
      <c r="A97" s="6"/>
      <c r="B97" s="136" t="s">
        <v>35</v>
      </c>
      <c r="C97" s="136" t="s">
        <v>320</v>
      </c>
      <c r="D97" s="136"/>
      <c r="E97" s="136"/>
      <c r="F97" s="102" t="s">
        <v>153</v>
      </c>
      <c r="G97" s="48">
        <f>'прил.4'!H94</f>
        <v>5617.52</v>
      </c>
    </row>
    <row r="98" spans="1:7" ht="48" customHeight="1">
      <c r="A98" s="6"/>
      <c r="B98" s="11" t="s">
        <v>35</v>
      </c>
      <c r="C98" s="11" t="s">
        <v>320</v>
      </c>
      <c r="D98" s="11" t="s">
        <v>442</v>
      </c>
      <c r="E98" s="11"/>
      <c r="F98" s="52" t="s">
        <v>452</v>
      </c>
      <c r="G98" s="13">
        <f>G99</f>
        <v>5617.52</v>
      </c>
    </row>
    <row r="99" spans="1:7" ht="33" customHeight="1">
      <c r="A99" s="6"/>
      <c r="B99" s="11" t="s">
        <v>35</v>
      </c>
      <c r="C99" s="11" t="s">
        <v>320</v>
      </c>
      <c r="D99" s="11" t="s">
        <v>443</v>
      </c>
      <c r="E99" s="11"/>
      <c r="F99" s="92" t="s">
        <v>319</v>
      </c>
      <c r="G99" s="13">
        <f>'прил.4'!H96</f>
        <v>5617.52</v>
      </c>
    </row>
    <row r="100" spans="1:7" ht="33" customHeight="1">
      <c r="A100" s="6"/>
      <c r="B100" s="11" t="s">
        <v>35</v>
      </c>
      <c r="C100" s="11" t="s">
        <v>320</v>
      </c>
      <c r="D100" s="11" t="s">
        <v>524</v>
      </c>
      <c r="E100" s="11"/>
      <c r="F100" s="92" t="s">
        <v>466</v>
      </c>
      <c r="G100" s="13">
        <f>'прил.4'!H97</f>
        <v>4868.120000000001</v>
      </c>
    </row>
    <row r="101" spans="1:7" ht="44.25" customHeight="1">
      <c r="A101" s="6"/>
      <c r="B101" s="11" t="s">
        <v>35</v>
      </c>
      <c r="C101" s="11" t="s">
        <v>320</v>
      </c>
      <c r="D101" s="11" t="s">
        <v>525</v>
      </c>
      <c r="E101" s="11"/>
      <c r="F101" s="92" t="s">
        <v>76</v>
      </c>
      <c r="G101" s="13">
        <f>G102+G103</f>
        <v>166.98000000000002</v>
      </c>
    </row>
    <row r="102" spans="1:7" ht="29.25" customHeight="1">
      <c r="A102" s="6"/>
      <c r="B102" s="11" t="s">
        <v>35</v>
      </c>
      <c r="C102" s="11" t="s">
        <v>320</v>
      </c>
      <c r="D102" s="11" t="s">
        <v>525</v>
      </c>
      <c r="E102" s="11" t="s">
        <v>42</v>
      </c>
      <c r="F102" s="21" t="s">
        <v>60</v>
      </c>
      <c r="G102" s="13">
        <v>50</v>
      </c>
    </row>
    <row r="103" spans="1:7" ht="32.25" customHeight="1">
      <c r="A103" s="6"/>
      <c r="B103" s="11" t="s">
        <v>35</v>
      </c>
      <c r="C103" s="11" t="s">
        <v>320</v>
      </c>
      <c r="D103" s="11" t="s">
        <v>525</v>
      </c>
      <c r="E103" s="11" t="s">
        <v>43</v>
      </c>
      <c r="F103" s="77" t="s">
        <v>551</v>
      </c>
      <c r="G103" s="13">
        <f>'прил.4'!H100</f>
        <v>116.98</v>
      </c>
    </row>
    <row r="104" spans="1:7" ht="47.25" customHeight="1">
      <c r="A104" s="6"/>
      <c r="B104" s="11" t="s">
        <v>35</v>
      </c>
      <c r="C104" s="11" t="s">
        <v>320</v>
      </c>
      <c r="D104" s="11" t="s">
        <v>526</v>
      </c>
      <c r="E104" s="11"/>
      <c r="F104" s="92" t="s">
        <v>76</v>
      </c>
      <c r="G104" s="13">
        <f>G105</f>
        <v>4701.14</v>
      </c>
    </row>
    <row r="105" spans="1:7" ht="32.25" customHeight="1">
      <c r="A105" s="6"/>
      <c r="B105" s="11" t="s">
        <v>35</v>
      </c>
      <c r="C105" s="11" t="s">
        <v>320</v>
      </c>
      <c r="D105" s="11" t="s">
        <v>526</v>
      </c>
      <c r="E105" s="11" t="s">
        <v>43</v>
      </c>
      <c r="F105" s="77" t="s">
        <v>551</v>
      </c>
      <c r="G105" s="13">
        <v>4701.14</v>
      </c>
    </row>
    <row r="106" spans="1:7" ht="45.75" customHeight="1">
      <c r="A106" s="6"/>
      <c r="B106" s="11" t="s">
        <v>35</v>
      </c>
      <c r="C106" s="11" t="s">
        <v>320</v>
      </c>
      <c r="D106" s="11" t="s">
        <v>527</v>
      </c>
      <c r="E106" s="11"/>
      <c r="F106" s="92" t="str">
        <f>'прил.4'!B108</f>
        <v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v>
      </c>
      <c r="G106" s="13">
        <f>'прил.4'!H108</f>
        <v>749.4</v>
      </c>
    </row>
    <row r="107" spans="1:7" ht="45.75" customHeight="1">
      <c r="A107" s="6"/>
      <c r="B107" s="11" t="s">
        <v>35</v>
      </c>
      <c r="C107" s="11" t="s">
        <v>320</v>
      </c>
      <c r="D107" s="11" t="s">
        <v>528</v>
      </c>
      <c r="E107" s="11"/>
      <c r="F107" s="92" t="s">
        <v>76</v>
      </c>
      <c r="G107" s="13">
        <f>G108</f>
        <v>279.4</v>
      </c>
    </row>
    <row r="108" spans="1:7" ht="20.25" customHeight="1">
      <c r="A108" s="6"/>
      <c r="B108" s="11" t="s">
        <v>35</v>
      </c>
      <c r="C108" s="11" t="s">
        <v>320</v>
      </c>
      <c r="D108" s="11" t="s">
        <v>528</v>
      </c>
      <c r="E108" s="11" t="s">
        <v>42</v>
      </c>
      <c r="F108" s="21" t="s">
        <v>60</v>
      </c>
      <c r="G108" s="13">
        <f>'прил.4'!H110</f>
        <v>279.4</v>
      </c>
    </row>
    <row r="109" spans="1:7" ht="45" customHeight="1">
      <c r="A109" s="6"/>
      <c r="B109" s="11" t="s">
        <v>35</v>
      </c>
      <c r="C109" s="11" t="s">
        <v>320</v>
      </c>
      <c r="D109" s="11" t="s">
        <v>529</v>
      </c>
      <c r="E109" s="11"/>
      <c r="F109" s="92" t="s">
        <v>76</v>
      </c>
      <c r="G109" s="13">
        <f>G110</f>
        <v>470</v>
      </c>
    </row>
    <row r="110" spans="1:7" ht="20.25" customHeight="1">
      <c r="A110" s="6"/>
      <c r="B110" s="11" t="s">
        <v>35</v>
      </c>
      <c r="C110" s="11" t="s">
        <v>320</v>
      </c>
      <c r="D110" s="11" t="s">
        <v>529</v>
      </c>
      <c r="E110" s="11" t="s">
        <v>42</v>
      </c>
      <c r="F110" s="21" t="s">
        <v>60</v>
      </c>
      <c r="G110" s="13">
        <f>'прил.4'!H112</f>
        <v>470</v>
      </c>
    </row>
    <row r="111" spans="1:7" ht="31.5" customHeight="1" hidden="1">
      <c r="A111" s="6"/>
      <c r="B111" s="11" t="s">
        <v>35</v>
      </c>
      <c r="C111" s="11" t="s">
        <v>320</v>
      </c>
      <c r="D111" s="11" t="s">
        <v>454</v>
      </c>
      <c r="E111" s="11"/>
      <c r="F111" s="21" t="s">
        <v>462</v>
      </c>
      <c r="G111" s="13">
        <f>'прил.4'!H113</f>
        <v>0</v>
      </c>
    </row>
    <row r="112" spans="1:7" ht="20.25" customHeight="1" hidden="1">
      <c r="A112" s="6"/>
      <c r="B112" s="11" t="s">
        <v>35</v>
      </c>
      <c r="C112" s="11" t="s">
        <v>320</v>
      </c>
      <c r="D112" s="11" t="s">
        <v>456</v>
      </c>
      <c r="E112" s="11"/>
      <c r="F112" s="21" t="s">
        <v>455</v>
      </c>
      <c r="G112" s="13">
        <f>'прил.4'!H114</f>
        <v>0</v>
      </c>
    </row>
    <row r="113" spans="1:7" ht="31.5" customHeight="1" hidden="1">
      <c r="A113" s="6"/>
      <c r="B113" s="11" t="s">
        <v>35</v>
      </c>
      <c r="C113" s="11" t="s">
        <v>320</v>
      </c>
      <c r="D113" s="11" t="s">
        <v>456</v>
      </c>
      <c r="E113" s="11"/>
      <c r="F113" s="21" t="s">
        <v>471</v>
      </c>
      <c r="G113" s="13">
        <f>'прил.4'!H115</f>
        <v>0</v>
      </c>
    </row>
    <row r="114" spans="1:7" ht="45.75" customHeight="1" hidden="1">
      <c r="A114" s="6"/>
      <c r="B114" s="11" t="s">
        <v>35</v>
      </c>
      <c r="C114" s="11" t="s">
        <v>320</v>
      </c>
      <c r="D114" s="11" t="s">
        <v>428</v>
      </c>
      <c r="E114" s="11"/>
      <c r="F114" s="21" t="str">
        <f>F101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4" s="13">
        <f>'прил.4'!H116</f>
        <v>0</v>
      </c>
    </row>
    <row r="115" spans="1:7" ht="21" customHeight="1" hidden="1">
      <c r="A115" s="6"/>
      <c r="B115" s="11" t="s">
        <v>35</v>
      </c>
      <c r="C115" s="11" t="s">
        <v>320</v>
      </c>
      <c r="D115" s="11" t="s">
        <v>428</v>
      </c>
      <c r="E115" s="11" t="s">
        <v>42</v>
      </c>
      <c r="F115" s="21" t="str">
        <f>F103</f>
        <v>Субсидии юридическим лицам( кроме муниципальных учреждений) и физическим лицам- производителям товаров, работ, услуг</v>
      </c>
      <c r="G115" s="13">
        <f>'прил.4'!H117</f>
        <v>0</v>
      </c>
    </row>
    <row r="116" spans="1:7" ht="14.25">
      <c r="A116" s="6" t="s">
        <v>9</v>
      </c>
      <c r="B116" s="6" t="s">
        <v>17</v>
      </c>
      <c r="C116" s="6" t="s">
        <v>360</v>
      </c>
      <c r="D116" s="6"/>
      <c r="E116" s="6"/>
      <c r="F116" s="25" t="s">
        <v>2</v>
      </c>
      <c r="G116" s="24">
        <f>G125+G157+G197</f>
        <v>7940.7343200000005</v>
      </c>
    </row>
    <row r="117" spans="1:7" ht="15" hidden="1">
      <c r="A117" s="6"/>
      <c r="B117" s="11" t="s">
        <v>17</v>
      </c>
      <c r="C117" s="11" t="s">
        <v>11</v>
      </c>
      <c r="D117" s="11"/>
      <c r="E117" s="11"/>
      <c r="F117" s="26" t="s">
        <v>18</v>
      </c>
      <c r="G117" s="17">
        <f>G118+G121</f>
        <v>0</v>
      </c>
    </row>
    <row r="118" spans="1:7" ht="28.5" customHeight="1" hidden="1">
      <c r="A118" s="6"/>
      <c r="B118" s="11" t="s">
        <v>17</v>
      </c>
      <c r="C118" s="11" t="s">
        <v>11</v>
      </c>
      <c r="D118" s="15" t="s">
        <v>54</v>
      </c>
      <c r="E118" s="15"/>
      <c r="F118" s="16" t="s">
        <v>57</v>
      </c>
      <c r="G118" s="17">
        <f>G119</f>
        <v>0</v>
      </c>
    </row>
    <row r="119" spans="1:7" ht="39" customHeight="1" hidden="1">
      <c r="A119" s="6"/>
      <c r="B119" s="11" t="s">
        <v>17</v>
      </c>
      <c r="C119" s="11" t="s">
        <v>11</v>
      </c>
      <c r="D119" s="15" t="s">
        <v>77</v>
      </c>
      <c r="E119" s="11"/>
      <c r="F119" s="12" t="s">
        <v>78</v>
      </c>
      <c r="G119" s="17">
        <f>G120</f>
        <v>0</v>
      </c>
    </row>
    <row r="120" spans="1:7" ht="48" customHeight="1" hidden="1">
      <c r="A120" s="6"/>
      <c r="B120" s="11" t="s">
        <v>17</v>
      </c>
      <c r="C120" s="11" t="s">
        <v>11</v>
      </c>
      <c r="D120" s="15" t="s">
        <v>77</v>
      </c>
      <c r="E120" s="11" t="s">
        <v>42</v>
      </c>
      <c r="F120" s="21" t="s">
        <v>60</v>
      </c>
      <c r="G120" s="17"/>
    </row>
    <row r="121" spans="1:7" ht="57.75" customHeight="1" hidden="1">
      <c r="A121" s="6"/>
      <c r="B121" s="11" t="s">
        <v>17</v>
      </c>
      <c r="C121" s="11" t="s">
        <v>11</v>
      </c>
      <c r="D121" s="11" t="s">
        <v>79</v>
      </c>
      <c r="E121" s="11"/>
      <c r="F121" s="12" t="s">
        <v>219</v>
      </c>
      <c r="G121" s="17">
        <f>G122</f>
        <v>0</v>
      </c>
    </row>
    <row r="122" spans="1:7" ht="52.5" customHeight="1" hidden="1">
      <c r="A122" s="6"/>
      <c r="B122" s="11" t="s">
        <v>17</v>
      </c>
      <c r="C122" s="11" t="s">
        <v>11</v>
      </c>
      <c r="D122" s="11" t="s">
        <v>81</v>
      </c>
      <c r="E122" s="11"/>
      <c r="F122" s="12" t="s">
        <v>82</v>
      </c>
      <c r="G122" s="17">
        <f>G123</f>
        <v>0</v>
      </c>
    </row>
    <row r="123" spans="1:7" ht="87" customHeight="1" hidden="1">
      <c r="A123" s="6"/>
      <c r="B123" s="11" t="s">
        <v>17</v>
      </c>
      <c r="C123" s="11" t="s">
        <v>11</v>
      </c>
      <c r="D123" s="11" t="s">
        <v>83</v>
      </c>
      <c r="E123" s="11"/>
      <c r="F123" s="12" t="s">
        <v>76</v>
      </c>
      <c r="G123" s="17"/>
    </row>
    <row r="124" spans="1:7" ht="39.75" customHeight="1" hidden="1">
      <c r="A124" s="6"/>
      <c r="B124" s="11" t="s">
        <v>17</v>
      </c>
      <c r="C124" s="11" t="s">
        <v>11</v>
      </c>
      <c r="D124" s="11" t="s">
        <v>83</v>
      </c>
      <c r="E124" s="11" t="s">
        <v>42</v>
      </c>
      <c r="F124" s="21" t="s">
        <v>60</v>
      </c>
      <c r="G124" s="17"/>
    </row>
    <row r="125" spans="1:7" ht="21.75" customHeight="1">
      <c r="A125" s="6"/>
      <c r="B125" s="27" t="s">
        <v>17</v>
      </c>
      <c r="C125" s="27" t="s">
        <v>11</v>
      </c>
      <c r="D125" s="27"/>
      <c r="E125" s="27"/>
      <c r="F125" s="28" t="s">
        <v>18</v>
      </c>
      <c r="G125" s="13">
        <f>G126</f>
        <v>6305.962680000001</v>
      </c>
    </row>
    <row r="126" spans="1:7" ht="17.25" customHeight="1">
      <c r="A126" s="6"/>
      <c r="B126" s="11" t="s">
        <v>17</v>
      </c>
      <c r="C126" s="27" t="s">
        <v>11</v>
      </c>
      <c r="D126" s="15" t="s">
        <v>344</v>
      </c>
      <c r="E126" s="15"/>
      <c r="F126" s="16" t="s">
        <v>57</v>
      </c>
      <c r="G126" s="13">
        <f>G129+G155</f>
        <v>6305.962680000001</v>
      </c>
    </row>
    <row r="127" spans="1:7" ht="15" customHeight="1">
      <c r="A127" s="6"/>
      <c r="B127" s="11" t="s">
        <v>17</v>
      </c>
      <c r="C127" s="27" t="s">
        <v>11</v>
      </c>
      <c r="D127" s="15" t="s">
        <v>344</v>
      </c>
      <c r="E127" s="15"/>
      <c r="F127" s="16" t="s">
        <v>57</v>
      </c>
      <c r="G127" s="13">
        <f>'прил.4'!H121</f>
        <v>6305.962680000001</v>
      </c>
    </row>
    <row r="128" spans="1:7" ht="16.5" customHeight="1">
      <c r="A128" s="6"/>
      <c r="B128" s="11" t="s">
        <v>17</v>
      </c>
      <c r="C128" s="27" t="s">
        <v>11</v>
      </c>
      <c r="D128" s="15" t="s">
        <v>344</v>
      </c>
      <c r="E128" s="15"/>
      <c r="F128" s="16" t="s">
        <v>57</v>
      </c>
      <c r="G128" s="13">
        <f>'прил.4'!H122</f>
        <v>6305.962680000001</v>
      </c>
    </row>
    <row r="129" spans="1:7" ht="21.75" customHeight="1">
      <c r="A129" s="6"/>
      <c r="B129" s="11" t="s">
        <v>17</v>
      </c>
      <c r="C129" s="27" t="s">
        <v>11</v>
      </c>
      <c r="D129" s="15" t="s">
        <v>354</v>
      </c>
      <c r="E129" s="11"/>
      <c r="F129" s="12" t="s">
        <v>472</v>
      </c>
      <c r="G129" s="13">
        <f>G130</f>
        <v>1568.57868</v>
      </c>
    </row>
    <row r="130" spans="1:7" ht="21" customHeight="1">
      <c r="A130" s="6"/>
      <c r="B130" s="11" t="s">
        <v>17</v>
      </c>
      <c r="C130" s="27" t="s">
        <v>11</v>
      </c>
      <c r="D130" s="15" t="s">
        <v>354</v>
      </c>
      <c r="E130" s="11" t="s">
        <v>42</v>
      </c>
      <c r="F130" s="21" t="s">
        <v>60</v>
      </c>
      <c r="G130" s="13">
        <f>'прил.4'!H123</f>
        <v>1568.57868</v>
      </c>
    </row>
    <row r="131" spans="1:7" ht="32.25" customHeight="1" hidden="1">
      <c r="A131" s="6"/>
      <c r="B131" s="11" t="s">
        <v>17</v>
      </c>
      <c r="C131" s="27" t="s">
        <v>27</v>
      </c>
      <c r="D131" s="15" t="s">
        <v>85</v>
      </c>
      <c r="E131" s="11"/>
      <c r="F131" s="12" t="s">
        <v>86</v>
      </c>
      <c r="G131" s="13">
        <f>G132</f>
        <v>0</v>
      </c>
    </row>
    <row r="132" spans="1:7" ht="35.25" customHeight="1" hidden="1">
      <c r="A132" s="6"/>
      <c r="B132" s="11" t="s">
        <v>17</v>
      </c>
      <c r="C132" s="27" t="s">
        <v>27</v>
      </c>
      <c r="D132" s="15" t="s">
        <v>85</v>
      </c>
      <c r="E132" s="11" t="s">
        <v>42</v>
      </c>
      <c r="F132" s="21" t="s">
        <v>60</v>
      </c>
      <c r="G132" s="13"/>
    </row>
    <row r="133" spans="1:7" ht="51" customHeight="1" hidden="1">
      <c r="A133" s="6"/>
      <c r="B133" s="11" t="s">
        <v>17</v>
      </c>
      <c r="C133" s="27" t="s">
        <v>27</v>
      </c>
      <c r="D133" s="54" t="s">
        <v>73</v>
      </c>
      <c r="E133" s="11"/>
      <c r="F133" s="12" t="s">
        <v>220</v>
      </c>
      <c r="G133" s="13">
        <f>G134+G137+G140+G143+G146+G149+G152+G157+G160</f>
        <v>704.16164</v>
      </c>
    </row>
    <row r="134" spans="1:7" ht="42.75" customHeight="1" hidden="1">
      <c r="A134" s="6"/>
      <c r="B134" s="11" t="s">
        <v>17</v>
      </c>
      <c r="C134" s="27" t="s">
        <v>27</v>
      </c>
      <c r="D134" s="11" t="s">
        <v>87</v>
      </c>
      <c r="E134" s="11"/>
      <c r="F134" s="12" t="s">
        <v>88</v>
      </c>
      <c r="G134" s="13">
        <f>G135</f>
        <v>0</v>
      </c>
    </row>
    <row r="135" spans="1:7" ht="63" customHeight="1" hidden="1">
      <c r="A135" s="6"/>
      <c r="B135" s="11" t="s">
        <v>17</v>
      </c>
      <c r="C135" s="27" t="s">
        <v>27</v>
      </c>
      <c r="D135" s="11" t="s">
        <v>89</v>
      </c>
      <c r="E135" s="11"/>
      <c r="F135" s="12" t="s">
        <v>76</v>
      </c>
      <c r="G135" s="13">
        <f>G136</f>
        <v>0</v>
      </c>
    </row>
    <row r="136" spans="1:7" ht="36" customHeight="1" hidden="1">
      <c r="A136" s="6"/>
      <c r="B136" s="11" t="s">
        <v>17</v>
      </c>
      <c r="C136" s="27" t="s">
        <v>27</v>
      </c>
      <c r="D136" s="11" t="s">
        <v>89</v>
      </c>
      <c r="E136" s="11" t="s">
        <v>42</v>
      </c>
      <c r="F136" s="21" t="s">
        <v>60</v>
      </c>
      <c r="G136" s="13"/>
    </row>
    <row r="137" spans="1:7" ht="30" customHeight="1" hidden="1">
      <c r="A137" s="6"/>
      <c r="B137" s="11" t="s">
        <v>17</v>
      </c>
      <c r="C137" s="27" t="s">
        <v>27</v>
      </c>
      <c r="D137" s="11" t="s">
        <v>90</v>
      </c>
      <c r="E137" s="11"/>
      <c r="F137" s="12" t="s">
        <v>91</v>
      </c>
      <c r="G137" s="13">
        <f>G138</f>
        <v>0</v>
      </c>
    </row>
    <row r="138" spans="1:7" ht="44.25" customHeight="1" hidden="1">
      <c r="A138" s="6"/>
      <c r="B138" s="11" t="s">
        <v>17</v>
      </c>
      <c r="C138" s="27" t="s">
        <v>27</v>
      </c>
      <c r="D138" s="11" t="s">
        <v>92</v>
      </c>
      <c r="E138" s="11"/>
      <c r="F138" s="12" t="s">
        <v>76</v>
      </c>
      <c r="G138" s="13">
        <f>G139</f>
        <v>0</v>
      </c>
    </row>
    <row r="139" spans="1:7" ht="35.25" customHeight="1" hidden="1">
      <c r="A139" s="6"/>
      <c r="B139" s="11" t="s">
        <v>17</v>
      </c>
      <c r="C139" s="27" t="s">
        <v>27</v>
      </c>
      <c r="D139" s="11" t="s">
        <v>92</v>
      </c>
      <c r="E139" s="11" t="s">
        <v>42</v>
      </c>
      <c r="F139" s="21" t="s">
        <v>60</v>
      </c>
      <c r="G139" s="13"/>
    </row>
    <row r="140" spans="1:7" ht="37.5" customHeight="1" hidden="1">
      <c r="A140" s="6"/>
      <c r="B140" s="11" t="s">
        <v>17</v>
      </c>
      <c r="C140" s="27" t="s">
        <v>27</v>
      </c>
      <c r="D140" s="11" t="s">
        <v>93</v>
      </c>
      <c r="E140" s="11"/>
      <c r="F140" s="12" t="s">
        <v>94</v>
      </c>
      <c r="G140" s="13">
        <f>G141</f>
        <v>0</v>
      </c>
    </row>
    <row r="141" spans="1:7" ht="63" customHeight="1" hidden="1">
      <c r="A141" s="6"/>
      <c r="B141" s="11" t="s">
        <v>17</v>
      </c>
      <c r="C141" s="27" t="s">
        <v>27</v>
      </c>
      <c r="D141" s="11" t="s">
        <v>95</v>
      </c>
      <c r="E141" s="11"/>
      <c r="F141" s="12" t="s">
        <v>76</v>
      </c>
      <c r="G141" s="13">
        <f>G142</f>
        <v>0</v>
      </c>
    </row>
    <row r="142" spans="1:7" ht="46.5" customHeight="1" hidden="1">
      <c r="A142" s="6"/>
      <c r="B142" s="11" t="s">
        <v>17</v>
      </c>
      <c r="C142" s="27" t="s">
        <v>27</v>
      </c>
      <c r="D142" s="11" t="s">
        <v>95</v>
      </c>
      <c r="E142" s="11" t="s">
        <v>42</v>
      </c>
      <c r="F142" s="21" t="s">
        <v>60</v>
      </c>
      <c r="G142" s="13"/>
    </row>
    <row r="143" spans="1:7" ht="80.25" customHeight="1" hidden="1">
      <c r="A143" s="6"/>
      <c r="B143" s="11" t="s">
        <v>17</v>
      </c>
      <c r="C143" s="27" t="s">
        <v>27</v>
      </c>
      <c r="D143" s="11" t="s">
        <v>96</v>
      </c>
      <c r="E143" s="11"/>
      <c r="F143" s="12" t="s">
        <v>97</v>
      </c>
      <c r="G143" s="13">
        <f>G144</f>
        <v>0</v>
      </c>
    </row>
    <row r="144" spans="1:7" ht="69" customHeight="1" hidden="1">
      <c r="A144" s="6"/>
      <c r="B144" s="11" t="s">
        <v>17</v>
      </c>
      <c r="C144" s="27" t="s">
        <v>27</v>
      </c>
      <c r="D144" s="11" t="s">
        <v>98</v>
      </c>
      <c r="E144" s="11"/>
      <c r="F144" s="12" t="s">
        <v>76</v>
      </c>
      <c r="G144" s="13">
        <f>G145</f>
        <v>0</v>
      </c>
    </row>
    <row r="145" spans="1:7" ht="39.75" customHeight="1" hidden="1">
      <c r="A145" s="6"/>
      <c r="B145" s="11" t="s">
        <v>17</v>
      </c>
      <c r="C145" s="27" t="s">
        <v>27</v>
      </c>
      <c r="D145" s="11" t="s">
        <v>98</v>
      </c>
      <c r="E145" s="11" t="s">
        <v>42</v>
      </c>
      <c r="F145" s="21" t="s">
        <v>60</v>
      </c>
      <c r="G145" s="13"/>
    </row>
    <row r="146" spans="1:7" ht="39.75" customHeight="1" hidden="1">
      <c r="A146" s="6"/>
      <c r="B146" s="11" t="s">
        <v>17</v>
      </c>
      <c r="C146" s="27" t="s">
        <v>27</v>
      </c>
      <c r="D146" s="11" t="s">
        <v>99</v>
      </c>
      <c r="E146" s="11"/>
      <c r="F146" s="12" t="s">
        <v>100</v>
      </c>
      <c r="G146" s="13">
        <f>G147</f>
        <v>0</v>
      </c>
    </row>
    <row r="147" spans="1:7" ht="67.5" customHeight="1" hidden="1">
      <c r="A147" s="6"/>
      <c r="B147" s="11" t="s">
        <v>17</v>
      </c>
      <c r="C147" s="27" t="s">
        <v>27</v>
      </c>
      <c r="D147" s="11" t="s">
        <v>101</v>
      </c>
      <c r="E147" s="11"/>
      <c r="F147" s="12" t="s">
        <v>76</v>
      </c>
      <c r="G147" s="13">
        <f>G148</f>
        <v>0</v>
      </c>
    </row>
    <row r="148" spans="1:7" ht="36" customHeight="1" hidden="1">
      <c r="A148" s="6"/>
      <c r="B148" s="11" t="s">
        <v>17</v>
      </c>
      <c r="C148" s="27" t="s">
        <v>27</v>
      </c>
      <c r="D148" s="11" t="s">
        <v>101</v>
      </c>
      <c r="E148" s="11" t="s">
        <v>42</v>
      </c>
      <c r="F148" s="21" t="s">
        <v>60</v>
      </c>
      <c r="G148" s="13"/>
    </row>
    <row r="149" spans="1:7" ht="32.25" customHeight="1" hidden="1">
      <c r="A149" s="6"/>
      <c r="B149" s="11" t="s">
        <v>17</v>
      </c>
      <c r="C149" s="27" t="s">
        <v>27</v>
      </c>
      <c r="D149" s="11" t="s">
        <v>102</v>
      </c>
      <c r="E149" s="11"/>
      <c r="F149" s="12" t="s">
        <v>103</v>
      </c>
      <c r="G149" s="13">
        <f>G150</f>
        <v>0</v>
      </c>
    </row>
    <row r="150" spans="1:7" ht="64.5" customHeight="1" hidden="1">
      <c r="A150" s="6"/>
      <c r="B150" s="11" t="s">
        <v>17</v>
      </c>
      <c r="C150" s="27" t="s">
        <v>27</v>
      </c>
      <c r="D150" s="11" t="s">
        <v>104</v>
      </c>
      <c r="E150" s="11"/>
      <c r="F150" s="12" t="s">
        <v>76</v>
      </c>
      <c r="G150" s="13">
        <f>G151</f>
        <v>0</v>
      </c>
    </row>
    <row r="151" spans="1:7" ht="39.75" customHeight="1" hidden="1">
      <c r="A151" s="6"/>
      <c r="B151" s="11" t="s">
        <v>17</v>
      </c>
      <c r="C151" s="27" t="s">
        <v>27</v>
      </c>
      <c r="D151" s="11" t="s">
        <v>104</v>
      </c>
      <c r="E151" s="11" t="s">
        <v>42</v>
      </c>
      <c r="F151" s="21" t="s">
        <v>60</v>
      </c>
      <c r="G151" s="13"/>
    </row>
    <row r="152" spans="1:7" ht="42" customHeight="1" hidden="1">
      <c r="A152" s="6"/>
      <c r="B152" s="11" t="s">
        <v>17</v>
      </c>
      <c r="C152" s="27" t="s">
        <v>27</v>
      </c>
      <c r="D152" s="11" t="s">
        <v>105</v>
      </c>
      <c r="E152" s="11"/>
      <c r="F152" s="12" t="s">
        <v>106</v>
      </c>
      <c r="G152" s="13">
        <f>G153</f>
        <v>0</v>
      </c>
    </row>
    <row r="153" spans="1:7" ht="63.75" customHeight="1" hidden="1">
      <c r="A153" s="6"/>
      <c r="B153" s="11" t="s">
        <v>17</v>
      </c>
      <c r="C153" s="27" t="s">
        <v>27</v>
      </c>
      <c r="D153" s="11" t="s">
        <v>107</v>
      </c>
      <c r="E153" s="11"/>
      <c r="F153" s="12" t="s">
        <v>76</v>
      </c>
      <c r="G153" s="13">
        <f>G154</f>
        <v>0</v>
      </c>
    </row>
    <row r="154" spans="1:7" ht="42" customHeight="1" hidden="1">
      <c r="A154" s="6"/>
      <c r="B154" s="11" t="s">
        <v>17</v>
      </c>
      <c r="C154" s="27" t="s">
        <v>27</v>
      </c>
      <c r="D154" s="11" t="s">
        <v>107</v>
      </c>
      <c r="E154" s="11" t="s">
        <v>42</v>
      </c>
      <c r="F154" s="21" t="s">
        <v>60</v>
      </c>
      <c r="G154" s="13"/>
    </row>
    <row r="155" spans="1:7" ht="26.25" customHeight="1">
      <c r="A155" s="6"/>
      <c r="B155" s="11" t="s">
        <v>17</v>
      </c>
      <c r="C155" s="27" t="s">
        <v>11</v>
      </c>
      <c r="D155" s="11" t="s">
        <v>535</v>
      </c>
      <c r="E155" s="11"/>
      <c r="F155" s="21" t="str">
        <f>'прил.4'!B142</f>
        <v>ИМБТ на содержание (ремонт) муниципального имущества</v>
      </c>
      <c r="G155" s="13">
        <f>'прил.4'!H142</f>
        <v>4737.384</v>
      </c>
    </row>
    <row r="156" spans="1:7" ht="25.5" customHeight="1">
      <c r="A156" s="6"/>
      <c r="B156" s="11" t="s">
        <v>17</v>
      </c>
      <c r="C156" s="27" t="s">
        <v>11</v>
      </c>
      <c r="D156" s="11" t="s">
        <v>535</v>
      </c>
      <c r="E156" s="11" t="s">
        <v>42</v>
      </c>
      <c r="F156" s="21" t="s">
        <v>60</v>
      </c>
      <c r="G156" s="13">
        <f>'прил.4'!H143</f>
        <v>4737.384</v>
      </c>
    </row>
    <row r="157" spans="1:7" ht="20.25" customHeight="1">
      <c r="A157" s="6"/>
      <c r="B157" s="11" t="s">
        <v>17</v>
      </c>
      <c r="C157" s="27" t="s">
        <v>27</v>
      </c>
      <c r="D157" s="11" t="s">
        <v>344</v>
      </c>
      <c r="E157" s="11"/>
      <c r="F157" s="81" t="s">
        <v>296</v>
      </c>
      <c r="G157" s="13">
        <f>'прил.4'!H144</f>
        <v>704.16164</v>
      </c>
    </row>
    <row r="158" spans="1:7" ht="61.5" customHeight="1" hidden="1">
      <c r="A158" s="6"/>
      <c r="B158" s="11" t="s">
        <v>17</v>
      </c>
      <c r="C158" s="27" t="s">
        <v>27</v>
      </c>
      <c r="D158" s="11" t="s">
        <v>79</v>
      </c>
      <c r="E158" s="11"/>
      <c r="F158" s="52" t="s">
        <v>292</v>
      </c>
      <c r="G158" s="13">
        <f>G159</f>
        <v>0</v>
      </c>
    </row>
    <row r="159" spans="1:7" ht="32.25" customHeight="1" hidden="1">
      <c r="A159" s="6"/>
      <c r="B159" s="11" t="s">
        <v>17</v>
      </c>
      <c r="C159" s="27" t="s">
        <v>27</v>
      </c>
      <c r="D159" s="11" t="s">
        <v>321</v>
      </c>
      <c r="E159" s="11"/>
      <c r="F159" s="52" t="s">
        <v>293</v>
      </c>
      <c r="G159" s="13">
        <f>'прил.4'!H194</f>
        <v>0</v>
      </c>
    </row>
    <row r="160" spans="1:7" ht="34.5" customHeight="1" hidden="1">
      <c r="A160" s="6"/>
      <c r="B160" s="11" t="s">
        <v>17</v>
      </c>
      <c r="C160" s="27" t="s">
        <v>27</v>
      </c>
      <c r="D160" s="11" t="s">
        <v>108</v>
      </c>
      <c r="E160" s="11"/>
      <c r="F160" s="12" t="s">
        <v>109</v>
      </c>
      <c r="G160" s="13">
        <f>G161</f>
        <v>0</v>
      </c>
    </row>
    <row r="161" spans="1:7" ht="60" customHeight="1" hidden="1">
      <c r="A161" s="6"/>
      <c r="B161" s="11" t="s">
        <v>17</v>
      </c>
      <c r="C161" s="27" t="s">
        <v>27</v>
      </c>
      <c r="D161" s="11" t="s">
        <v>110</v>
      </c>
      <c r="E161" s="11"/>
      <c r="F161" s="12" t="s">
        <v>76</v>
      </c>
      <c r="G161" s="13">
        <f>G162</f>
        <v>0</v>
      </c>
    </row>
    <row r="162" spans="1:7" ht="45.75" customHeight="1" hidden="1">
      <c r="A162" s="6"/>
      <c r="B162" s="11" t="s">
        <v>17</v>
      </c>
      <c r="C162" s="27" t="s">
        <v>27</v>
      </c>
      <c r="D162" s="11" t="s">
        <v>110</v>
      </c>
      <c r="E162" s="11" t="s">
        <v>42</v>
      </c>
      <c r="F162" s="21" t="s">
        <v>60</v>
      </c>
      <c r="G162" s="13"/>
    </row>
    <row r="163" spans="1:7" ht="28.5" customHeight="1" hidden="1">
      <c r="A163" s="6"/>
      <c r="B163" s="27" t="s">
        <v>17</v>
      </c>
      <c r="C163" s="27" t="s">
        <v>17</v>
      </c>
      <c r="D163" s="11"/>
      <c r="E163" s="11"/>
      <c r="F163" s="29" t="s">
        <v>111</v>
      </c>
      <c r="G163" s="17">
        <f>G164+G167</f>
        <v>0</v>
      </c>
    </row>
    <row r="164" spans="1:7" ht="27.75" customHeight="1" hidden="1">
      <c r="A164" s="6"/>
      <c r="B164" s="11" t="s">
        <v>17</v>
      </c>
      <c r="C164" s="27" t="s">
        <v>17</v>
      </c>
      <c r="D164" s="15" t="s">
        <v>54</v>
      </c>
      <c r="E164" s="15"/>
      <c r="F164" s="16" t="s">
        <v>57</v>
      </c>
      <c r="G164" s="17">
        <f>G165</f>
        <v>0</v>
      </c>
    </row>
    <row r="165" spans="1:7" ht="45" customHeight="1" hidden="1">
      <c r="A165" s="6"/>
      <c r="B165" s="11" t="s">
        <v>17</v>
      </c>
      <c r="C165" s="27" t="s">
        <v>17</v>
      </c>
      <c r="D165" s="15" t="s">
        <v>112</v>
      </c>
      <c r="E165" s="11"/>
      <c r="F165" s="12" t="s">
        <v>113</v>
      </c>
      <c r="G165" s="17">
        <f>G166</f>
        <v>0</v>
      </c>
    </row>
    <row r="166" spans="1:7" ht="23.25" customHeight="1" hidden="1">
      <c r="A166" s="6"/>
      <c r="B166" s="11" t="s">
        <v>17</v>
      </c>
      <c r="C166" s="27" t="s">
        <v>17</v>
      </c>
      <c r="D166" s="15" t="s">
        <v>112</v>
      </c>
      <c r="E166" s="11" t="s">
        <v>43</v>
      </c>
      <c r="F166" s="21" t="s">
        <v>61</v>
      </c>
      <c r="G166" s="17"/>
    </row>
    <row r="167" spans="1:7" ht="61.5" customHeight="1" hidden="1">
      <c r="A167" s="6"/>
      <c r="B167" s="11" t="s">
        <v>17</v>
      </c>
      <c r="C167" s="27" t="s">
        <v>17</v>
      </c>
      <c r="D167" s="11" t="s">
        <v>114</v>
      </c>
      <c r="E167" s="11"/>
      <c r="F167" s="12" t="s">
        <v>221</v>
      </c>
      <c r="G167" s="17">
        <f>G168</f>
        <v>0</v>
      </c>
    </row>
    <row r="168" spans="1:7" ht="35.25" customHeight="1" hidden="1">
      <c r="A168" s="6"/>
      <c r="B168" s="11" t="s">
        <v>17</v>
      </c>
      <c r="C168" s="27" t="s">
        <v>17</v>
      </c>
      <c r="D168" s="11" t="s">
        <v>116</v>
      </c>
      <c r="E168" s="11"/>
      <c r="F168" s="12" t="s">
        <v>82</v>
      </c>
      <c r="G168" s="17">
        <f>G169</f>
        <v>0</v>
      </c>
    </row>
    <row r="169" spans="1:7" ht="57.75" customHeight="1" hidden="1">
      <c r="A169" s="6"/>
      <c r="B169" s="11" t="s">
        <v>17</v>
      </c>
      <c r="C169" s="27" t="s">
        <v>17</v>
      </c>
      <c r="D169" s="11" t="s">
        <v>117</v>
      </c>
      <c r="E169" s="11"/>
      <c r="F169" s="12" t="s">
        <v>76</v>
      </c>
      <c r="G169" s="17">
        <f>G170</f>
        <v>0</v>
      </c>
    </row>
    <row r="170" spans="1:7" ht="32.25" customHeight="1" hidden="1">
      <c r="A170" s="6"/>
      <c r="B170" s="11" t="s">
        <v>17</v>
      </c>
      <c r="C170" s="27" t="s">
        <v>17</v>
      </c>
      <c r="D170" s="11" t="s">
        <v>117</v>
      </c>
      <c r="E170" s="11" t="s">
        <v>43</v>
      </c>
      <c r="F170" s="21" t="s">
        <v>61</v>
      </c>
      <c r="G170" s="17"/>
    </row>
    <row r="171" spans="1:7" ht="30.75" customHeight="1" hidden="1">
      <c r="A171" s="6" t="s">
        <v>10</v>
      </c>
      <c r="B171" s="6" t="s">
        <v>118</v>
      </c>
      <c r="C171" s="6"/>
      <c r="D171" s="6"/>
      <c r="E171" s="6"/>
      <c r="F171" s="23" t="s">
        <v>119</v>
      </c>
      <c r="G171" s="30">
        <f>G172</f>
        <v>0</v>
      </c>
    </row>
    <row r="172" spans="1:7" ht="36" customHeight="1" hidden="1">
      <c r="A172" s="11"/>
      <c r="B172" s="11" t="s">
        <v>118</v>
      </c>
      <c r="C172" s="11" t="s">
        <v>27</v>
      </c>
      <c r="D172" s="11"/>
      <c r="E172" s="11"/>
      <c r="F172" s="12" t="s">
        <v>120</v>
      </c>
      <c r="G172" s="17">
        <f>G173</f>
        <v>0</v>
      </c>
    </row>
    <row r="173" spans="1:7" ht="48" customHeight="1" hidden="1">
      <c r="A173" s="11"/>
      <c r="B173" s="11" t="s">
        <v>118</v>
      </c>
      <c r="C173" s="11" t="s">
        <v>27</v>
      </c>
      <c r="D173" s="11" t="s">
        <v>121</v>
      </c>
      <c r="E173" s="11"/>
      <c r="F173" s="12" t="s">
        <v>122</v>
      </c>
      <c r="G173" s="17">
        <f>G174</f>
        <v>0</v>
      </c>
    </row>
    <row r="174" spans="1:7" ht="45.75" customHeight="1" hidden="1">
      <c r="A174" s="11"/>
      <c r="B174" s="11" t="s">
        <v>118</v>
      </c>
      <c r="C174" s="11" t="s">
        <v>27</v>
      </c>
      <c r="D174" s="11" t="s">
        <v>123</v>
      </c>
      <c r="E174" s="11"/>
      <c r="F174" s="12" t="s">
        <v>124</v>
      </c>
      <c r="G174" s="17">
        <f>G175</f>
        <v>0</v>
      </c>
    </row>
    <row r="175" spans="1:7" ht="58.5" customHeight="1" hidden="1">
      <c r="A175" s="11"/>
      <c r="B175" s="11" t="s">
        <v>118</v>
      </c>
      <c r="C175" s="11" t="s">
        <v>27</v>
      </c>
      <c r="D175" s="11" t="s">
        <v>125</v>
      </c>
      <c r="E175" s="11"/>
      <c r="F175" s="12" t="s">
        <v>76</v>
      </c>
      <c r="G175" s="17">
        <f>G176</f>
        <v>0</v>
      </c>
    </row>
    <row r="176" spans="1:7" ht="33" customHeight="1" hidden="1">
      <c r="A176" s="11"/>
      <c r="B176" s="11" t="s">
        <v>118</v>
      </c>
      <c r="C176" s="11" t="s">
        <v>27</v>
      </c>
      <c r="D176" s="11" t="s">
        <v>125</v>
      </c>
      <c r="E176" s="11" t="s">
        <v>42</v>
      </c>
      <c r="F176" s="21" t="s">
        <v>60</v>
      </c>
      <c r="G176" s="17"/>
    </row>
    <row r="177" spans="1:7" ht="33" customHeight="1" hidden="1">
      <c r="A177" s="11"/>
      <c r="B177" s="11" t="s">
        <v>17</v>
      </c>
      <c r="C177" s="27" t="s">
        <v>27</v>
      </c>
      <c r="D177" s="11" t="s">
        <v>75</v>
      </c>
      <c r="E177" s="11"/>
      <c r="F177" s="52" t="s">
        <v>283</v>
      </c>
      <c r="G177" s="17" t="e">
        <f>G178</f>
        <v>#REF!</v>
      </c>
    </row>
    <row r="178" spans="1:7" ht="60" customHeight="1" hidden="1">
      <c r="A178" s="11"/>
      <c r="B178" s="11" t="s">
        <v>17</v>
      </c>
      <c r="C178" s="27" t="s">
        <v>27</v>
      </c>
      <c r="D178" s="11" t="s">
        <v>75</v>
      </c>
      <c r="E178" s="11"/>
      <c r="F178" s="12" t="s">
        <v>76</v>
      </c>
      <c r="G178" s="17" t="e">
        <f>G179</f>
        <v>#REF!</v>
      </c>
    </row>
    <row r="179" spans="1:7" ht="33" customHeight="1" hidden="1">
      <c r="A179" s="11"/>
      <c r="B179" s="11" t="s">
        <v>17</v>
      </c>
      <c r="C179" s="27" t="s">
        <v>27</v>
      </c>
      <c r="D179" s="11" t="s">
        <v>75</v>
      </c>
      <c r="E179" s="11" t="s">
        <v>42</v>
      </c>
      <c r="F179" s="38" t="s">
        <v>60</v>
      </c>
      <c r="G179" s="17" t="e">
        <f>'прил.4'!H259</f>
        <v>#REF!</v>
      </c>
    </row>
    <row r="180" spans="1:7" ht="64.5" customHeight="1" hidden="1">
      <c r="A180" s="11"/>
      <c r="B180" s="11" t="s">
        <v>17</v>
      </c>
      <c r="C180" s="27" t="s">
        <v>27</v>
      </c>
      <c r="D180" s="11" t="s">
        <v>290</v>
      </c>
      <c r="E180" s="11"/>
      <c r="F180" s="12" t="s">
        <v>76</v>
      </c>
      <c r="G180" s="17">
        <f>G182</f>
        <v>0</v>
      </c>
    </row>
    <row r="181" spans="1:7" ht="57" customHeight="1" hidden="1">
      <c r="A181" s="11"/>
      <c r="B181" s="11" t="s">
        <v>17</v>
      </c>
      <c r="C181" s="27" t="s">
        <v>27</v>
      </c>
      <c r="D181" s="11" t="s">
        <v>75</v>
      </c>
      <c r="E181" s="11"/>
      <c r="F181" s="12" t="s">
        <v>76</v>
      </c>
      <c r="G181" s="17">
        <f>G182</f>
        <v>0</v>
      </c>
    </row>
    <row r="182" spans="1:7" ht="33" customHeight="1" hidden="1">
      <c r="A182" s="11"/>
      <c r="B182" s="84" t="s">
        <v>17</v>
      </c>
      <c r="C182" s="90" t="s">
        <v>27</v>
      </c>
      <c r="D182" s="84" t="s">
        <v>290</v>
      </c>
      <c r="E182" s="84" t="s">
        <v>42</v>
      </c>
      <c r="F182" s="77" t="s">
        <v>60</v>
      </c>
      <c r="G182" s="17">
        <f>'прил.4'!H196</f>
        <v>0</v>
      </c>
    </row>
    <row r="183" spans="1:7" ht="69" customHeight="1" hidden="1">
      <c r="A183" s="11"/>
      <c r="B183" s="84" t="s">
        <v>17</v>
      </c>
      <c r="C183" s="90" t="s">
        <v>27</v>
      </c>
      <c r="D183" s="84" t="s">
        <v>89</v>
      </c>
      <c r="E183" s="84"/>
      <c r="F183" s="91" t="s">
        <v>285</v>
      </c>
      <c r="G183" s="17">
        <f>G184</f>
        <v>0</v>
      </c>
    </row>
    <row r="184" spans="1:7" ht="48.75" customHeight="1" hidden="1">
      <c r="A184" s="11"/>
      <c r="B184" s="84" t="s">
        <v>17</v>
      </c>
      <c r="C184" s="90" t="s">
        <v>27</v>
      </c>
      <c r="D184" s="84" t="s">
        <v>322</v>
      </c>
      <c r="E184" s="84"/>
      <c r="F184" s="92" t="s">
        <v>76</v>
      </c>
      <c r="G184" s="17">
        <f>G185</f>
        <v>0</v>
      </c>
    </row>
    <row r="185" spans="1:7" ht="24" customHeight="1" hidden="1">
      <c r="A185" s="11"/>
      <c r="B185" s="84" t="s">
        <v>17</v>
      </c>
      <c r="C185" s="90" t="s">
        <v>27</v>
      </c>
      <c r="D185" s="84" t="s">
        <v>322</v>
      </c>
      <c r="E185" s="84" t="s">
        <v>42</v>
      </c>
      <c r="F185" s="77" t="s">
        <v>60</v>
      </c>
      <c r="G185" s="17">
        <f>'прил.4'!H266</f>
        <v>0</v>
      </c>
    </row>
    <row r="186" spans="1:7" ht="41.25" customHeight="1" hidden="1">
      <c r="A186" s="11"/>
      <c r="B186" s="84" t="s">
        <v>17</v>
      </c>
      <c r="C186" s="90" t="s">
        <v>27</v>
      </c>
      <c r="D186" s="84" t="s">
        <v>117</v>
      </c>
      <c r="E186" s="84"/>
      <c r="F186" s="91" t="s">
        <v>287</v>
      </c>
      <c r="G186" s="17">
        <f>G187</f>
        <v>0</v>
      </c>
    </row>
    <row r="187" spans="1:7" ht="59.25" customHeight="1" hidden="1">
      <c r="A187" s="11"/>
      <c r="B187" s="84" t="s">
        <v>17</v>
      </c>
      <c r="C187" s="90" t="s">
        <v>27</v>
      </c>
      <c r="D187" s="84" t="s">
        <v>117</v>
      </c>
      <c r="E187" s="84"/>
      <c r="F187" s="92" t="s">
        <v>76</v>
      </c>
      <c r="G187" s="17">
        <f>G188</f>
        <v>0</v>
      </c>
    </row>
    <row r="188" spans="1:7" ht="36.75" customHeight="1" hidden="1">
      <c r="A188" s="11"/>
      <c r="B188" s="84" t="s">
        <v>17</v>
      </c>
      <c r="C188" s="90" t="s">
        <v>27</v>
      </c>
      <c r="D188" s="84" t="s">
        <v>117</v>
      </c>
      <c r="E188" s="84" t="s">
        <v>42</v>
      </c>
      <c r="F188" s="77" t="s">
        <v>60</v>
      </c>
      <c r="G188" s="17">
        <f>'прил.4'!H273</f>
        <v>0</v>
      </c>
    </row>
    <row r="189" spans="1:7" ht="30.75" customHeight="1" hidden="1">
      <c r="A189" s="55" t="s">
        <v>218</v>
      </c>
      <c r="B189" s="93" t="s">
        <v>26</v>
      </c>
      <c r="C189" s="90"/>
      <c r="D189" s="84"/>
      <c r="E189" s="93"/>
      <c r="F189" s="77"/>
      <c r="G189" s="56">
        <f>G223</f>
        <v>3735.9803</v>
      </c>
    </row>
    <row r="190" spans="1:7" ht="15.75" customHeight="1">
      <c r="A190" s="93"/>
      <c r="B190" s="11" t="s">
        <v>17</v>
      </c>
      <c r="C190" s="27" t="s">
        <v>27</v>
      </c>
      <c r="D190" s="15" t="s">
        <v>344</v>
      </c>
      <c r="E190" s="15"/>
      <c r="F190" s="16" t="s">
        <v>57</v>
      </c>
      <c r="G190" s="86">
        <f>'прил.4'!H275</f>
        <v>200</v>
      </c>
    </row>
    <row r="191" spans="1:7" ht="18" customHeight="1">
      <c r="A191" s="93"/>
      <c r="B191" s="11" t="s">
        <v>17</v>
      </c>
      <c r="C191" s="27" t="s">
        <v>27</v>
      </c>
      <c r="D191" s="15" t="s">
        <v>344</v>
      </c>
      <c r="E191" s="15"/>
      <c r="F191" s="16" t="s">
        <v>57</v>
      </c>
      <c r="G191" s="86">
        <f>'прил.4'!H276</f>
        <v>200</v>
      </c>
    </row>
    <row r="192" spans="1:7" ht="15.75" customHeight="1">
      <c r="A192" s="93"/>
      <c r="B192" s="11" t="s">
        <v>17</v>
      </c>
      <c r="C192" s="27" t="s">
        <v>27</v>
      </c>
      <c r="D192" s="15" t="s">
        <v>344</v>
      </c>
      <c r="E192" s="15"/>
      <c r="F192" s="16" t="s">
        <v>57</v>
      </c>
      <c r="G192" s="86">
        <f>'прил.4'!H277</f>
        <v>200</v>
      </c>
    </row>
    <row r="193" spans="1:7" ht="16.5" customHeight="1">
      <c r="A193" s="93"/>
      <c r="B193" s="84" t="s">
        <v>17</v>
      </c>
      <c r="C193" s="90" t="s">
        <v>27</v>
      </c>
      <c r="D193" s="84" t="s">
        <v>355</v>
      </c>
      <c r="E193" s="84"/>
      <c r="F193" s="77" t="s">
        <v>32</v>
      </c>
      <c r="G193" s="86">
        <f>G194</f>
        <v>200</v>
      </c>
    </row>
    <row r="194" spans="1:7" ht="20.25" customHeight="1">
      <c r="A194" s="93"/>
      <c r="B194" s="84" t="s">
        <v>17</v>
      </c>
      <c r="C194" s="90" t="s">
        <v>27</v>
      </c>
      <c r="D194" s="84" t="s">
        <v>355</v>
      </c>
      <c r="E194" s="84" t="s">
        <v>42</v>
      </c>
      <c r="F194" s="77" t="s">
        <v>60</v>
      </c>
      <c r="G194" s="86">
        <f>'прил.4'!H279</f>
        <v>200</v>
      </c>
    </row>
    <row r="195" spans="1:7" ht="16.5" customHeight="1">
      <c r="A195" s="93"/>
      <c r="B195" s="84" t="s">
        <v>17</v>
      </c>
      <c r="C195" s="90" t="s">
        <v>27</v>
      </c>
      <c r="D195" s="84" t="s">
        <v>356</v>
      </c>
      <c r="E195" s="84"/>
      <c r="F195" s="77" t="s">
        <v>86</v>
      </c>
      <c r="G195" s="86">
        <f>'прил.4'!H280</f>
        <v>504.16164</v>
      </c>
    </row>
    <row r="196" spans="1:7" ht="18" customHeight="1">
      <c r="A196" s="93"/>
      <c r="B196" s="84" t="s">
        <v>17</v>
      </c>
      <c r="C196" s="90" t="s">
        <v>27</v>
      </c>
      <c r="D196" s="84" t="s">
        <v>356</v>
      </c>
      <c r="E196" s="84" t="s">
        <v>42</v>
      </c>
      <c r="F196" s="77" t="s">
        <v>60</v>
      </c>
      <c r="G196" s="86">
        <f>'прил.4'!H281</f>
        <v>504.16164</v>
      </c>
    </row>
    <row r="197" spans="1:7" ht="27" customHeight="1">
      <c r="A197" s="93" t="s">
        <v>10</v>
      </c>
      <c r="B197" s="84" t="s">
        <v>17</v>
      </c>
      <c r="C197" s="90" t="s">
        <v>17</v>
      </c>
      <c r="D197" s="84"/>
      <c r="E197" s="84"/>
      <c r="F197" s="125" t="s">
        <v>111</v>
      </c>
      <c r="G197" s="86">
        <f>'прил.4'!H282</f>
        <v>930.61</v>
      </c>
    </row>
    <row r="198" spans="1:7" ht="18.75" customHeight="1" hidden="1">
      <c r="A198" s="93"/>
      <c r="B198" s="84" t="s">
        <v>17</v>
      </c>
      <c r="C198" s="90" t="s">
        <v>17</v>
      </c>
      <c r="D198" s="84" t="s">
        <v>344</v>
      </c>
      <c r="E198" s="84"/>
      <c r="F198" s="77" t="s">
        <v>57</v>
      </c>
      <c r="G198" s="86">
        <f>'прил.4'!H283</f>
        <v>0</v>
      </c>
    </row>
    <row r="199" spans="1:7" ht="17.25" customHeight="1" hidden="1">
      <c r="A199" s="93"/>
      <c r="B199" s="84" t="s">
        <v>17</v>
      </c>
      <c r="C199" s="90" t="s">
        <v>17</v>
      </c>
      <c r="D199" s="84" t="s">
        <v>344</v>
      </c>
      <c r="E199" s="84"/>
      <c r="F199" s="77" t="s">
        <v>57</v>
      </c>
      <c r="G199" s="86">
        <f>'прил.4'!H284</f>
        <v>0</v>
      </c>
    </row>
    <row r="200" spans="1:7" ht="17.25" customHeight="1" hidden="1">
      <c r="A200" s="93"/>
      <c r="B200" s="84" t="s">
        <v>17</v>
      </c>
      <c r="C200" s="90" t="s">
        <v>17</v>
      </c>
      <c r="D200" s="84" t="s">
        <v>344</v>
      </c>
      <c r="E200" s="84"/>
      <c r="F200" s="77" t="s">
        <v>57</v>
      </c>
      <c r="G200" s="86">
        <f>'прил.4'!H285</f>
        <v>0</v>
      </c>
    </row>
    <row r="201" spans="1:7" ht="44.25" customHeight="1" hidden="1">
      <c r="A201" s="93"/>
      <c r="B201" s="84" t="s">
        <v>17</v>
      </c>
      <c r="C201" s="90" t="s">
        <v>17</v>
      </c>
      <c r="D201" s="84" t="s">
        <v>530</v>
      </c>
      <c r="E201" s="84"/>
      <c r="F201" s="77" t="s">
        <v>463</v>
      </c>
      <c r="G201" s="86">
        <f>'прил.4'!H286</f>
        <v>0</v>
      </c>
    </row>
    <row r="202" spans="1:7" ht="19.5" customHeight="1" hidden="1">
      <c r="A202" s="93"/>
      <c r="B202" s="84" t="s">
        <v>17</v>
      </c>
      <c r="C202" s="90" t="s">
        <v>17</v>
      </c>
      <c r="D202" s="84" t="s">
        <v>530</v>
      </c>
      <c r="E202" s="84" t="s">
        <v>41</v>
      </c>
      <c r="F202" s="77" t="s">
        <v>60</v>
      </c>
      <c r="G202" s="86">
        <f>'прил.4'!H287</f>
        <v>0</v>
      </c>
    </row>
    <row r="203" spans="1:7" ht="47.25" customHeight="1">
      <c r="A203" s="93"/>
      <c r="B203" s="84" t="s">
        <v>17</v>
      </c>
      <c r="C203" s="90" t="s">
        <v>17</v>
      </c>
      <c r="D203" s="84" t="s">
        <v>442</v>
      </c>
      <c r="E203" s="84"/>
      <c r="F203" s="52" t="s">
        <v>452</v>
      </c>
      <c r="G203" s="86">
        <f>'прил.4'!H288</f>
        <v>930.61</v>
      </c>
    </row>
    <row r="204" spans="1:7" ht="24" customHeight="1">
      <c r="A204" s="93"/>
      <c r="B204" s="84" t="s">
        <v>17</v>
      </c>
      <c r="C204" s="90" t="s">
        <v>17</v>
      </c>
      <c r="D204" s="84" t="s">
        <v>444</v>
      </c>
      <c r="E204" s="84"/>
      <c r="F204" s="77" t="s">
        <v>445</v>
      </c>
      <c r="G204" s="86">
        <f>'прил.4'!H289</f>
        <v>930.61</v>
      </c>
    </row>
    <row r="205" spans="1:7" ht="30" customHeight="1">
      <c r="A205" s="93"/>
      <c r="B205" s="84" t="s">
        <v>17</v>
      </c>
      <c r="C205" s="90" t="s">
        <v>17</v>
      </c>
      <c r="D205" s="84" t="s">
        <v>444</v>
      </c>
      <c r="E205" s="84"/>
      <c r="F205" s="77" t="s">
        <v>473</v>
      </c>
      <c r="G205" s="86">
        <f>'прил.4'!H290</f>
        <v>930.61</v>
      </c>
    </row>
    <row r="206" spans="1:7" ht="47.25" customHeight="1">
      <c r="A206" s="93"/>
      <c r="B206" s="84" t="s">
        <v>17</v>
      </c>
      <c r="C206" s="90" t="s">
        <v>17</v>
      </c>
      <c r="D206" s="84" t="s">
        <v>426</v>
      </c>
      <c r="E206" s="84"/>
      <c r="F206" s="92" t="s">
        <v>76</v>
      </c>
      <c r="G206" s="86">
        <f>'прил.4'!H291</f>
        <v>18.61</v>
      </c>
    </row>
    <row r="207" spans="1:7" ht="35.25" customHeight="1">
      <c r="A207" s="93"/>
      <c r="B207" s="84" t="s">
        <v>17</v>
      </c>
      <c r="C207" s="90" t="s">
        <v>17</v>
      </c>
      <c r="D207" s="84" t="s">
        <v>426</v>
      </c>
      <c r="E207" s="84" t="s">
        <v>43</v>
      </c>
      <c r="F207" s="77" t="s">
        <v>551</v>
      </c>
      <c r="G207" s="86">
        <f>'прил.4'!H292</f>
        <v>18.61</v>
      </c>
    </row>
    <row r="208" spans="1:7" ht="45.75" customHeight="1">
      <c r="A208" s="93"/>
      <c r="B208" s="84" t="s">
        <v>17</v>
      </c>
      <c r="C208" s="90" t="s">
        <v>17</v>
      </c>
      <c r="D208" s="84" t="s">
        <v>488</v>
      </c>
      <c r="E208" s="84"/>
      <c r="F208" s="92" t="s">
        <v>76</v>
      </c>
      <c r="G208" s="86">
        <f>G209</f>
        <v>912</v>
      </c>
    </row>
    <row r="209" spans="1:7" ht="29.25" customHeight="1">
      <c r="A209" s="93"/>
      <c r="B209" s="84" t="s">
        <v>17</v>
      </c>
      <c r="C209" s="90" t="s">
        <v>17</v>
      </c>
      <c r="D209" s="84" t="s">
        <v>488</v>
      </c>
      <c r="E209" s="84" t="s">
        <v>43</v>
      </c>
      <c r="F209" s="21" t="str">
        <f>F207</f>
        <v>Субсидии юридическим лицам( кроме муниципальных учреждений) и физическим лицам- производителям товаров, работ, услуг</v>
      </c>
      <c r="G209" s="86">
        <v>912</v>
      </c>
    </row>
    <row r="210" spans="1:7" ht="21.75" customHeight="1" hidden="1">
      <c r="A210" s="93"/>
      <c r="B210" s="84" t="s">
        <v>17</v>
      </c>
      <c r="C210" s="90" t="s">
        <v>17</v>
      </c>
      <c r="D210" s="84" t="s">
        <v>447</v>
      </c>
      <c r="E210" s="84"/>
      <c r="F210" s="21" t="s">
        <v>464</v>
      </c>
      <c r="G210" s="86">
        <f>'прил.4'!H295</f>
        <v>0</v>
      </c>
    </row>
    <row r="211" spans="1:7" ht="28.5" customHeight="1" hidden="1">
      <c r="A211" s="93"/>
      <c r="B211" s="84" t="s">
        <v>17</v>
      </c>
      <c r="C211" s="90" t="s">
        <v>17</v>
      </c>
      <c r="D211" s="84" t="s">
        <v>447</v>
      </c>
      <c r="E211" s="84"/>
      <c r="F211" s="21" t="s">
        <v>474</v>
      </c>
      <c r="G211" s="86">
        <f>'прил.4'!H296</f>
        <v>0</v>
      </c>
    </row>
    <row r="212" spans="1:7" ht="44.25" customHeight="1" hidden="1">
      <c r="A212" s="93"/>
      <c r="B212" s="84" t="s">
        <v>17</v>
      </c>
      <c r="C212" s="90" t="s">
        <v>17</v>
      </c>
      <c r="D212" s="84" t="s">
        <v>427</v>
      </c>
      <c r="E212" s="84"/>
      <c r="F212" s="92" t="s">
        <v>76</v>
      </c>
      <c r="G212" s="86">
        <f>'прил.4'!H297</f>
        <v>0</v>
      </c>
    </row>
    <row r="213" spans="1:7" ht="27" customHeight="1" hidden="1">
      <c r="A213" s="93"/>
      <c r="B213" s="84" t="s">
        <v>17</v>
      </c>
      <c r="C213" s="90" t="s">
        <v>17</v>
      </c>
      <c r="D213" s="84" t="s">
        <v>427</v>
      </c>
      <c r="E213" s="84" t="s">
        <v>42</v>
      </c>
      <c r="F213" s="21" t="s">
        <v>60</v>
      </c>
      <c r="G213" s="86">
        <f>'прил.4'!H298</f>
        <v>0</v>
      </c>
    </row>
    <row r="214" spans="1:7" ht="19.5" customHeight="1">
      <c r="A214" s="93" t="s">
        <v>10</v>
      </c>
      <c r="B214" s="93" t="s">
        <v>118</v>
      </c>
      <c r="C214" s="90"/>
      <c r="D214" s="84"/>
      <c r="E214" s="84"/>
      <c r="F214" s="125" t="s">
        <v>119</v>
      </c>
      <c r="G214" s="86">
        <f>#N/A</f>
        <v>587</v>
      </c>
    </row>
    <row r="215" spans="1:7" ht="18" customHeight="1">
      <c r="A215" s="93"/>
      <c r="B215" s="84" t="s">
        <v>118</v>
      </c>
      <c r="C215" s="90" t="s">
        <v>17</v>
      </c>
      <c r="D215" s="84"/>
      <c r="E215" s="84"/>
      <c r="F215" s="196" t="s">
        <v>546</v>
      </c>
      <c r="G215" s="86">
        <f>#N/A</f>
        <v>587</v>
      </c>
    </row>
    <row r="216" spans="1:7" ht="33.75" customHeight="1">
      <c r="A216" s="93"/>
      <c r="B216" s="84" t="s">
        <v>118</v>
      </c>
      <c r="C216" s="90" t="s">
        <v>17</v>
      </c>
      <c r="D216" s="31" t="s">
        <v>454</v>
      </c>
      <c r="E216" s="84"/>
      <c r="F216" s="108" t="str">
        <f>'прил.4'!B301</f>
        <v>Муниципальная программа "Охрана окружающей среды в сельском поселении "село Карага""</v>
      </c>
      <c r="G216" s="86">
        <f>#N/A</f>
        <v>587</v>
      </c>
    </row>
    <row r="217" spans="1:7" ht="33.75" customHeight="1">
      <c r="A217" s="93"/>
      <c r="B217" s="84" t="s">
        <v>118</v>
      </c>
      <c r="C217" s="90" t="s">
        <v>17</v>
      </c>
      <c r="D217" s="31" t="s">
        <v>456</v>
      </c>
      <c r="E217" s="84"/>
      <c r="F217" s="108" t="str">
        <f>'прил.4'!B302</f>
        <v>Подпрограмма "Обращение с отходами производства и потребления в сельском поселении "село Карага""</v>
      </c>
      <c r="G217" s="86">
        <f>#N/A</f>
        <v>587</v>
      </c>
    </row>
    <row r="218" spans="1:7" ht="18" customHeight="1">
      <c r="A218" s="93"/>
      <c r="B218" s="84" t="s">
        <v>118</v>
      </c>
      <c r="C218" s="90" t="s">
        <v>17</v>
      </c>
      <c r="D218" s="31" t="s">
        <v>456</v>
      </c>
      <c r="E218" s="84"/>
      <c r="F218" s="108" t="str">
        <f>'прил.4'!B303</f>
        <v>Основное мероприятие: "Разработка и реализация мер, направленных на снижение негативного воздействия на окружающую среду"</v>
      </c>
      <c r="G218" s="86">
        <f>'прил.4'!H303</f>
        <v>587</v>
      </c>
    </row>
    <row r="219" spans="1:7" ht="50.25" customHeight="1">
      <c r="A219" s="93"/>
      <c r="B219" s="84" t="s">
        <v>118</v>
      </c>
      <c r="C219" s="90" t="s">
        <v>17</v>
      </c>
      <c r="D219" s="31" t="s">
        <v>556</v>
      </c>
      <c r="E219" s="84"/>
      <c r="F219" s="92" t="s">
        <v>76</v>
      </c>
      <c r="G219" s="86">
        <f>#N/A</f>
        <v>586.5</v>
      </c>
    </row>
    <row r="220" spans="1:7" ht="18.75" customHeight="1">
      <c r="A220" s="93"/>
      <c r="B220" s="84" t="s">
        <v>118</v>
      </c>
      <c r="C220" s="90" t="s">
        <v>17</v>
      </c>
      <c r="D220" s="84" t="s">
        <v>556</v>
      </c>
      <c r="E220" s="84" t="s">
        <v>42</v>
      </c>
      <c r="F220" s="77" t="s">
        <v>60</v>
      </c>
      <c r="G220" s="86">
        <f>'прил.4'!H305</f>
        <v>586.5</v>
      </c>
    </row>
    <row r="221" spans="1:7" ht="48" customHeight="1">
      <c r="A221" s="93"/>
      <c r="B221" s="84" t="s">
        <v>118</v>
      </c>
      <c r="C221" s="90" t="s">
        <v>17</v>
      </c>
      <c r="D221" s="84" t="s">
        <v>428</v>
      </c>
      <c r="E221" s="84"/>
      <c r="F221" s="92" t="s">
        <v>76</v>
      </c>
      <c r="G221" s="86">
        <f>G222</f>
        <v>0.5</v>
      </c>
    </row>
    <row r="222" spans="1:7" ht="18.75" customHeight="1">
      <c r="A222" s="93"/>
      <c r="B222" s="84" t="s">
        <v>118</v>
      </c>
      <c r="C222" s="90" t="s">
        <v>17</v>
      </c>
      <c r="D222" s="84" t="s">
        <v>428</v>
      </c>
      <c r="E222" s="84" t="s">
        <v>42</v>
      </c>
      <c r="F222" s="77" t="s">
        <v>60</v>
      </c>
      <c r="G222" s="86">
        <f>'прил.4'!H307</f>
        <v>0.5</v>
      </c>
    </row>
    <row r="223" spans="1:7" ht="15">
      <c r="A223" s="6" t="s">
        <v>547</v>
      </c>
      <c r="B223" s="93" t="s">
        <v>26</v>
      </c>
      <c r="C223" s="93"/>
      <c r="D223" s="93"/>
      <c r="E223" s="84"/>
      <c r="F223" s="94" t="s">
        <v>126</v>
      </c>
      <c r="G223" s="13">
        <f>G224+G247+G252</f>
        <v>3735.9803</v>
      </c>
    </row>
    <row r="224" spans="1:7" ht="14.25" customHeight="1">
      <c r="A224" s="11"/>
      <c r="B224" s="31" t="s">
        <v>26</v>
      </c>
      <c r="C224" s="11" t="s">
        <v>11</v>
      </c>
      <c r="D224" s="11"/>
      <c r="E224" s="31"/>
      <c r="F224" s="26" t="s">
        <v>25</v>
      </c>
      <c r="G224" s="13">
        <f>G229+G246</f>
        <v>3673.4343000000003</v>
      </c>
    </row>
    <row r="225" spans="1:7" ht="18.75" customHeight="1">
      <c r="A225" s="11"/>
      <c r="B225" s="31" t="s">
        <v>26</v>
      </c>
      <c r="C225" s="31" t="s">
        <v>11</v>
      </c>
      <c r="D225" s="31" t="s">
        <v>344</v>
      </c>
      <c r="E225" s="31"/>
      <c r="F225" s="32" t="s">
        <v>55</v>
      </c>
      <c r="G225" s="13">
        <f>G229+G246</f>
        <v>3673.4343000000003</v>
      </c>
    </row>
    <row r="226" spans="1:7" ht="65.25" customHeight="1" hidden="1">
      <c r="A226" s="11"/>
      <c r="B226" s="31" t="s">
        <v>26</v>
      </c>
      <c r="C226" s="31" t="s">
        <v>11</v>
      </c>
      <c r="D226" s="31" t="s">
        <v>468</v>
      </c>
      <c r="E226" s="31"/>
      <c r="F226" s="32" t="s">
        <v>55</v>
      </c>
      <c r="G226" s="13"/>
    </row>
    <row r="227" spans="1:7" ht="16.5" customHeight="1">
      <c r="A227" s="11"/>
      <c r="B227" s="31" t="s">
        <v>26</v>
      </c>
      <c r="C227" s="31" t="s">
        <v>11</v>
      </c>
      <c r="D227" s="31" t="s">
        <v>344</v>
      </c>
      <c r="E227" s="31"/>
      <c r="F227" s="32" t="s">
        <v>55</v>
      </c>
      <c r="G227" s="13">
        <f>'прил.4'!H311</f>
        <v>3673.4343000000003</v>
      </c>
    </row>
    <row r="228" spans="1:7" ht="16.5" customHeight="1">
      <c r="A228" s="11"/>
      <c r="B228" s="31" t="s">
        <v>26</v>
      </c>
      <c r="C228" s="31" t="s">
        <v>11</v>
      </c>
      <c r="D228" s="31" t="s">
        <v>344</v>
      </c>
      <c r="E228" s="31"/>
      <c r="F228" s="32" t="s">
        <v>55</v>
      </c>
      <c r="G228" s="13">
        <f>'прил.4'!H312</f>
        <v>3673.4343000000003</v>
      </c>
    </row>
    <row r="229" spans="1:7" ht="46.5" customHeight="1">
      <c r="A229" s="11"/>
      <c r="B229" s="31" t="s">
        <v>26</v>
      </c>
      <c r="C229" s="31" t="s">
        <v>11</v>
      </c>
      <c r="D229" s="31" t="s">
        <v>357</v>
      </c>
      <c r="E229" s="31"/>
      <c r="F229" s="32" t="s">
        <v>128</v>
      </c>
      <c r="G229" s="13">
        <f>'прил.4'!H314</f>
        <v>3673.4343000000003</v>
      </c>
    </row>
    <row r="230" spans="1:7" ht="29.25" customHeight="1" hidden="1">
      <c r="A230" s="11"/>
      <c r="B230" s="31" t="s">
        <v>26</v>
      </c>
      <c r="C230" s="31" t="s">
        <v>11</v>
      </c>
      <c r="D230" s="31" t="s">
        <v>127</v>
      </c>
      <c r="E230" s="11" t="s">
        <v>43</v>
      </c>
      <c r="F230" s="51" t="s">
        <v>37</v>
      </c>
      <c r="G230" s="13"/>
    </row>
    <row r="231" spans="1:7" ht="15" hidden="1">
      <c r="A231" s="6" t="s">
        <v>129</v>
      </c>
      <c r="B231" s="6" t="s">
        <v>24</v>
      </c>
      <c r="C231" s="31" t="s">
        <v>11</v>
      </c>
      <c r="D231" s="31" t="s">
        <v>127</v>
      </c>
      <c r="E231" s="6"/>
      <c r="F231" s="21" t="s">
        <v>61</v>
      </c>
      <c r="G231" s="24">
        <f>G232+G236</f>
        <v>0</v>
      </c>
    </row>
    <row r="232" spans="1:7" ht="15" hidden="1">
      <c r="A232" s="6"/>
      <c r="B232" s="11" t="s">
        <v>24</v>
      </c>
      <c r="C232" s="6"/>
      <c r="D232" s="6"/>
      <c r="E232" s="11"/>
      <c r="F232" s="25" t="s">
        <v>23</v>
      </c>
      <c r="G232" s="13">
        <f>G233</f>
        <v>0</v>
      </c>
    </row>
    <row r="233" spans="1:7" ht="20.25" customHeight="1" hidden="1">
      <c r="A233" s="6"/>
      <c r="B233" s="11" t="s">
        <v>24</v>
      </c>
      <c r="C233" s="11" t="s">
        <v>11</v>
      </c>
      <c r="D233" s="11"/>
      <c r="E233" s="31"/>
      <c r="F233" s="26" t="s">
        <v>130</v>
      </c>
      <c r="G233" s="13">
        <f>G234</f>
        <v>0</v>
      </c>
    </row>
    <row r="234" spans="1:7" ht="19.5" customHeight="1" hidden="1">
      <c r="A234" s="6"/>
      <c r="B234" s="11" t="s">
        <v>24</v>
      </c>
      <c r="C234" s="11" t="s">
        <v>11</v>
      </c>
      <c r="D234" s="31" t="s">
        <v>54</v>
      </c>
      <c r="E234" s="31"/>
      <c r="F234" s="32" t="s">
        <v>55</v>
      </c>
      <c r="G234" s="13">
        <f>G235</f>
        <v>0</v>
      </c>
    </row>
    <row r="235" spans="1:7" ht="33" customHeight="1" hidden="1">
      <c r="A235" s="6"/>
      <c r="B235" s="11" t="s">
        <v>24</v>
      </c>
      <c r="C235" s="11" t="s">
        <v>11</v>
      </c>
      <c r="D235" s="31" t="s">
        <v>131</v>
      </c>
      <c r="E235" s="31" t="s">
        <v>133</v>
      </c>
      <c r="F235" s="32" t="s">
        <v>132</v>
      </c>
      <c r="G235" s="24"/>
    </row>
    <row r="236" spans="1:7" ht="15" hidden="1">
      <c r="A236" s="11"/>
      <c r="B236" s="11" t="s">
        <v>24</v>
      </c>
      <c r="C236" s="11" t="s">
        <v>11</v>
      </c>
      <c r="D236" s="31" t="s">
        <v>131</v>
      </c>
      <c r="E236" s="11"/>
      <c r="F236" s="32" t="s">
        <v>134</v>
      </c>
      <c r="G236" s="13">
        <f>G237</f>
        <v>0</v>
      </c>
    </row>
    <row r="237" spans="1:7" ht="26.25" customHeight="1" hidden="1">
      <c r="A237" s="11"/>
      <c r="B237" s="11" t="s">
        <v>24</v>
      </c>
      <c r="C237" s="11" t="s">
        <v>118</v>
      </c>
      <c r="D237" s="11"/>
      <c r="E237" s="31"/>
      <c r="F237" s="26" t="s">
        <v>135</v>
      </c>
      <c r="G237" s="13">
        <f>G238</f>
        <v>0</v>
      </c>
    </row>
    <row r="238" spans="1:7" ht="23.25" customHeight="1" hidden="1">
      <c r="A238" s="11"/>
      <c r="B238" s="11" t="s">
        <v>24</v>
      </c>
      <c r="C238" s="11" t="s">
        <v>118</v>
      </c>
      <c r="D238" s="31" t="s">
        <v>54</v>
      </c>
      <c r="E238" s="31"/>
      <c r="F238" s="32" t="s">
        <v>55</v>
      </c>
      <c r="G238" s="13">
        <f>G239</f>
        <v>0</v>
      </c>
    </row>
    <row r="239" spans="1:7" ht="30.75" customHeight="1" hidden="1">
      <c r="A239" s="11"/>
      <c r="B239" s="11" t="s">
        <v>24</v>
      </c>
      <c r="C239" s="11" t="s">
        <v>118</v>
      </c>
      <c r="D239" s="31" t="s">
        <v>136</v>
      </c>
      <c r="E239" s="31" t="s">
        <v>42</v>
      </c>
      <c r="F239" s="32" t="s">
        <v>137</v>
      </c>
      <c r="G239" s="13"/>
    </row>
    <row r="240" spans="1:7" ht="19.5" customHeight="1" hidden="1">
      <c r="A240" s="6" t="s">
        <v>138</v>
      </c>
      <c r="B240" s="6" t="s">
        <v>63</v>
      </c>
      <c r="C240" s="11" t="s">
        <v>118</v>
      </c>
      <c r="D240" s="31" t="s">
        <v>136</v>
      </c>
      <c r="E240" s="6"/>
      <c r="F240" s="32" t="s">
        <v>60</v>
      </c>
      <c r="G240" s="24">
        <f>G241</f>
        <v>0</v>
      </c>
    </row>
    <row r="241" spans="1:7" ht="24.75" customHeight="1" hidden="1">
      <c r="A241" s="11"/>
      <c r="B241" s="11" t="s">
        <v>63</v>
      </c>
      <c r="C241" s="6"/>
      <c r="D241" s="6"/>
      <c r="E241" s="11"/>
      <c r="F241" s="33" t="s">
        <v>139</v>
      </c>
      <c r="G241" s="35">
        <f>G242</f>
        <v>0</v>
      </c>
    </row>
    <row r="242" spans="1:7" ht="17.25" customHeight="1" hidden="1">
      <c r="A242" s="27"/>
      <c r="B242" s="11" t="s">
        <v>63</v>
      </c>
      <c r="C242" s="11" t="s">
        <v>17</v>
      </c>
      <c r="D242" s="11"/>
      <c r="E242" s="31"/>
      <c r="F242" s="34" t="s">
        <v>140</v>
      </c>
      <c r="G242" s="35">
        <f>G243</f>
        <v>0</v>
      </c>
    </row>
    <row r="243" spans="1:7" ht="15" customHeight="1" hidden="1">
      <c r="A243" s="27"/>
      <c r="B243" s="11" t="s">
        <v>63</v>
      </c>
      <c r="C243" s="11" t="s">
        <v>17</v>
      </c>
      <c r="D243" s="31" t="s">
        <v>54</v>
      </c>
      <c r="E243" s="31"/>
      <c r="F243" s="32" t="s">
        <v>55</v>
      </c>
      <c r="G243" s="35">
        <f>G244</f>
        <v>0</v>
      </c>
    </row>
    <row r="244" spans="1:7" ht="28.5" customHeight="1" hidden="1">
      <c r="A244" s="27"/>
      <c r="B244" s="11" t="s">
        <v>63</v>
      </c>
      <c r="C244" s="11" t="s">
        <v>17</v>
      </c>
      <c r="D244" s="31" t="s">
        <v>141</v>
      </c>
      <c r="E244" s="31" t="s">
        <v>42</v>
      </c>
      <c r="F244" s="32" t="s">
        <v>142</v>
      </c>
      <c r="G244" s="35"/>
    </row>
    <row r="245" spans="1:7" ht="29.25" customHeight="1">
      <c r="A245" s="83"/>
      <c r="B245" s="90" t="s">
        <v>297</v>
      </c>
      <c r="C245" s="84" t="s">
        <v>11</v>
      </c>
      <c r="D245" s="85" t="s">
        <v>550</v>
      </c>
      <c r="E245" s="90" t="s">
        <v>214</v>
      </c>
      <c r="F245" s="123" t="s">
        <v>37</v>
      </c>
      <c r="G245" s="86">
        <f>'прил.4'!H314</f>
        <v>3673.4343000000003</v>
      </c>
    </row>
    <row r="246" spans="1:7" ht="30" customHeight="1" hidden="1">
      <c r="A246" s="93"/>
      <c r="B246" s="84" t="s">
        <v>26</v>
      </c>
      <c r="C246" s="90" t="s">
        <v>11</v>
      </c>
      <c r="D246" s="127" t="s">
        <v>127</v>
      </c>
      <c r="E246" s="84" t="s">
        <v>214</v>
      </c>
      <c r="F246" s="77" t="s">
        <v>60</v>
      </c>
      <c r="G246" s="86">
        <v>0</v>
      </c>
    </row>
    <row r="247" spans="1:7" ht="39.75" customHeight="1">
      <c r="A247" s="93"/>
      <c r="B247" s="84" t="s">
        <v>26</v>
      </c>
      <c r="C247" s="90" t="s">
        <v>35</v>
      </c>
      <c r="D247" s="127"/>
      <c r="E247" s="84"/>
      <c r="F247" s="125" t="s">
        <v>437</v>
      </c>
      <c r="G247" s="86">
        <f>G248</f>
        <v>62.546</v>
      </c>
    </row>
    <row r="248" spans="1:7" ht="35.25" customHeight="1">
      <c r="A248" s="93"/>
      <c r="B248" s="84" t="s">
        <v>26</v>
      </c>
      <c r="C248" s="90" t="s">
        <v>35</v>
      </c>
      <c r="D248" s="127" t="s">
        <v>438</v>
      </c>
      <c r="E248" s="84"/>
      <c r="F248" s="110" t="s">
        <v>300</v>
      </c>
      <c r="G248" s="86">
        <f>'прил.4'!H316</f>
        <v>62.546</v>
      </c>
    </row>
    <row r="249" spans="1:7" ht="45.75" customHeight="1">
      <c r="A249" s="93"/>
      <c r="B249" s="84" t="s">
        <v>26</v>
      </c>
      <c r="C249" s="90" t="s">
        <v>35</v>
      </c>
      <c r="D249" s="127" t="s">
        <v>438</v>
      </c>
      <c r="E249" s="84"/>
      <c r="F249" s="201" t="str">
        <f>'прил.4'!B319</f>
        <v>Основное мероприятие:"Мероприятия,направленные на развитие коренных малочисленных народов Севера, Сибири и Дальнего Востока, проживающих в сельском поселении "с. Карага"</v>
      </c>
      <c r="G249" s="86">
        <f>'прил.4'!H319</f>
        <v>62.546</v>
      </c>
    </row>
    <row r="250" spans="1:7" ht="48" customHeight="1">
      <c r="A250" s="93"/>
      <c r="B250" s="84" t="s">
        <v>26</v>
      </c>
      <c r="C250" s="90" t="s">
        <v>35</v>
      </c>
      <c r="D250" s="127" t="s">
        <v>429</v>
      </c>
      <c r="E250" s="84"/>
      <c r="F250" s="92" t="s">
        <v>76</v>
      </c>
      <c r="G250" s="86">
        <f>'прил.4'!H320</f>
        <v>20</v>
      </c>
    </row>
    <row r="251" spans="1:7" ht="38.25" customHeight="1">
      <c r="A251" s="93"/>
      <c r="B251" s="84" t="s">
        <v>26</v>
      </c>
      <c r="C251" s="90" t="s">
        <v>35</v>
      </c>
      <c r="D251" s="127" t="s">
        <v>429</v>
      </c>
      <c r="E251" s="84" t="s">
        <v>214</v>
      </c>
      <c r="F251" s="123" t="s">
        <v>301</v>
      </c>
      <c r="G251" s="86">
        <f>'прил.4'!H321</f>
        <v>20</v>
      </c>
    </row>
    <row r="252" spans="1:7" ht="22.5" customHeight="1" hidden="1">
      <c r="A252" s="93"/>
      <c r="B252" s="84" t="s">
        <v>26</v>
      </c>
      <c r="C252" s="90" t="s">
        <v>35</v>
      </c>
      <c r="D252" s="127"/>
      <c r="E252" s="84"/>
      <c r="F252" s="204" t="s">
        <v>439</v>
      </c>
      <c r="G252" s="86">
        <f>'прил.4'!H322</f>
        <v>0</v>
      </c>
    </row>
    <row r="253" spans="1:7" ht="21.75" customHeight="1" hidden="1">
      <c r="A253" s="93"/>
      <c r="B253" s="84" t="s">
        <v>26</v>
      </c>
      <c r="C253" s="90" t="s">
        <v>35</v>
      </c>
      <c r="D253" s="127" t="s">
        <v>440</v>
      </c>
      <c r="E253" s="84"/>
      <c r="F253" s="123" t="s">
        <v>483</v>
      </c>
      <c r="G253" s="86">
        <f>'прил.4'!H323</f>
        <v>0</v>
      </c>
    </row>
    <row r="254" spans="1:7" ht="33" customHeight="1" hidden="1">
      <c r="A254" s="93"/>
      <c r="B254" s="84" t="s">
        <v>26</v>
      </c>
      <c r="C254" s="90" t="s">
        <v>35</v>
      </c>
      <c r="D254" s="127" t="s">
        <v>440</v>
      </c>
      <c r="E254" s="84"/>
      <c r="F254" s="123" t="str">
        <f>'прил.4'!B324</f>
        <v>Основное мероприятие:"Мероприятия, направленные на укрепление материально-технической базы МБУК "Карагинский СДК"</v>
      </c>
      <c r="G254" s="86">
        <f>'прил.4'!H324</f>
        <v>0</v>
      </c>
    </row>
    <row r="255" spans="1:7" ht="45" customHeight="1">
      <c r="A255" s="93"/>
      <c r="B255" s="84" t="s">
        <v>26</v>
      </c>
      <c r="C255" s="90" t="s">
        <v>35</v>
      </c>
      <c r="D255" s="127" t="s">
        <v>519</v>
      </c>
      <c r="E255" s="84"/>
      <c r="F255" s="92" t="s">
        <v>76</v>
      </c>
      <c r="G255" s="86">
        <f>'прил.4'!H329</f>
        <v>42.546</v>
      </c>
    </row>
    <row r="256" spans="1:7" ht="38.25" customHeight="1">
      <c r="A256" s="93"/>
      <c r="B256" s="84" t="s">
        <v>26</v>
      </c>
      <c r="C256" s="90" t="s">
        <v>35</v>
      </c>
      <c r="D256" s="127" t="s">
        <v>519</v>
      </c>
      <c r="E256" s="84" t="s">
        <v>214</v>
      </c>
      <c r="F256" s="123" t="s">
        <v>301</v>
      </c>
      <c r="G256" s="86">
        <f>'прил.4'!H330</f>
        <v>42.546</v>
      </c>
    </row>
    <row r="257" spans="1:7" ht="14.25">
      <c r="A257" s="126"/>
      <c r="B257" s="126"/>
      <c r="C257" s="83"/>
      <c r="D257" s="83"/>
      <c r="E257" s="126"/>
      <c r="F257" s="88" t="s">
        <v>143</v>
      </c>
      <c r="G257" s="89">
        <f>G14+G223+G116+G85+G72+G63</f>
        <v>30416.292139999998</v>
      </c>
    </row>
  </sheetData>
  <sheetProtection/>
  <mergeCells count="8">
    <mergeCell ref="A1:G1"/>
    <mergeCell ref="F3:G3"/>
    <mergeCell ref="A10:G10"/>
    <mergeCell ref="A4:G4"/>
    <mergeCell ref="A2:G2"/>
    <mergeCell ref="F6:G6"/>
    <mergeCell ref="F7:G7"/>
    <mergeCell ref="F8:G8"/>
  </mergeCells>
  <printOptions/>
  <pageMargins left="0.31496062992125984" right="0.31496062992125984" top="0" bottom="0" header="0.31496062992125984" footer="0.31496062992125984"/>
  <pageSetup fitToHeight="0" horizontalDpi="600" verticalDpi="600" orientation="portrait" paperSize="9" scale="80" r:id="rId1"/>
  <rowBreaks count="1" manualBreakCount="1">
    <brk id="5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6"/>
  <sheetViews>
    <sheetView zoomScalePageLayoutView="0" workbookViewId="0" topLeftCell="A1">
      <selection activeCell="F4" sqref="F4:H4"/>
    </sheetView>
  </sheetViews>
  <sheetFormatPr defaultColWidth="9.00390625" defaultRowHeight="12.75"/>
  <cols>
    <col min="1" max="1" width="3.875" style="0" customWidth="1"/>
    <col min="2" max="2" width="50.125" style="0" customWidth="1"/>
    <col min="3" max="3" width="6.00390625" style="0" customWidth="1"/>
    <col min="4" max="4" width="7.625" style="0" customWidth="1"/>
    <col min="5" max="5" width="8.75390625" style="0" customWidth="1"/>
    <col min="6" max="6" width="14.375" style="0" customWidth="1"/>
    <col min="7" max="7" width="12.25390625" style="0" customWidth="1"/>
    <col min="8" max="8" width="17.25390625" style="0" customWidth="1"/>
    <col min="12" max="12" width="12.75390625" style="0" customWidth="1"/>
  </cols>
  <sheetData>
    <row r="1" spans="1:8" ht="15">
      <c r="A1" s="2"/>
      <c r="B1" s="203"/>
      <c r="C1" s="238" t="s">
        <v>481</v>
      </c>
      <c r="D1" s="238"/>
      <c r="E1" s="238"/>
      <c r="F1" s="238"/>
      <c r="G1" s="238"/>
      <c r="H1" s="238"/>
    </row>
    <row r="2" spans="1:8" ht="15">
      <c r="A2" s="2"/>
      <c r="B2" s="238" t="s">
        <v>329</v>
      </c>
      <c r="C2" s="238"/>
      <c r="D2" s="238"/>
      <c r="E2" s="238"/>
      <c r="F2" s="238"/>
      <c r="G2" s="238"/>
      <c r="H2" s="238"/>
    </row>
    <row r="3" spans="1:8" ht="15">
      <c r="A3" s="2"/>
      <c r="B3" s="238" t="s">
        <v>362</v>
      </c>
      <c r="C3" s="238"/>
      <c r="D3" s="238"/>
      <c r="E3" s="238"/>
      <c r="F3" s="238"/>
      <c r="G3" s="238"/>
      <c r="H3" s="238"/>
    </row>
    <row r="4" spans="1:8" ht="15">
      <c r="A4" s="2"/>
      <c r="B4" s="203"/>
      <c r="C4" s="203"/>
      <c r="D4" s="203"/>
      <c r="E4" s="203"/>
      <c r="F4" s="238" t="s">
        <v>562</v>
      </c>
      <c r="G4" s="238"/>
      <c r="H4" s="238"/>
    </row>
    <row r="5" spans="1:8" ht="15">
      <c r="A5" s="2"/>
      <c r="B5" s="203"/>
      <c r="C5" s="238" t="s">
        <v>144</v>
      </c>
      <c r="D5" s="238"/>
      <c r="E5" s="238"/>
      <c r="F5" s="238"/>
      <c r="G5" s="238"/>
      <c r="H5" s="238"/>
    </row>
    <row r="6" spans="1:10" ht="15">
      <c r="A6" s="2"/>
      <c r="B6" s="238" t="s">
        <v>329</v>
      </c>
      <c r="C6" s="238"/>
      <c r="D6" s="238"/>
      <c r="E6" s="238"/>
      <c r="F6" s="238"/>
      <c r="G6" s="238"/>
      <c r="H6" s="238"/>
      <c r="I6" s="36"/>
      <c r="J6" s="36"/>
    </row>
    <row r="7" spans="1:8" ht="15">
      <c r="A7" s="2"/>
      <c r="B7" s="238" t="s">
        <v>362</v>
      </c>
      <c r="C7" s="238"/>
      <c r="D7" s="238"/>
      <c r="E7" s="238"/>
      <c r="F7" s="238"/>
      <c r="G7" s="238"/>
      <c r="H7" s="238"/>
    </row>
    <row r="8" spans="1:8" ht="15">
      <c r="A8" s="2"/>
      <c r="B8" s="151"/>
      <c r="C8" s="151"/>
      <c r="D8" s="151"/>
      <c r="E8" s="151"/>
      <c r="F8" s="238" t="s">
        <v>482</v>
      </c>
      <c r="G8" s="238"/>
      <c r="H8" s="238"/>
    </row>
    <row r="9" spans="1:8" ht="15">
      <c r="A9" s="2"/>
      <c r="B9" s="2"/>
      <c r="C9" s="241"/>
      <c r="D9" s="241"/>
      <c r="E9" s="241"/>
      <c r="F9" s="241"/>
      <c r="G9" s="241"/>
      <c r="H9" s="241"/>
    </row>
    <row r="10" spans="1:8" ht="15">
      <c r="A10" s="2"/>
      <c r="B10" s="250" t="s">
        <v>361</v>
      </c>
      <c r="C10" s="250"/>
      <c r="D10" s="250"/>
      <c r="E10" s="250"/>
      <c r="F10" s="250"/>
      <c r="G10" s="250"/>
      <c r="H10" s="250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48" t="s">
        <v>145</v>
      </c>
      <c r="B12" s="248" t="s">
        <v>49</v>
      </c>
      <c r="C12" s="249" t="s">
        <v>7</v>
      </c>
      <c r="D12" s="249"/>
      <c r="E12" s="249"/>
      <c r="F12" s="249"/>
      <c r="G12" s="249"/>
      <c r="H12" s="248" t="s">
        <v>50</v>
      </c>
    </row>
    <row r="13" spans="1:8" ht="30">
      <c r="A13" s="248"/>
      <c r="B13" s="248"/>
      <c r="C13" s="128" t="s">
        <v>425</v>
      </c>
      <c r="D13" s="128" t="s">
        <v>359</v>
      </c>
      <c r="E13" s="128" t="s">
        <v>358</v>
      </c>
      <c r="F13" s="128" t="s">
        <v>3</v>
      </c>
      <c r="G13" s="128" t="s">
        <v>4</v>
      </c>
      <c r="H13" s="248"/>
    </row>
    <row r="14" spans="1:8" ht="15">
      <c r="A14" s="128">
        <v>1</v>
      </c>
      <c r="B14" s="128">
        <v>2</v>
      </c>
      <c r="C14" s="128">
        <v>3</v>
      </c>
      <c r="D14" s="128">
        <v>4</v>
      </c>
      <c r="E14" s="128"/>
      <c r="F14" s="128">
        <v>5</v>
      </c>
      <c r="G14" s="128">
        <v>6</v>
      </c>
      <c r="H14" s="128">
        <v>7</v>
      </c>
    </row>
    <row r="15" spans="1:8" ht="30" customHeight="1">
      <c r="A15" s="9" t="s">
        <v>146</v>
      </c>
      <c r="B15" s="129" t="s">
        <v>207</v>
      </c>
      <c r="C15" s="95" t="s">
        <v>31</v>
      </c>
      <c r="D15" s="96"/>
      <c r="E15" s="96"/>
      <c r="F15" s="96"/>
      <c r="G15" s="96"/>
      <c r="H15" s="114">
        <f>H16+H62+H71+H82+H118+H299</f>
        <v>26680.31184</v>
      </c>
    </row>
    <row r="16" spans="1:8" ht="22.5" customHeight="1">
      <c r="A16" s="9"/>
      <c r="B16" s="130" t="s">
        <v>52</v>
      </c>
      <c r="C16" s="95" t="s">
        <v>31</v>
      </c>
      <c r="D16" s="131" t="s">
        <v>11</v>
      </c>
      <c r="E16" s="131"/>
      <c r="F16" s="131"/>
      <c r="G16" s="131"/>
      <c r="H16" s="114">
        <f>H17+H24+H36+H42+H30</f>
        <v>10872.96456</v>
      </c>
    </row>
    <row r="17" spans="1:8" ht="43.5" customHeight="1">
      <c r="A17" s="37"/>
      <c r="B17" s="115" t="s">
        <v>147</v>
      </c>
      <c r="C17" s="96" t="s">
        <v>31</v>
      </c>
      <c r="D17" s="113" t="s">
        <v>11</v>
      </c>
      <c r="E17" s="113" t="s">
        <v>20</v>
      </c>
      <c r="F17" s="113"/>
      <c r="G17" s="113"/>
      <c r="H17" s="98">
        <f>H18</f>
        <v>2077.77711</v>
      </c>
    </row>
    <row r="18" spans="1:8" ht="18" customHeight="1">
      <c r="A18" s="37"/>
      <c r="B18" s="97" t="s">
        <v>57</v>
      </c>
      <c r="C18" s="96" t="s">
        <v>31</v>
      </c>
      <c r="D18" s="113" t="s">
        <v>11</v>
      </c>
      <c r="E18" s="113" t="s">
        <v>20</v>
      </c>
      <c r="F18" s="113" t="s">
        <v>344</v>
      </c>
      <c r="G18" s="113"/>
      <c r="H18" s="98">
        <f>H19</f>
        <v>2077.77711</v>
      </c>
    </row>
    <row r="19" spans="1:8" ht="15" customHeight="1">
      <c r="A19" s="37"/>
      <c r="B19" s="97" t="s">
        <v>57</v>
      </c>
      <c r="C19" s="96" t="s">
        <v>31</v>
      </c>
      <c r="D19" s="113" t="s">
        <v>11</v>
      </c>
      <c r="E19" s="113" t="s">
        <v>20</v>
      </c>
      <c r="F19" s="113" t="s">
        <v>344</v>
      </c>
      <c r="G19" s="113"/>
      <c r="H19" s="98">
        <f>H20</f>
        <v>2077.77711</v>
      </c>
    </row>
    <row r="20" spans="1:8" ht="15.75" customHeight="1">
      <c r="A20" s="37"/>
      <c r="B20" s="97" t="s">
        <v>57</v>
      </c>
      <c r="C20" s="96" t="s">
        <v>31</v>
      </c>
      <c r="D20" s="113" t="s">
        <v>11</v>
      </c>
      <c r="E20" s="113" t="s">
        <v>20</v>
      </c>
      <c r="F20" s="113" t="s">
        <v>344</v>
      </c>
      <c r="G20" s="113"/>
      <c r="H20" s="98">
        <f>H21</f>
        <v>2077.77711</v>
      </c>
    </row>
    <row r="21" spans="1:8" ht="27" customHeight="1">
      <c r="A21" s="37"/>
      <c r="B21" s="97" t="s">
        <v>12</v>
      </c>
      <c r="C21" s="96" t="s">
        <v>31</v>
      </c>
      <c r="D21" s="113" t="s">
        <v>11</v>
      </c>
      <c r="E21" s="113" t="s">
        <v>20</v>
      </c>
      <c r="F21" s="113" t="s">
        <v>345</v>
      </c>
      <c r="G21" s="113"/>
      <c r="H21" s="98">
        <f>H22+H23</f>
        <v>2077.77711</v>
      </c>
    </row>
    <row r="22" spans="1:8" ht="60" customHeight="1">
      <c r="A22" s="37"/>
      <c r="B22" s="77" t="s">
        <v>56</v>
      </c>
      <c r="C22" s="96" t="s">
        <v>31</v>
      </c>
      <c r="D22" s="113" t="s">
        <v>11</v>
      </c>
      <c r="E22" s="113" t="s">
        <v>20</v>
      </c>
      <c r="F22" s="113" t="s">
        <v>345</v>
      </c>
      <c r="G22" s="113" t="s">
        <v>41</v>
      </c>
      <c r="H22" s="98">
        <f>2020.27711+57.5</f>
        <v>2077.77711</v>
      </c>
    </row>
    <row r="23" spans="1:8" ht="32.25" customHeight="1" hidden="1">
      <c r="A23" s="37"/>
      <c r="B23" s="77" t="s">
        <v>60</v>
      </c>
      <c r="C23" s="96" t="s">
        <v>31</v>
      </c>
      <c r="D23" s="113" t="s">
        <v>11</v>
      </c>
      <c r="E23" s="113" t="s">
        <v>20</v>
      </c>
      <c r="F23" s="113" t="s">
        <v>345</v>
      </c>
      <c r="G23" s="113" t="s">
        <v>42</v>
      </c>
      <c r="H23" s="98"/>
    </row>
    <row r="24" spans="1:8" ht="63" customHeight="1">
      <c r="A24" s="37"/>
      <c r="B24" s="125" t="s">
        <v>148</v>
      </c>
      <c r="C24" s="96" t="s">
        <v>31</v>
      </c>
      <c r="D24" s="113" t="s">
        <v>11</v>
      </c>
      <c r="E24" s="113" t="s">
        <v>35</v>
      </c>
      <c r="F24" s="113"/>
      <c r="G24" s="113"/>
      <c r="H24" s="98">
        <f>H25</f>
        <v>3361.48668</v>
      </c>
    </row>
    <row r="25" spans="1:8" ht="18" customHeight="1">
      <c r="A25" s="37"/>
      <c r="B25" s="77" t="s">
        <v>57</v>
      </c>
      <c r="C25" s="96" t="s">
        <v>31</v>
      </c>
      <c r="D25" s="113" t="s">
        <v>11</v>
      </c>
      <c r="E25" s="113" t="s">
        <v>35</v>
      </c>
      <c r="F25" s="113" t="s">
        <v>344</v>
      </c>
      <c r="G25" s="113"/>
      <c r="H25" s="98">
        <f>H28</f>
        <v>3361.48668</v>
      </c>
    </row>
    <row r="26" spans="1:8" ht="16.5" customHeight="1">
      <c r="A26" s="37"/>
      <c r="B26" s="77" t="s">
        <v>57</v>
      </c>
      <c r="C26" s="96" t="s">
        <v>31</v>
      </c>
      <c r="D26" s="113" t="s">
        <v>11</v>
      </c>
      <c r="E26" s="113" t="s">
        <v>35</v>
      </c>
      <c r="F26" s="113" t="s">
        <v>344</v>
      </c>
      <c r="G26" s="113"/>
      <c r="H26" s="98">
        <f>H27</f>
        <v>3361.48668</v>
      </c>
    </row>
    <row r="27" spans="1:8" ht="16.5" customHeight="1">
      <c r="A27" s="37"/>
      <c r="B27" s="77" t="s">
        <v>57</v>
      </c>
      <c r="C27" s="96" t="s">
        <v>31</v>
      </c>
      <c r="D27" s="113" t="s">
        <v>11</v>
      </c>
      <c r="E27" s="113" t="s">
        <v>35</v>
      </c>
      <c r="F27" s="113" t="s">
        <v>344</v>
      </c>
      <c r="G27" s="113"/>
      <c r="H27" s="98">
        <f>H28</f>
        <v>3361.48668</v>
      </c>
    </row>
    <row r="28" spans="1:8" ht="45.75" customHeight="1">
      <c r="A28" s="37"/>
      <c r="B28" s="77" t="s">
        <v>59</v>
      </c>
      <c r="C28" s="96" t="s">
        <v>31</v>
      </c>
      <c r="D28" s="113" t="s">
        <v>11</v>
      </c>
      <c r="E28" s="113" t="s">
        <v>35</v>
      </c>
      <c r="F28" s="113" t="s">
        <v>346</v>
      </c>
      <c r="G28" s="113"/>
      <c r="H28" s="98">
        <f>H29</f>
        <v>3361.48668</v>
      </c>
    </row>
    <row r="29" spans="1:8" ht="75.75" customHeight="1">
      <c r="A29" s="37"/>
      <c r="B29" s="77" t="s">
        <v>56</v>
      </c>
      <c r="C29" s="96" t="s">
        <v>31</v>
      </c>
      <c r="D29" s="113" t="s">
        <v>11</v>
      </c>
      <c r="E29" s="113" t="s">
        <v>35</v>
      </c>
      <c r="F29" s="113" t="s">
        <v>346</v>
      </c>
      <c r="G29" s="113" t="s">
        <v>41</v>
      </c>
      <c r="H29" s="98">
        <f>3250.48668+111</f>
        <v>3361.48668</v>
      </c>
    </row>
    <row r="30" spans="1:8" ht="38.25" customHeight="1">
      <c r="A30" s="37"/>
      <c r="B30" s="197" t="s">
        <v>436</v>
      </c>
      <c r="C30" s="96" t="s">
        <v>31</v>
      </c>
      <c r="D30" s="113" t="s">
        <v>11</v>
      </c>
      <c r="E30" s="113" t="s">
        <v>434</v>
      </c>
      <c r="F30" s="113"/>
      <c r="G30" s="113"/>
      <c r="H30" s="98">
        <f>H31</f>
        <v>144.77</v>
      </c>
    </row>
    <row r="31" spans="1:8" ht="17.25" customHeight="1">
      <c r="A31" s="37"/>
      <c r="B31" s="97" t="s">
        <v>57</v>
      </c>
      <c r="C31" s="96" t="s">
        <v>31</v>
      </c>
      <c r="D31" s="113" t="s">
        <v>11</v>
      </c>
      <c r="E31" s="113" t="s">
        <v>434</v>
      </c>
      <c r="F31" s="113" t="s">
        <v>344</v>
      </c>
      <c r="G31" s="113"/>
      <c r="H31" s="98">
        <f>H34</f>
        <v>144.77</v>
      </c>
    </row>
    <row r="32" spans="1:8" ht="15.75" customHeight="1">
      <c r="A32" s="37"/>
      <c r="B32" s="97" t="s">
        <v>57</v>
      </c>
      <c r="C32" s="96" t="s">
        <v>31</v>
      </c>
      <c r="D32" s="113" t="s">
        <v>11</v>
      </c>
      <c r="E32" s="113" t="s">
        <v>434</v>
      </c>
      <c r="F32" s="113" t="s">
        <v>344</v>
      </c>
      <c r="G32" s="113"/>
      <c r="H32" s="98">
        <f>H34</f>
        <v>144.77</v>
      </c>
    </row>
    <row r="33" spans="1:8" ht="17.25" customHeight="1">
      <c r="A33" s="37"/>
      <c r="B33" s="97" t="s">
        <v>57</v>
      </c>
      <c r="C33" s="96" t="s">
        <v>31</v>
      </c>
      <c r="D33" s="113" t="s">
        <v>11</v>
      </c>
      <c r="E33" s="113" t="s">
        <v>434</v>
      </c>
      <c r="F33" s="113" t="s">
        <v>344</v>
      </c>
      <c r="G33" s="113"/>
      <c r="H33" s="98">
        <f>H34</f>
        <v>144.77</v>
      </c>
    </row>
    <row r="34" spans="1:8" ht="30" customHeight="1">
      <c r="A34" s="37"/>
      <c r="B34" s="196" t="s">
        <v>435</v>
      </c>
      <c r="C34" s="96" t="s">
        <v>31</v>
      </c>
      <c r="D34" s="113" t="s">
        <v>11</v>
      </c>
      <c r="E34" s="113" t="s">
        <v>434</v>
      </c>
      <c r="F34" s="113" t="s">
        <v>347</v>
      </c>
      <c r="G34" s="113"/>
      <c r="H34" s="98">
        <f>H35</f>
        <v>144.77</v>
      </c>
    </row>
    <row r="35" spans="1:8" ht="33.75" customHeight="1">
      <c r="A35" s="37"/>
      <c r="B35" s="77" t="s">
        <v>60</v>
      </c>
      <c r="C35" s="96" t="s">
        <v>31</v>
      </c>
      <c r="D35" s="113" t="s">
        <v>11</v>
      </c>
      <c r="E35" s="113" t="s">
        <v>434</v>
      </c>
      <c r="F35" s="113" t="s">
        <v>347</v>
      </c>
      <c r="G35" s="113" t="s">
        <v>43</v>
      </c>
      <c r="H35" s="98">
        <v>144.77</v>
      </c>
    </row>
    <row r="36" spans="1:8" ht="21" customHeight="1">
      <c r="A36" s="37"/>
      <c r="B36" s="116" t="s">
        <v>15</v>
      </c>
      <c r="C36" s="96" t="s">
        <v>31</v>
      </c>
      <c r="D36" s="113" t="s">
        <v>11</v>
      </c>
      <c r="E36" s="113" t="s">
        <v>63</v>
      </c>
      <c r="F36" s="113"/>
      <c r="G36" s="113"/>
      <c r="H36" s="114">
        <f>H37</f>
        <v>7.5</v>
      </c>
    </row>
    <row r="37" spans="1:8" ht="16.5" customHeight="1">
      <c r="A37" s="37"/>
      <c r="B37" s="97" t="s">
        <v>55</v>
      </c>
      <c r="C37" s="96" t="s">
        <v>31</v>
      </c>
      <c r="D37" s="113" t="s">
        <v>11</v>
      </c>
      <c r="E37" s="113" t="s">
        <v>63</v>
      </c>
      <c r="F37" s="113" t="s">
        <v>344</v>
      </c>
      <c r="G37" s="113"/>
      <c r="H37" s="98">
        <f>H40</f>
        <v>7.5</v>
      </c>
    </row>
    <row r="38" spans="1:8" ht="15.75" customHeight="1">
      <c r="A38" s="37"/>
      <c r="B38" s="97" t="s">
        <v>55</v>
      </c>
      <c r="C38" s="96" t="s">
        <v>31</v>
      </c>
      <c r="D38" s="113" t="s">
        <v>11</v>
      </c>
      <c r="E38" s="113" t="s">
        <v>63</v>
      </c>
      <c r="F38" s="113" t="s">
        <v>344</v>
      </c>
      <c r="G38" s="113"/>
      <c r="H38" s="98">
        <f>H39</f>
        <v>7.5</v>
      </c>
    </row>
    <row r="39" spans="1:8" ht="15.75" customHeight="1">
      <c r="A39" s="37"/>
      <c r="B39" s="97" t="s">
        <v>55</v>
      </c>
      <c r="C39" s="96" t="s">
        <v>31</v>
      </c>
      <c r="D39" s="113" t="s">
        <v>11</v>
      </c>
      <c r="E39" s="113" t="s">
        <v>63</v>
      </c>
      <c r="F39" s="113" t="s">
        <v>344</v>
      </c>
      <c r="G39" s="113"/>
      <c r="H39" s="98">
        <f>H40</f>
        <v>7.5</v>
      </c>
    </row>
    <row r="40" spans="1:8" ht="21" customHeight="1">
      <c r="A40" s="37"/>
      <c r="B40" s="97" t="s">
        <v>64</v>
      </c>
      <c r="C40" s="96" t="s">
        <v>31</v>
      </c>
      <c r="D40" s="113" t="s">
        <v>11</v>
      </c>
      <c r="E40" s="113" t="s">
        <v>63</v>
      </c>
      <c r="F40" s="113" t="s">
        <v>532</v>
      </c>
      <c r="G40" s="113"/>
      <c r="H40" s="98">
        <f>H41</f>
        <v>7.5</v>
      </c>
    </row>
    <row r="41" spans="1:8" ht="18" customHeight="1">
      <c r="A41" s="37"/>
      <c r="B41" s="99" t="s">
        <v>61</v>
      </c>
      <c r="C41" s="96" t="s">
        <v>31</v>
      </c>
      <c r="D41" s="113" t="s">
        <v>11</v>
      </c>
      <c r="E41" s="113" t="s">
        <v>63</v>
      </c>
      <c r="F41" s="113" t="s">
        <v>532</v>
      </c>
      <c r="G41" s="113" t="s">
        <v>43</v>
      </c>
      <c r="H41" s="98">
        <v>7.5</v>
      </c>
    </row>
    <row r="42" spans="1:8" ht="22.5" customHeight="1">
      <c r="A42" s="37"/>
      <c r="B42" s="116" t="s">
        <v>21</v>
      </c>
      <c r="C42" s="96" t="s">
        <v>31</v>
      </c>
      <c r="D42" s="113" t="s">
        <v>11</v>
      </c>
      <c r="E42" s="113" t="s">
        <v>65</v>
      </c>
      <c r="F42" s="113"/>
      <c r="G42" s="113"/>
      <c r="H42" s="114">
        <f>H43+H57</f>
        <v>5281.43077</v>
      </c>
    </row>
    <row r="43" spans="1:8" ht="15.75" customHeight="1">
      <c r="A43" s="37"/>
      <c r="B43" s="97" t="s">
        <v>66</v>
      </c>
      <c r="C43" s="96" t="s">
        <v>31</v>
      </c>
      <c r="D43" s="113" t="s">
        <v>11</v>
      </c>
      <c r="E43" s="113" t="s">
        <v>65</v>
      </c>
      <c r="F43" s="113" t="s">
        <v>344</v>
      </c>
      <c r="G43" s="113"/>
      <c r="H43" s="98">
        <f>H46+H52+H54</f>
        <v>5261.43077</v>
      </c>
    </row>
    <row r="44" spans="1:8" ht="14.25" customHeight="1">
      <c r="A44" s="37"/>
      <c r="B44" s="97" t="s">
        <v>66</v>
      </c>
      <c r="C44" s="96" t="s">
        <v>31</v>
      </c>
      <c r="D44" s="113" t="s">
        <v>11</v>
      </c>
      <c r="E44" s="113" t="s">
        <v>65</v>
      </c>
      <c r="F44" s="113" t="s">
        <v>344</v>
      </c>
      <c r="G44" s="113"/>
      <c r="H44" s="98">
        <f>H45</f>
        <v>5281.43077</v>
      </c>
    </row>
    <row r="45" spans="1:8" ht="14.25" customHeight="1">
      <c r="A45" s="37"/>
      <c r="B45" s="97" t="s">
        <v>66</v>
      </c>
      <c r="C45" s="96" t="s">
        <v>31</v>
      </c>
      <c r="D45" s="113" t="s">
        <v>11</v>
      </c>
      <c r="E45" s="113" t="s">
        <v>65</v>
      </c>
      <c r="F45" s="113" t="s">
        <v>344</v>
      </c>
      <c r="G45" s="113"/>
      <c r="H45" s="98">
        <f>H57+H54+H52+H46</f>
        <v>5281.43077</v>
      </c>
    </row>
    <row r="46" spans="1:8" ht="46.5" customHeight="1">
      <c r="A46" s="37"/>
      <c r="B46" s="97" t="s">
        <v>67</v>
      </c>
      <c r="C46" s="96" t="s">
        <v>31</v>
      </c>
      <c r="D46" s="113" t="s">
        <v>11</v>
      </c>
      <c r="E46" s="113" t="s">
        <v>65</v>
      </c>
      <c r="F46" s="113" t="s">
        <v>348</v>
      </c>
      <c r="G46" s="113"/>
      <c r="H46" s="98">
        <f>SUM(H47:H49)</f>
        <v>3532.35064</v>
      </c>
    </row>
    <row r="47" spans="1:8" ht="75" customHeight="1">
      <c r="A47" s="37"/>
      <c r="B47" s="77" t="s">
        <v>56</v>
      </c>
      <c r="C47" s="96" t="s">
        <v>31</v>
      </c>
      <c r="D47" s="113" t="s">
        <v>11</v>
      </c>
      <c r="E47" s="113" t="s">
        <v>65</v>
      </c>
      <c r="F47" s="113" t="s">
        <v>348</v>
      </c>
      <c r="G47" s="113" t="s">
        <v>41</v>
      </c>
      <c r="H47" s="98">
        <f>2872.63214+29.2</f>
        <v>2901.83214</v>
      </c>
    </row>
    <row r="48" spans="1:8" ht="33" customHeight="1">
      <c r="A48" s="37"/>
      <c r="B48" s="77" t="s">
        <v>60</v>
      </c>
      <c r="C48" s="96" t="s">
        <v>31</v>
      </c>
      <c r="D48" s="113" t="s">
        <v>11</v>
      </c>
      <c r="E48" s="113" t="s">
        <v>65</v>
      </c>
      <c r="F48" s="113" t="s">
        <v>348</v>
      </c>
      <c r="G48" s="113" t="s">
        <v>42</v>
      </c>
      <c r="H48" s="98">
        <f>67.5965+277.94+100-4+35.6</f>
        <v>477.1365</v>
      </c>
    </row>
    <row r="49" spans="1:8" ht="30" customHeight="1">
      <c r="A49" s="37"/>
      <c r="B49" s="77" t="s">
        <v>60</v>
      </c>
      <c r="C49" s="96" t="s">
        <v>31</v>
      </c>
      <c r="D49" s="113" t="s">
        <v>11</v>
      </c>
      <c r="E49" s="113" t="s">
        <v>65</v>
      </c>
      <c r="F49" s="113" t="s">
        <v>348</v>
      </c>
      <c r="G49" s="113" t="s">
        <v>43</v>
      </c>
      <c r="H49" s="98">
        <f>149.382+4</f>
        <v>153.382</v>
      </c>
    </row>
    <row r="50" spans="1:8" ht="26.25" customHeight="1" hidden="1">
      <c r="A50" s="37"/>
      <c r="B50" s="99" t="s">
        <v>61</v>
      </c>
      <c r="C50" s="96" t="s">
        <v>31</v>
      </c>
      <c r="D50" s="113" t="s">
        <v>30</v>
      </c>
      <c r="E50" s="113"/>
      <c r="F50" s="113" t="s">
        <v>327</v>
      </c>
      <c r="G50" s="113" t="s">
        <v>43</v>
      </c>
      <c r="H50" s="98"/>
    </row>
    <row r="51" spans="1:8" ht="26.25" customHeight="1" hidden="1">
      <c r="A51" s="37"/>
      <c r="B51" s="99" t="s">
        <v>61</v>
      </c>
      <c r="C51" s="96" t="s">
        <v>31</v>
      </c>
      <c r="D51" s="113" t="s">
        <v>30</v>
      </c>
      <c r="E51" s="113"/>
      <c r="F51" s="113"/>
      <c r="G51" s="113"/>
      <c r="H51" s="98"/>
    </row>
    <row r="52" spans="1:8" ht="19.5" customHeight="1">
      <c r="A52" s="37"/>
      <c r="B52" s="97" t="s">
        <v>68</v>
      </c>
      <c r="C52" s="96" t="s">
        <v>31</v>
      </c>
      <c r="D52" s="113" t="s">
        <v>11</v>
      </c>
      <c r="E52" s="113" t="s">
        <v>65</v>
      </c>
      <c r="F52" s="113" t="s">
        <v>349</v>
      </c>
      <c r="G52" s="113"/>
      <c r="H52" s="98">
        <f>H53</f>
        <v>1708.58013</v>
      </c>
    </row>
    <row r="53" spans="1:8" ht="30" customHeight="1">
      <c r="A53" s="37"/>
      <c r="B53" s="77" t="s">
        <v>60</v>
      </c>
      <c r="C53" s="96" t="s">
        <v>31</v>
      </c>
      <c r="D53" s="113" t="s">
        <v>11</v>
      </c>
      <c r="E53" s="113" t="s">
        <v>65</v>
      </c>
      <c r="F53" s="113" t="s">
        <v>349</v>
      </c>
      <c r="G53" s="113" t="s">
        <v>42</v>
      </c>
      <c r="H53" s="98">
        <v>1708.58013</v>
      </c>
    </row>
    <row r="54" spans="1:8" ht="63" customHeight="1">
      <c r="A54" s="37"/>
      <c r="B54" s="92" t="s">
        <v>69</v>
      </c>
      <c r="C54" s="96" t="s">
        <v>31</v>
      </c>
      <c r="D54" s="113" t="s">
        <v>11</v>
      </c>
      <c r="E54" s="113" t="s">
        <v>65</v>
      </c>
      <c r="F54" s="113" t="s">
        <v>350</v>
      </c>
      <c r="G54" s="113"/>
      <c r="H54" s="98">
        <f>H55</f>
        <v>20.5</v>
      </c>
    </row>
    <row r="55" spans="1:8" ht="30.75" customHeight="1">
      <c r="A55" s="37"/>
      <c r="B55" s="77" t="s">
        <v>60</v>
      </c>
      <c r="C55" s="96" t="s">
        <v>31</v>
      </c>
      <c r="D55" s="113" t="s">
        <v>11</v>
      </c>
      <c r="E55" s="113" t="s">
        <v>65</v>
      </c>
      <c r="F55" s="113" t="s">
        <v>350</v>
      </c>
      <c r="G55" s="113" t="s">
        <v>42</v>
      </c>
      <c r="H55" s="98">
        <v>20.5</v>
      </c>
    </row>
    <row r="56" spans="1:8" ht="15.75" customHeight="1" hidden="1">
      <c r="A56" s="37"/>
      <c r="B56" s="120" t="s">
        <v>149</v>
      </c>
      <c r="C56" s="96"/>
      <c r="D56" s="113"/>
      <c r="E56" s="113"/>
      <c r="F56" s="113"/>
      <c r="G56" s="113"/>
      <c r="H56" s="98">
        <f>H55</f>
        <v>20.5</v>
      </c>
    </row>
    <row r="57" spans="1:8" ht="44.25" customHeight="1">
      <c r="A57" s="37"/>
      <c r="B57" s="52" t="s">
        <v>448</v>
      </c>
      <c r="C57" s="96" t="s">
        <v>31</v>
      </c>
      <c r="D57" s="113" t="s">
        <v>11</v>
      </c>
      <c r="E57" s="113" t="s">
        <v>65</v>
      </c>
      <c r="F57" s="113" t="s">
        <v>449</v>
      </c>
      <c r="G57" s="113"/>
      <c r="H57" s="98">
        <f>H58</f>
        <v>20</v>
      </c>
    </row>
    <row r="58" spans="1:8" ht="45.75" customHeight="1">
      <c r="A58" s="37"/>
      <c r="B58" s="92" t="s">
        <v>450</v>
      </c>
      <c r="C58" s="96" t="s">
        <v>31</v>
      </c>
      <c r="D58" s="113" t="s">
        <v>11</v>
      </c>
      <c r="E58" s="113" t="s">
        <v>65</v>
      </c>
      <c r="F58" s="113" t="s">
        <v>451</v>
      </c>
      <c r="G58" s="113"/>
      <c r="H58" s="98">
        <f>H60</f>
        <v>20</v>
      </c>
    </row>
    <row r="59" spans="1:8" ht="45.75" customHeight="1">
      <c r="A59" s="37"/>
      <c r="B59" s="200" t="s">
        <v>465</v>
      </c>
      <c r="C59" s="96" t="s">
        <v>31</v>
      </c>
      <c r="D59" s="113" t="s">
        <v>11</v>
      </c>
      <c r="E59" s="113" t="s">
        <v>65</v>
      </c>
      <c r="F59" s="113" t="s">
        <v>451</v>
      </c>
      <c r="G59" s="113"/>
      <c r="H59" s="98">
        <f>H60</f>
        <v>20</v>
      </c>
    </row>
    <row r="60" spans="1:8" ht="77.25" customHeight="1">
      <c r="A60" s="37"/>
      <c r="B60" s="92" t="s">
        <v>76</v>
      </c>
      <c r="C60" s="96" t="s">
        <v>31</v>
      </c>
      <c r="D60" s="113" t="s">
        <v>11</v>
      </c>
      <c r="E60" s="113" t="s">
        <v>65</v>
      </c>
      <c r="F60" s="113" t="s">
        <v>430</v>
      </c>
      <c r="G60" s="113"/>
      <c r="H60" s="98">
        <f>H61</f>
        <v>20</v>
      </c>
    </row>
    <row r="61" spans="1:8" ht="30.75" customHeight="1">
      <c r="A61" s="37"/>
      <c r="B61" s="77" t="s">
        <v>60</v>
      </c>
      <c r="C61" s="96" t="s">
        <v>31</v>
      </c>
      <c r="D61" s="113" t="s">
        <v>11</v>
      </c>
      <c r="E61" s="113" t="s">
        <v>65</v>
      </c>
      <c r="F61" s="113" t="s">
        <v>430</v>
      </c>
      <c r="G61" s="113" t="s">
        <v>42</v>
      </c>
      <c r="H61" s="98">
        <v>20</v>
      </c>
    </row>
    <row r="62" spans="1:8" ht="15.75" customHeight="1">
      <c r="A62" s="9" t="s">
        <v>215</v>
      </c>
      <c r="B62" s="143" t="s">
        <v>22</v>
      </c>
      <c r="C62" s="95" t="s">
        <v>31</v>
      </c>
      <c r="D62" s="117" t="s">
        <v>20</v>
      </c>
      <c r="E62" s="117" t="s">
        <v>360</v>
      </c>
      <c r="F62" s="117"/>
      <c r="G62" s="117"/>
      <c r="H62" s="114">
        <f>H63</f>
        <v>158.6</v>
      </c>
    </row>
    <row r="63" spans="1:8" ht="15.75" customHeight="1">
      <c r="A63" s="37"/>
      <c r="B63" s="144" t="s">
        <v>209</v>
      </c>
      <c r="C63" s="96" t="s">
        <v>31</v>
      </c>
      <c r="D63" s="113" t="s">
        <v>20</v>
      </c>
      <c r="E63" s="113" t="s">
        <v>27</v>
      </c>
      <c r="F63" s="113"/>
      <c r="G63" s="113"/>
      <c r="H63" s="98">
        <f>H64</f>
        <v>158.6</v>
      </c>
    </row>
    <row r="64" spans="1:8" ht="15.75" customHeight="1">
      <c r="A64" s="37"/>
      <c r="B64" s="144" t="s">
        <v>55</v>
      </c>
      <c r="C64" s="96" t="s">
        <v>31</v>
      </c>
      <c r="D64" s="113" t="s">
        <v>20</v>
      </c>
      <c r="E64" s="113" t="s">
        <v>27</v>
      </c>
      <c r="F64" s="119" t="s">
        <v>344</v>
      </c>
      <c r="G64" s="113"/>
      <c r="H64" s="98">
        <f>H67</f>
        <v>158.6</v>
      </c>
    </row>
    <row r="65" spans="1:8" ht="15.75" customHeight="1">
      <c r="A65" s="37"/>
      <c r="B65" s="144" t="s">
        <v>55</v>
      </c>
      <c r="C65" s="96" t="s">
        <v>31</v>
      </c>
      <c r="D65" s="113" t="s">
        <v>20</v>
      </c>
      <c r="E65" s="113" t="s">
        <v>27</v>
      </c>
      <c r="F65" s="119" t="s">
        <v>344</v>
      </c>
      <c r="G65" s="113"/>
      <c r="H65" s="98">
        <f>H66</f>
        <v>158.6</v>
      </c>
    </row>
    <row r="66" spans="1:8" ht="15.75" customHeight="1">
      <c r="A66" s="37"/>
      <c r="B66" s="144" t="s">
        <v>55</v>
      </c>
      <c r="C66" s="96" t="s">
        <v>31</v>
      </c>
      <c r="D66" s="113" t="s">
        <v>20</v>
      </c>
      <c r="E66" s="113" t="s">
        <v>27</v>
      </c>
      <c r="F66" s="119" t="s">
        <v>344</v>
      </c>
      <c r="G66" s="113"/>
      <c r="H66" s="98">
        <f>H67</f>
        <v>158.6</v>
      </c>
    </row>
    <row r="67" spans="1:8" ht="28.5" customHeight="1">
      <c r="A67" s="37"/>
      <c r="B67" s="144" t="s">
        <v>470</v>
      </c>
      <c r="C67" s="96" t="s">
        <v>31</v>
      </c>
      <c r="D67" s="113" t="s">
        <v>20</v>
      </c>
      <c r="E67" s="113" t="s">
        <v>27</v>
      </c>
      <c r="F67" s="119" t="s">
        <v>351</v>
      </c>
      <c r="G67" s="113"/>
      <c r="H67" s="98">
        <f>H68+H69</f>
        <v>158.6</v>
      </c>
    </row>
    <row r="68" spans="1:8" ht="15.75" customHeight="1">
      <c r="A68" s="37"/>
      <c r="B68" s="144" t="s">
        <v>210</v>
      </c>
      <c r="C68" s="96" t="s">
        <v>31</v>
      </c>
      <c r="D68" s="113" t="s">
        <v>20</v>
      </c>
      <c r="E68" s="113" t="s">
        <v>27</v>
      </c>
      <c r="F68" s="119" t="s">
        <v>351</v>
      </c>
      <c r="G68" s="113" t="s">
        <v>41</v>
      </c>
      <c r="H68" s="98">
        <v>145.9</v>
      </c>
    </row>
    <row r="69" spans="1:8" ht="30" customHeight="1">
      <c r="A69" s="37"/>
      <c r="B69" s="77" t="s">
        <v>60</v>
      </c>
      <c r="C69" s="96" t="s">
        <v>31</v>
      </c>
      <c r="D69" s="113" t="s">
        <v>20</v>
      </c>
      <c r="E69" s="113" t="s">
        <v>27</v>
      </c>
      <c r="F69" s="118" t="s">
        <v>351</v>
      </c>
      <c r="G69" s="113" t="s">
        <v>42</v>
      </c>
      <c r="H69" s="98">
        <v>12.7</v>
      </c>
    </row>
    <row r="70" spans="1:8" ht="15.75" customHeight="1" hidden="1">
      <c r="A70" s="37"/>
      <c r="B70" s="145" t="s">
        <v>211</v>
      </c>
      <c r="C70" s="96"/>
      <c r="D70" s="113"/>
      <c r="E70" s="113"/>
      <c r="F70" s="113"/>
      <c r="G70" s="113"/>
      <c r="H70" s="98">
        <f>H63</f>
        <v>158.6</v>
      </c>
    </row>
    <row r="71" spans="1:8" ht="31.5" customHeight="1">
      <c r="A71" s="9" t="s">
        <v>216</v>
      </c>
      <c r="B71" s="116" t="s">
        <v>33</v>
      </c>
      <c r="C71" s="95" t="s">
        <v>31</v>
      </c>
      <c r="D71" s="117" t="s">
        <v>27</v>
      </c>
      <c r="E71" s="117" t="s">
        <v>360</v>
      </c>
      <c r="F71" s="117"/>
      <c r="G71" s="117"/>
      <c r="H71" s="114">
        <f>H76+H72</f>
        <v>262.48332</v>
      </c>
    </row>
    <row r="72" spans="1:8" ht="30" customHeight="1" hidden="1">
      <c r="A72" s="37"/>
      <c r="B72" s="144" t="s">
        <v>212</v>
      </c>
      <c r="C72" s="96" t="s">
        <v>31</v>
      </c>
      <c r="D72" s="113" t="s">
        <v>38</v>
      </c>
      <c r="E72" s="113"/>
      <c r="F72" s="113"/>
      <c r="G72" s="117"/>
      <c r="H72" s="98">
        <f>H73</f>
        <v>0</v>
      </c>
    </row>
    <row r="73" spans="1:8" ht="27.75" customHeight="1" hidden="1">
      <c r="A73" s="37"/>
      <c r="B73" s="144" t="s">
        <v>55</v>
      </c>
      <c r="C73" s="96" t="s">
        <v>31</v>
      </c>
      <c r="D73" s="113" t="s">
        <v>38</v>
      </c>
      <c r="E73" s="113"/>
      <c r="F73" s="118" t="s">
        <v>330</v>
      </c>
      <c r="G73" s="117"/>
      <c r="H73" s="98">
        <f>H74</f>
        <v>0</v>
      </c>
    </row>
    <row r="74" spans="1:8" ht="28.5" customHeight="1" hidden="1">
      <c r="A74" s="37"/>
      <c r="B74" s="144" t="s">
        <v>213</v>
      </c>
      <c r="C74" s="96" t="s">
        <v>31</v>
      </c>
      <c r="D74" s="113" t="s">
        <v>38</v>
      </c>
      <c r="E74" s="113"/>
      <c r="F74" s="119" t="s">
        <v>333</v>
      </c>
      <c r="G74" s="113" t="s">
        <v>42</v>
      </c>
      <c r="H74" s="98"/>
    </row>
    <row r="75" spans="1:8" ht="18.75" customHeight="1" hidden="1">
      <c r="A75" s="37"/>
      <c r="B75" s="145" t="s">
        <v>211</v>
      </c>
      <c r="C75" s="96"/>
      <c r="D75" s="113"/>
      <c r="E75" s="113"/>
      <c r="F75" s="119"/>
      <c r="G75" s="113"/>
      <c r="H75" s="98">
        <f>H74</f>
        <v>0</v>
      </c>
    </row>
    <row r="76" spans="1:8" ht="47.25" customHeight="1">
      <c r="A76" s="37"/>
      <c r="B76" s="101" t="s">
        <v>28</v>
      </c>
      <c r="C76" s="96" t="s">
        <v>31</v>
      </c>
      <c r="D76" s="113" t="s">
        <v>27</v>
      </c>
      <c r="E76" s="113" t="s">
        <v>70</v>
      </c>
      <c r="F76" s="119"/>
      <c r="G76" s="113"/>
      <c r="H76" s="98">
        <f>H77</f>
        <v>262.48332</v>
      </c>
    </row>
    <row r="77" spans="1:8" ht="15.75" customHeight="1">
      <c r="A77" s="37"/>
      <c r="B77" s="97" t="s">
        <v>57</v>
      </c>
      <c r="C77" s="96" t="s">
        <v>31</v>
      </c>
      <c r="D77" s="113" t="s">
        <v>27</v>
      </c>
      <c r="E77" s="113" t="s">
        <v>70</v>
      </c>
      <c r="F77" s="113" t="s">
        <v>344</v>
      </c>
      <c r="G77" s="113"/>
      <c r="H77" s="98">
        <f>H80</f>
        <v>262.48332</v>
      </c>
    </row>
    <row r="78" spans="1:8" ht="15.75" customHeight="1">
      <c r="A78" s="37"/>
      <c r="B78" s="97" t="s">
        <v>57</v>
      </c>
      <c r="C78" s="96" t="s">
        <v>31</v>
      </c>
      <c r="D78" s="113" t="s">
        <v>27</v>
      </c>
      <c r="E78" s="113" t="s">
        <v>70</v>
      </c>
      <c r="F78" s="113" t="s">
        <v>344</v>
      </c>
      <c r="G78" s="113"/>
      <c r="H78" s="98">
        <f>H79</f>
        <v>262.48332</v>
      </c>
    </row>
    <row r="79" spans="1:8" ht="15.75" customHeight="1">
      <c r="A79" s="37"/>
      <c r="B79" s="97" t="s">
        <v>57</v>
      </c>
      <c r="C79" s="96" t="s">
        <v>31</v>
      </c>
      <c r="D79" s="113" t="s">
        <v>27</v>
      </c>
      <c r="E79" s="113" t="s">
        <v>70</v>
      </c>
      <c r="F79" s="113" t="s">
        <v>344</v>
      </c>
      <c r="G79" s="113"/>
      <c r="H79" s="98">
        <f>H80</f>
        <v>262.48332</v>
      </c>
    </row>
    <row r="80" spans="1:8" ht="45" customHeight="1">
      <c r="A80" s="37"/>
      <c r="B80" s="92" t="s">
        <v>71</v>
      </c>
      <c r="C80" s="96" t="s">
        <v>31</v>
      </c>
      <c r="D80" s="113" t="s">
        <v>27</v>
      </c>
      <c r="E80" s="113" t="s">
        <v>70</v>
      </c>
      <c r="F80" s="113" t="s">
        <v>352</v>
      </c>
      <c r="G80" s="113"/>
      <c r="H80" s="98">
        <f>H81</f>
        <v>262.48332</v>
      </c>
    </row>
    <row r="81" spans="1:8" ht="33" customHeight="1">
      <c r="A81" s="37"/>
      <c r="B81" s="77" t="s">
        <v>60</v>
      </c>
      <c r="C81" s="96" t="s">
        <v>31</v>
      </c>
      <c r="D81" s="113" t="s">
        <v>27</v>
      </c>
      <c r="E81" s="113" t="s">
        <v>70</v>
      </c>
      <c r="F81" s="113" t="s">
        <v>352</v>
      </c>
      <c r="G81" s="113" t="s">
        <v>42</v>
      </c>
      <c r="H81" s="98">
        <f>10+252.48332</f>
        <v>262.48332</v>
      </c>
    </row>
    <row r="82" spans="1:8" ht="14.25" customHeight="1">
      <c r="A82" s="37"/>
      <c r="B82" s="116" t="s">
        <v>34</v>
      </c>
      <c r="C82" s="95" t="s">
        <v>31</v>
      </c>
      <c r="D82" s="117" t="s">
        <v>35</v>
      </c>
      <c r="E82" s="117" t="s">
        <v>360</v>
      </c>
      <c r="F82" s="117"/>
      <c r="G82" s="117"/>
      <c r="H82" s="114">
        <f>H83+H94</f>
        <v>6858.529640000001</v>
      </c>
    </row>
    <row r="83" spans="1:8" ht="14.25" customHeight="1">
      <c r="A83" s="37"/>
      <c r="B83" s="101" t="s">
        <v>72</v>
      </c>
      <c r="C83" s="96" t="s">
        <v>31</v>
      </c>
      <c r="D83" s="113" t="s">
        <v>35</v>
      </c>
      <c r="E83" s="113" t="s">
        <v>70</v>
      </c>
      <c r="F83" s="117"/>
      <c r="G83" s="117"/>
      <c r="H83" s="98">
        <f>H84</f>
        <v>1241.00964</v>
      </c>
    </row>
    <row r="84" spans="1:8" ht="17.25" customHeight="1">
      <c r="A84" s="37"/>
      <c r="B84" s="97" t="s">
        <v>57</v>
      </c>
      <c r="C84" s="96" t="s">
        <v>31</v>
      </c>
      <c r="D84" s="104" t="s">
        <v>35</v>
      </c>
      <c r="E84" s="104" t="s">
        <v>70</v>
      </c>
      <c r="F84" s="118" t="s">
        <v>344</v>
      </c>
      <c r="G84" s="104"/>
      <c r="H84" s="98">
        <f>H87+H90+H92</f>
        <v>1241.00964</v>
      </c>
    </row>
    <row r="85" spans="1:8" ht="15.75" customHeight="1">
      <c r="A85" s="37"/>
      <c r="B85" s="97" t="s">
        <v>57</v>
      </c>
      <c r="C85" s="96" t="s">
        <v>31</v>
      </c>
      <c r="D85" s="104" t="s">
        <v>35</v>
      </c>
      <c r="E85" s="104" t="s">
        <v>70</v>
      </c>
      <c r="F85" s="118" t="s">
        <v>344</v>
      </c>
      <c r="G85" s="104"/>
      <c r="H85" s="98">
        <f>H86</f>
        <v>1241.00964</v>
      </c>
    </row>
    <row r="86" spans="1:8" ht="15.75" customHeight="1">
      <c r="A86" s="37"/>
      <c r="B86" s="97" t="s">
        <v>57</v>
      </c>
      <c r="C86" s="96" t="s">
        <v>31</v>
      </c>
      <c r="D86" s="104" t="s">
        <v>35</v>
      </c>
      <c r="E86" s="104" t="s">
        <v>70</v>
      </c>
      <c r="F86" s="118" t="s">
        <v>344</v>
      </c>
      <c r="G86" s="104"/>
      <c r="H86" s="98">
        <f>H87+H90+H92</f>
        <v>1241.00964</v>
      </c>
    </row>
    <row r="87" spans="1:8" ht="58.5" customHeight="1">
      <c r="A87" s="37"/>
      <c r="B87" s="101" t="s">
        <v>294</v>
      </c>
      <c r="C87" s="96" t="s">
        <v>31</v>
      </c>
      <c r="D87" s="113" t="s">
        <v>35</v>
      </c>
      <c r="E87" s="113" t="s">
        <v>70</v>
      </c>
      <c r="F87" s="113" t="s">
        <v>353</v>
      </c>
      <c r="G87" s="113"/>
      <c r="H87" s="98">
        <f>H89</f>
        <v>194.04863999999998</v>
      </c>
    </row>
    <row r="88" spans="1:8" ht="31.5" customHeight="1" hidden="1">
      <c r="A88" s="37"/>
      <c r="B88" s="101" t="s">
        <v>152</v>
      </c>
      <c r="C88" s="96" t="s">
        <v>31</v>
      </c>
      <c r="D88" s="113" t="s">
        <v>150</v>
      </c>
      <c r="E88" s="113"/>
      <c r="F88" s="113" t="s">
        <v>334</v>
      </c>
      <c r="G88" s="113"/>
      <c r="H88" s="98">
        <f>H89</f>
        <v>194.04863999999998</v>
      </c>
    </row>
    <row r="89" spans="1:8" ht="30" customHeight="1">
      <c r="A89" s="37"/>
      <c r="B89" s="77" t="s">
        <v>60</v>
      </c>
      <c r="C89" s="96" t="s">
        <v>31</v>
      </c>
      <c r="D89" s="113" t="s">
        <v>35</v>
      </c>
      <c r="E89" s="113" t="s">
        <v>70</v>
      </c>
      <c r="F89" s="113" t="s">
        <v>353</v>
      </c>
      <c r="G89" s="113" t="s">
        <v>42</v>
      </c>
      <c r="H89" s="98">
        <f>136.49664+157.552-100</f>
        <v>194.04863999999998</v>
      </c>
    </row>
    <row r="90" spans="1:8" ht="16.5" customHeight="1">
      <c r="A90" s="37"/>
      <c r="B90" s="77" t="s">
        <v>326</v>
      </c>
      <c r="C90" s="96" t="s">
        <v>31</v>
      </c>
      <c r="D90" s="113" t="s">
        <v>35</v>
      </c>
      <c r="E90" s="113" t="s">
        <v>70</v>
      </c>
      <c r="F90" s="113" t="s">
        <v>353</v>
      </c>
      <c r="G90" s="113"/>
      <c r="H90" s="98">
        <f>H91</f>
        <v>300</v>
      </c>
    </row>
    <row r="91" spans="1:8" ht="28.5" customHeight="1">
      <c r="A91" s="37"/>
      <c r="B91" s="77" t="s">
        <v>60</v>
      </c>
      <c r="C91" s="96" t="s">
        <v>31</v>
      </c>
      <c r="D91" s="113" t="s">
        <v>35</v>
      </c>
      <c r="E91" s="113" t="s">
        <v>70</v>
      </c>
      <c r="F91" s="113" t="s">
        <v>353</v>
      </c>
      <c r="G91" s="113" t="s">
        <v>42</v>
      </c>
      <c r="H91" s="98">
        <f>200+100</f>
        <v>300</v>
      </c>
    </row>
    <row r="92" spans="1:8" ht="28.5" customHeight="1">
      <c r="A92" s="37"/>
      <c r="B92" s="92" t="s">
        <v>534</v>
      </c>
      <c r="C92" s="96" t="s">
        <v>31</v>
      </c>
      <c r="D92" s="113" t="s">
        <v>35</v>
      </c>
      <c r="E92" s="113" t="s">
        <v>70</v>
      </c>
      <c r="F92" s="113" t="s">
        <v>535</v>
      </c>
      <c r="G92" s="113"/>
      <c r="H92" s="98">
        <f>H93</f>
        <v>746.961</v>
      </c>
    </row>
    <row r="93" spans="1:8" ht="28.5" customHeight="1">
      <c r="A93" s="37"/>
      <c r="B93" s="77" t="s">
        <v>60</v>
      </c>
      <c r="C93" s="96" t="s">
        <v>31</v>
      </c>
      <c r="D93" s="113" t="s">
        <v>35</v>
      </c>
      <c r="E93" s="113" t="s">
        <v>70</v>
      </c>
      <c r="F93" s="113" t="s">
        <v>535</v>
      </c>
      <c r="G93" s="113" t="s">
        <v>42</v>
      </c>
      <c r="H93" s="98">
        <v>746.961</v>
      </c>
    </row>
    <row r="94" spans="1:8" ht="27.75" customHeight="1">
      <c r="A94" s="37"/>
      <c r="B94" s="102" t="s">
        <v>153</v>
      </c>
      <c r="C94" s="96" t="s">
        <v>31</v>
      </c>
      <c r="D94" s="113" t="s">
        <v>35</v>
      </c>
      <c r="E94" s="113" t="s">
        <v>320</v>
      </c>
      <c r="F94" s="113"/>
      <c r="G94" s="113"/>
      <c r="H94" s="98">
        <f>H95+H113</f>
        <v>5617.52</v>
      </c>
    </row>
    <row r="95" spans="1:8" ht="65.25" customHeight="1">
      <c r="A95" s="37"/>
      <c r="B95" s="52" t="s">
        <v>452</v>
      </c>
      <c r="C95" s="96" t="s">
        <v>31</v>
      </c>
      <c r="D95" s="113" t="s">
        <v>35</v>
      </c>
      <c r="E95" s="113" t="s">
        <v>320</v>
      </c>
      <c r="F95" s="113" t="s">
        <v>442</v>
      </c>
      <c r="G95" s="113"/>
      <c r="H95" s="98">
        <f>H96</f>
        <v>5617.52</v>
      </c>
    </row>
    <row r="96" spans="1:8" ht="33.75" customHeight="1">
      <c r="A96" s="37"/>
      <c r="B96" s="92" t="s">
        <v>319</v>
      </c>
      <c r="C96" s="96" t="s">
        <v>31</v>
      </c>
      <c r="D96" s="113" t="s">
        <v>35</v>
      </c>
      <c r="E96" s="113" t="s">
        <v>320</v>
      </c>
      <c r="F96" s="113" t="s">
        <v>443</v>
      </c>
      <c r="G96" s="113"/>
      <c r="H96" s="98">
        <f>H97+H108</f>
        <v>5617.52</v>
      </c>
    </row>
    <row r="97" spans="1:8" ht="45.75" customHeight="1">
      <c r="A97" s="37"/>
      <c r="B97" s="92" t="s">
        <v>466</v>
      </c>
      <c r="C97" s="96" t="s">
        <v>31</v>
      </c>
      <c r="D97" s="113" t="s">
        <v>35</v>
      </c>
      <c r="E97" s="113" t="s">
        <v>320</v>
      </c>
      <c r="F97" s="113" t="s">
        <v>524</v>
      </c>
      <c r="G97" s="113"/>
      <c r="H97" s="98">
        <f>H98+H106</f>
        <v>4868.120000000001</v>
      </c>
    </row>
    <row r="98" spans="1:8" ht="75" customHeight="1">
      <c r="A98" s="37"/>
      <c r="B98" s="92" t="s">
        <v>76</v>
      </c>
      <c r="C98" s="96" t="s">
        <v>31</v>
      </c>
      <c r="D98" s="113" t="s">
        <v>35</v>
      </c>
      <c r="E98" s="113" t="s">
        <v>320</v>
      </c>
      <c r="F98" s="113" t="s">
        <v>525</v>
      </c>
      <c r="G98" s="113"/>
      <c r="H98" s="98">
        <f>H99+H100</f>
        <v>166.98000000000002</v>
      </c>
    </row>
    <row r="99" spans="1:8" ht="35.25" customHeight="1">
      <c r="A99" s="37"/>
      <c r="B99" s="77" t="s">
        <v>60</v>
      </c>
      <c r="C99" s="96" t="s">
        <v>31</v>
      </c>
      <c r="D99" s="113" t="s">
        <v>35</v>
      </c>
      <c r="E99" s="113" t="s">
        <v>320</v>
      </c>
      <c r="F99" s="113" t="s">
        <v>525</v>
      </c>
      <c r="G99" s="113" t="s">
        <v>42</v>
      </c>
      <c r="H99" s="98">
        <v>50</v>
      </c>
    </row>
    <row r="100" spans="1:8" ht="45" customHeight="1">
      <c r="A100" s="37"/>
      <c r="B100" s="77" t="s">
        <v>551</v>
      </c>
      <c r="C100" s="96" t="s">
        <v>31</v>
      </c>
      <c r="D100" s="113" t="s">
        <v>35</v>
      </c>
      <c r="E100" s="113" t="s">
        <v>320</v>
      </c>
      <c r="F100" s="113" t="s">
        <v>525</v>
      </c>
      <c r="G100" s="113" t="s">
        <v>43</v>
      </c>
      <c r="H100" s="98">
        <f>95+1+20.98</f>
        <v>116.98</v>
      </c>
    </row>
    <row r="101" spans="1:8" ht="29.25" customHeight="1" hidden="1">
      <c r="A101" s="37"/>
      <c r="B101" s="102" t="s">
        <v>153</v>
      </c>
      <c r="C101" s="96" t="s">
        <v>31</v>
      </c>
      <c r="D101" s="104" t="s">
        <v>36</v>
      </c>
      <c r="E101" s="104"/>
      <c r="F101" s="104"/>
      <c r="G101" s="104"/>
      <c r="H101" s="100">
        <f>H102+H104</f>
        <v>0</v>
      </c>
    </row>
    <row r="102" spans="1:8" ht="74.25" customHeight="1" hidden="1">
      <c r="A102" s="37"/>
      <c r="B102" s="92" t="s">
        <v>76</v>
      </c>
      <c r="C102" s="96" t="s">
        <v>31</v>
      </c>
      <c r="D102" s="113" t="s">
        <v>36</v>
      </c>
      <c r="E102" s="113"/>
      <c r="F102" s="113" t="s">
        <v>291</v>
      </c>
      <c r="G102" s="113"/>
      <c r="H102" s="98">
        <f>H103</f>
        <v>0</v>
      </c>
    </row>
    <row r="103" spans="1:8" ht="33.75" customHeight="1" hidden="1">
      <c r="A103" s="37"/>
      <c r="B103" s="77" t="s">
        <v>60</v>
      </c>
      <c r="C103" s="96" t="s">
        <v>31</v>
      </c>
      <c r="D103" s="113" t="s">
        <v>36</v>
      </c>
      <c r="E103" s="113"/>
      <c r="F103" s="113" t="s">
        <v>291</v>
      </c>
      <c r="G103" s="113" t="s">
        <v>42</v>
      </c>
      <c r="H103" s="98"/>
    </row>
    <row r="104" spans="1:8" ht="35.25" customHeight="1" hidden="1">
      <c r="A104" s="40"/>
      <c r="B104" s="101" t="s">
        <v>154</v>
      </c>
      <c r="C104" s="96" t="s">
        <v>31</v>
      </c>
      <c r="D104" s="113" t="s">
        <v>36</v>
      </c>
      <c r="E104" s="113"/>
      <c r="F104" s="113" t="s">
        <v>155</v>
      </c>
      <c r="G104" s="113"/>
      <c r="H104" s="98">
        <f>H105</f>
        <v>0</v>
      </c>
    </row>
    <row r="105" spans="1:8" ht="33" customHeight="1" hidden="1">
      <c r="A105" s="40"/>
      <c r="B105" s="77" t="s">
        <v>60</v>
      </c>
      <c r="C105" s="96" t="s">
        <v>31</v>
      </c>
      <c r="D105" s="113" t="s">
        <v>36</v>
      </c>
      <c r="E105" s="113"/>
      <c r="F105" s="113" t="s">
        <v>155</v>
      </c>
      <c r="G105" s="113" t="s">
        <v>42</v>
      </c>
      <c r="H105" s="98"/>
    </row>
    <row r="106" spans="1:8" ht="73.5" customHeight="1">
      <c r="A106" s="40"/>
      <c r="B106" s="92" t="s">
        <v>76</v>
      </c>
      <c r="C106" s="96" t="s">
        <v>31</v>
      </c>
      <c r="D106" s="113" t="s">
        <v>35</v>
      </c>
      <c r="E106" s="113" t="s">
        <v>320</v>
      </c>
      <c r="F106" s="113" t="s">
        <v>526</v>
      </c>
      <c r="G106" s="113"/>
      <c r="H106" s="98">
        <f>H107</f>
        <v>4701.14</v>
      </c>
    </row>
    <row r="107" spans="1:8" ht="46.5" customHeight="1">
      <c r="A107" s="40"/>
      <c r="B107" s="77" t="s">
        <v>551</v>
      </c>
      <c r="C107" s="96" t="s">
        <v>31</v>
      </c>
      <c r="D107" s="113" t="s">
        <v>35</v>
      </c>
      <c r="E107" s="113" t="s">
        <v>320</v>
      </c>
      <c r="F107" s="113" t="s">
        <v>526</v>
      </c>
      <c r="G107" s="113" t="s">
        <v>43</v>
      </c>
      <c r="H107" s="98">
        <v>4701.14</v>
      </c>
    </row>
    <row r="108" spans="1:8" ht="63.75" customHeight="1">
      <c r="A108" s="40"/>
      <c r="B108" s="92" t="s">
        <v>523</v>
      </c>
      <c r="C108" s="96" t="s">
        <v>31</v>
      </c>
      <c r="D108" s="113" t="s">
        <v>35</v>
      </c>
      <c r="E108" s="113" t="s">
        <v>320</v>
      </c>
      <c r="F108" s="113" t="s">
        <v>527</v>
      </c>
      <c r="G108" s="113"/>
      <c r="H108" s="98">
        <f>H109+H111</f>
        <v>749.4</v>
      </c>
    </row>
    <row r="109" spans="1:8" ht="75.75" customHeight="1">
      <c r="A109" s="40"/>
      <c r="B109" s="92" t="s">
        <v>76</v>
      </c>
      <c r="C109" s="96" t="s">
        <v>31</v>
      </c>
      <c r="D109" s="113" t="s">
        <v>35</v>
      </c>
      <c r="E109" s="113" t="s">
        <v>320</v>
      </c>
      <c r="F109" s="113" t="s">
        <v>528</v>
      </c>
      <c r="G109" s="113"/>
      <c r="H109" s="98">
        <f>H110</f>
        <v>279.4</v>
      </c>
    </row>
    <row r="110" spans="1:8" ht="33" customHeight="1">
      <c r="A110" s="40"/>
      <c r="B110" s="77" t="s">
        <v>60</v>
      </c>
      <c r="C110" s="96" t="s">
        <v>31</v>
      </c>
      <c r="D110" s="113" t="s">
        <v>35</v>
      </c>
      <c r="E110" s="113" t="s">
        <v>320</v>
      </c>
      <c r="F110" s="113" t="s">
        <v>528</v>
      </c>
      <c r="G110" s="113" t="s">
        <v>42</v>
      </c>
      <c r="H110" s="98">
        <f>9.4+270</f>
        <v>279.4</v>
      </c>
    </row>
    <row r="111" spans="1:8" ht="73.5" customHeight="1">
      <c r="A111" s="40"/>
      <c r="B111" s="92" t="s">
        <v>76</v>
      </c>
      <c r="C111" s="96" t="s">
        <v>31</v>
      </c>
      <c r="D111" s="113" t="s">
        <v>35</v>
      </c>
      <c r="E111" s="113" t="s">
        <v>320</v>
      </c>
      <c r="F111" s="113" t="s">
        <v>529</v>
      </c>
      <c r="G111" s="113"/>
      <c r="H111" s="98">
        <f>H112</f>
        <v>470</v>
      </c>
    </row>
    <row r="112" spans="1:8" ht="33" customHeight="1">
      <c r="A112" s="40"/>
      <c r="B112" s="77" t="s">
        <v>60</v>
      </c>
      <c r="C112" s="96" t="s">
        <v>31</v>
      </c>
      <c r="D112" s="113" t="s">
        <v>35</v>
      </c>
      <c r="E112" s="113" t="s">
        <v>320</v>
      </c>
      <c r="F112" s="113" t="s">
        <v>529</v>
      </c>
      <c r="G112" s="113" t="s">
        <v>42</v>
      </c>
      <c r="H112" s="98">
        <v>470</v>
      </c>
    </row>
    <row r="113" spans="1:8" ht="48" customHeight="1" hidden="1">
      <c r="A113" s="40"/>
      <c r="B113" s="52" t="s">
        <v>453</v>
      </c>
      <c r="C113" s="96" t="s">
        <v>31</v>
      </c>
      <c r="D113" s="113" t="s">
        <v>35</v>
      </c>
      <c r="E113" s="113" t="s">
        <v>320</v>
      </c>
      <c r="F113" s="113" t="s">
        <v>454</v>
      </c>
      <c r="G113" s="113"/>
      <c r="H113" s="98">
        <f>H114</f>
        <v>0</v>
      </c>
    </row>
    <row r="114" spans="1:8" ht="33" customHeight="1" hidden="1">
      <c r="A114" s="40"/>
      <c r="B114" s="92" t="s">
        <v>455</v>
      </c>
      <c r="C114" s="96" t="s">
        <v>31</v>
      </c>
      <c r="D114" s="113" t="s">
        <v>35</v>
      </c>
      <c r="E114" s="113" t="s">
        <v>320</v>
      </c>
      <c r="F114" s="113" t="s">
        <v>456</v>
      </c>
      <c r="G114" s="113"/>
      <c r="H114" s="98">
        <f>H116</f>
        <v>0</v>
      </c>
    </row>
    <row r="115" spans="1:8" ht="33" customHeight="1" hidden="1">
      <c r="A115" s="40"/>
      <c r="B115" s="92" t="s">
        <v>467</v>
      </c>
      <c r="C115" s="96" t="s">
        <v>31</v>
      </c>
      <c r="D115" s="113" t="s">
        <v>35</v>
      </c>
      <c r="E115" s="113" t="s">
        <v>320</v>
      </c>
      <c r="F115" s="113" t="s">
        <v>456</v>
      </c>
      <c r="G115" s="113"/>
      <c r="H115" s="98">
        <f>H116</f>
        <v>0</v>
      </c>
    </row>
    <row r="116" spans="1:8" ht="28.5" customHeight="1" hidden="1">
      <c r="A116" s="40"/>
      <c r="B116" s="92" t="s">
        <v>76</v>
      </c>
      <c r="C116" s="96" t="s">
        <v>31</v>
      </c>
      <c r="D116" s="113" t="s">
        <v>35</v>
      </c>
      <c r="E116" s="113" t="s">
        <v>320</v>
      </c>
      <c r="F116" s="113" t="s">
        <v>428</v>
      </c>
      <c r="G116" s="113"/>
      <c r="H116" s="98">
        <f>H117</f>
        <v>0</v>
      </c>
    </row>
    <row r="117" spans="1:8" ht="29.25" customHeight="1" hidden="1">
      <c r="A117" s="40"/>
      <c r="B117" s="77" t="s">
        <v>60</v>
      </c>
      <c r="C117" s="96" t="s">
        <v>31</v>
      </c>
      <c r="D117" s="113" t="s">
        <v>35</v>
      </c>
      <c r="E117" s="113" t="s">
        <v>320</v>
      </c>
      <c r="F117" s="113" t="s">
        <v>428</v>
      </c>
      <c r="G117" s="113" t="s">
        <v>42</v>
      </c>
      <c r="H117" s="98">
        <f>100+100+14.4+55.6-270</f>
        <v>0</v>
      </c>
    </row>
    <row r="118" spans="1:8" ht="19.5" customHeight="1">
      <c r="A118" s="42" t="s">
        <v>217</v>
      </c>
      <c r="B118" s="116" t="s">
        <v>2</v>
      </c>
      <c r="C118" s="96" t="s">
        <v>31</v>
      </c>
      <c r="D118" s="117" t="s">
        <v>17</v>
      </c>
      <c r="E118" s="117" t="s">
        <v>360</v>
      </c>
      <c r="F118" s="117"/>
      <c r="G118" s="117"/>
      <c r="H118" s="114">
        <f>SUM(H119+H144+H282)</f>
        <v>7940.7343200000005</v>
      </c>
    </row>
    <row r="119" spans="1:8" ht="20.25" customHeight="1">
      <c r="A119" s="41"/>
      <c r="B119" s="101" t="s">
        <v>18</v>
      </c>
      <c r="C119" s="96" t="s">
        <v>31</v>
      </c>
      <c r="D119" s="113" t="s">
        <v>17</v>
      </c>
      <c r="E119" s="113" t="s">
        <v>11</v>
      </c>
      <c r="F119" s="113"/>
      <c r="G119" s="113"/>
      <c r="H119" s="98">
        <f>H120+H126+H129+H133</f>
        <v>6305.962680000001</v>
      </c>
    </row>
    <row r="120" spans="1:8" ht="15.75" customHeight="1">
      <c r="A120" s="42"/>
      <c r="B120" s="97" t="s">
        <v>57</v>
      </c>
      <c r="C120" s="96" t="s">
        <v>31</v>
      </c>
      <c r="D120" s="113" t="s">
        <v>17</v>
      </c>
      <c r="E120" s="113" t="s">
        <v>11</v>
      </c>
      <c r="F120" s="113" t="s">
        <v>344</v>
      </c>
      <c r="G120" s="113"/>
      <c r="H120" s="98">
        <f>H123+H142</f>
        <v>6305.962680000001</v>
      </c>
    </row>
    <row r="121" spans="1:8" ht="15.75" customHeight="1">
      <c r="A121" s="42"/>
      <c r="B121" s="97" t="s">
        <v>57</v>
      </c>
      <c r="C121" s="96" t="s">
        <v>31</v>
      </c>
      <c r="D121" s="113" t="s">
        <v>17</v>
      </c>
      <c r="E121" s="113" t="s">
        <v>11</v>
      </c>
      <c r="F121" s="113" t="s">
        <v>344</v>
      </c>
      <c r="G121" s="113"/>
      <c r="H121" s="98">
        <f>H122</f>
        <v>6305.962680000001</v>
      </c>
    </row>
    <row r="122" spans="1:8" ht="15.75" customHeight="1">
      <c r="A122" s="42"/>
      <c r="B122" s="97" t="s">
        <v>57</v>
      </c>
      <c r="C122" s="96" t="s">
        <v>31</v>
      </c>
      <c r="D122" s="113" t="s">
        <v>17</v>
      </c>
      <c r="E122" s="113" t="s">
        <v>11</v>
      </c>
      <c r="F122" s="113" t="s">
        <v>344</v>
      </c>
      <c r="G122" s="113"/>
      <c r="H122" s="98">
        <f>H123+H142</f>
        <v>6305.962680000001</v>
      </c>
    </row>
    <row r="123" spans="1:8" ht="31.5" customHeight="1">
      <c r="A123" s="41"/>
      <c r="B123" s="92" t="s">
        <v>342</v>
      </c>
      <c r="C123" s="96" t="s">
        <v>31</v>
      </c>
      <c r="D123" s="113" t="s">
        <v>17</v>
      </c>
      <c r="E123" s="113" t="s">
        <v>11</v>
      </c>
      <c r="F123" s="113" t="s">
        <v>354</v>
      </c>
      <c r="G123" s="113" t="s">
        <v>156</v>
      </c>
      <c r="H123" s="98">
        <f>H124</f>
        <v>1568.57868</v>
      </c>
    </row>
    <row r="124" spans="1:8" ht="30" customHeight="1">
      <c r="A124" s="41"/>
      <c r="B124" s="77" t="s">
        <v>60</v>
      </c>
      <c r="C124" s="96" t="s">
        <v>31</v>
      </c>
      <c r="D124" s="113" t="s">
        <v>17</v>
      </c>
      <c r="E124" s="113" t="s">
        <v>11</v>
      </c>
      <c r="F124" s="113" t="s">
        <v>354</v>
      </c>
      <c r="G124" s="113" t="s">
        <v>42</v>
      </c>
      <c r="H124" s="98">
        <f>745+400+351.03+72.54868</f>
        <v>1568.57868</v>
      </c>
    </row>
    <row r="125" spans="1:8" ht="16.5" customHeight="1" hidden="1">
      <c r="A125" s="41"/>
      <c r="B125" s="146" t="s">
        <v>157</v>
      </c>
      <c r="C125" s="96" t="s">
        <v>31</v>
      </c>
      <c r="D125" s="113" t="s">
        <v>1</v>
      </c>
      <c r="E125" s="113"/>
      <c r="F125" s="113" t="s">
        <v>19</v>
      </c>
      <c r="G125" s="113" t="s">
        <v>43</v>
      </c>
      <c r="H125" s="98"/>
    </row>
    <row r="126" spans="1:8" ht="15" customHeight="1" hidden="1">
      <c r="A126" s="41"/>
      <c r="B126" s="103" t="s">
        <v>158</v>
      </c>
      <c r="C126" s="96" t="s">
        <v>31</v>
      </c>
      <c r="D126" s="104" t="s">
        <v>1</v>
      </c>
      <c r="E126" s="104"/>
      <c r="F126" s="104" t="s">
        <v>159</v>
      </c>
      <c r="G126" s="104"/>
      <c r="H126" s="100">
        <f>H127</f>
        <v>0</v>
      </c>
    </row>
    <row r="127" spans="1:8" ht="32.25" customHeight="1" hidden="1">
      <c r="A127" s="41"/>
      <c r="B127" s="77" t="s">
        <v>60</v>
      </c>
      <c r="C127" s="96" t="s">
        <v>31</v>
      </c>
      <c r="D127" s="113" t="s">
        <v>1</v>
      </c>
      <c r="E127" s="113"/>
      <c r="F127" s="113" t="s">
        <v>159</v>
      </c>
      <c r="G127" s="113" t="s">
        <v>42</v>
      </c>
      <c r="H127" s="98">
        <v>0</v>
      </c>
    </row>
    <row r="128" spans="1:8" ht="11.25" customHeight="1" hidden="1">
      <c r="A128" s="41"/>
      <c r="B128" s="120" t="s">
        <v>149</v>
      </c>
      <c r="C128" s="96" t="s">
        <v>31</v>
      </c>
      <c r="D128" s="113"/>
      <c r="E128" s="113"/>
      <c r="F128" s="113"/>
      <c r="G128" s="113"/>
      <c r="H128" s="98">
        <v>0</v>
      </c>
    </row>
    <row r="129" spans="1:8" ht="23.25" customHeight="1" hidden="1">
      <c r="A129" s="41"/>
      <c r="B129" s="102" t="s">
        <v>151</v>
      </c>
      <c r="C129" s="96" t="s">
        <v>31</v>
      </c>
      <c r="D129" s="104" t="s">
        <v>1</v>
      </c>
      <c r="E129" s="104"/>
      <c r="F129" s="104"/>
      <c r="G129" s="104"/>
      <c r="H129" s="100">
        <f>H130</f>
        <v>0</v>
      </c>
    </row>
    <row r="130" spans="1:8" ht="51.75" customHeight="1" hidden="1">
      <c r="A130" s="41"/>
      <c r="B130" s="101" t="s">
        <v>160</v>
      </c>
      <c r="C130" s="96" t="s">
        <v>31</v>
      </c>
      <c r="D130" s="113" t="s">
        <v>1</v>
      </c>
      <c r="E130" s="113"/>
      <c r="F130" s="113"/>
      <c r="G130" s="113"/>
      <c r="H130" s="98">
        <f>H131</f>
        <v>0</v>
      </c>
    </row>
    <row r="131" spans="1:8" ht="36.75" customHeight="1" hidden="1">
      <c r="A131" s="41"/>
      <c r="B131" s="77" t="s">
        <v>60</v>
      </c>
      <c r="C131" s="96" t="s">
        <v>31</v>
      </c>
      <c r="D131" s="113" t="s">
        <v>1</v>
      </c>
      <c r="E131" s="113"/>
      <c r="F131" s="113"/>
      <c r="G131" s="113" t="s">
        <v>42</v>
      </c>
      <c r="H131" s="98"/>
    </row>
    <row r="132" spans="1:8" ht="12.75" customHeight="1" hidden="1">
      <c r="A132" s="41"/>
      <c r="B132" s="120" t="s">
        <v>149</v>
      </c>
      <c r="C132" s="96" t="s">
        <v>31</v>
      </c>
      <c r="D132" s="113"/>
      <c r="E132" s="113"/>
      <c r="F132" s="113"/>
      <c r="G132" s="113"/>
      <c r="H132" s="98"/>
    </row>
    <row r="133" spans="1:8" ht="58.5" customHeight="1" hidden="1">
      <c r="A133" s="41"/>
      <c r="B133" s="92" t="s">
        <v>80</v>
      </c>
      <c r="C133" s="96" t="s">
        <v>31</v>
      </c>
      <c r="D133" s="113" t="s">
        <v>1</v>
      </c>
      <c r="E133" s="113"/>
      <c r="F133" s="113" t="s">
        <v>79</v>
      </c>
      <c r="G133" s="113"/>
      <c r="H133" s="98">
        <f>H134</f>
        <v>0</v>
      </c>
    </row>
    <row r="134" spans="1:8" ht="30.75" customHeight="1" hidden="1">
      <c r="A134" s="41"/>
      <c r="B134" s="101" t="s">
        <v>82</v>
      </c>
      <c r="C134" s="96" t="s">
        <v>31</v>
      </c>
      <c r="D134" s="113" t="s">
        <v>1</v>
      </c>
      <c r="E134" s="113"/>
      <c r="F134" s="113" t="s">
        <v>81</v>
      </c>
      <c r="G134" s="113"/>
      <c r="H134" s="98">
        <f>H136</f>
        <v>0</v>
      </c>
    </row>
    <row r="135" spans="1:8" ht="59.25" customHeight="1" hidden="1">
      <c r="A135" s="41"/>
      <c r="B135" s="101" t="s">
        <v>76</v>
      </c>
      <c r="C135" s="96" t="s">
        <v>31</v>
      </c>
      <c r="D135" s="113" t="s">
        <v>1</v>
      </c>
      <c r="E135" s="113"/>
      <c r="F135" s="113" t="s">
        <v>83</v>
      </c>
      <c r="G135" s="113"/>
      <c r="H135" s="98">
        <f>H136</f>
        <v>0</v>
      </c>
    </row>
    <row r="136" spans="1:8" ht="39" customHeight="1" hidden="1">
      <c r="A136" s="41"/>
      <c r="B136" s="77" t="s">
        <v>60</v>
      </c>
      <c r="C136" s="96" t="s">
        <v>31</v>
      </c>
      <c r="D136" s="113" t="s">
        <v>1</v>
      </c>
      <c r="E136" s="113"/>
      <c r="F136" s="113" t="s">
        <v>83</v>
      </c>
      <c r="G136" s="113" t="s">
        <v>42</v>
      </c>
      <c r="H136" s="98"/>
    </row>
    <row r="137" spans="1:8" ht="15" customHeight="1" hidden="1">
      <c r="A137" s="41"/>
      <c r="B137" s="101" t="s">
        <v>161</v>
      </c>
      <c r="C137" s="96" t="s">
        <v>31</v>
      </c>
      <c r="D137" s="104" t="s">
        <v>162</v>
      </c>
      <c r="E137" s="104"/>
      <c r="F137" s="104"/>
      <c r="G137" s="104"/>
      <c r="H137" s="100">
        <f>H138</f>
        <v>0</v>
      </c>
    </row>
    <row r="138" spans="1:8" ht="31.5" customHeight="1" hidden="1">
      <c r="A138" s="41"/>
      <c r="B138" s="101" t="s">
        <v>163</v>
      </c>
      <c r="C138" s="96" t="s">
        <v>31</v>
      </c>
      <c r="D138" s="113" t="s">
        <v>162</v>
      </c>
      <c r="E138" s="113"/>
      <c r="F138" s="113" t="s">
        <v>164</v>
      </c>
      <c r="G138" s="113"/>
      <c r="H138" s="98">
        <f>H139</f>
        <v>0</v>
      </c>
    </row>
    <row r="139" spans="1:8" ht="30.75" customHeight="1" hidden="1">
      <c r="A139" s="41"/>
      <c r="B139" s="101" t="s">
        <v>165</v>
      </c>
      <c r="C139" s="96" t="s">
        <v>31</v>
      </c>
      <c r="D139" s="113" t="s">
        <v>162</v>
      </c>
      <c r="E139" s="113"/>
      <c r="F139" s="113" t="s">
        <v>166</v>
      </c>
      <c r="G139" s="113"/>
      <c r="H139" s="98">
        <f>H140</f>
        <v>0</v>
      </c>
    </row>
    <row r="140" spans="1:8" ht="30" customHeight="1" hidden="1">
      <c r="A140" s="41"/>
      <c r="B140" s="77" t="s">
        <v>60</v>
      </c>
      <c r="C140" s="96" t="s">
        <v>31</v>
      </c>
      <c r="D140" s="113" t="s">
        <v>162</v>
      </c>
      <c r="E140" s="113"/>
      <c r="F140" s="113" t="s">
        <v>166</v>
      </c>
      <c r="G140" s="113" t="s">
        <v>42</v>
      </c>
      <c r="H140" s="98"/>
    </row>
    <row r="141" spans="1:8" ht="13.5" customHeight="1" hidden="1">
      <c r="A141" s="41"/>
      <c r="B141" s="120" t="s">
        <v>149</v>
      </c>
      <c r="C141" s="96" t="s">
        <v>31</v>
      </c>
      <c r="D141" s="113"/>
      <c r="E141" s="113"/>
      <c r="F141" s="113"/>
      <c r="G141" s="113"/>
      <c r="H141" s="98"/>
    </row>
    <row r="142" spans="1:8" ht="32.25" customHeight="1">
      <c r="A142" s="41"/>
      <c r="B142" s="92" t="s">
        <v>534</v>
      </c>
      <c r="C142" s="96" t="s">
        <v>31</v>
      </c>
      <c r="D142" s="113" t="s">
        <v>17</v>
      </c>
      <c r="E142" s="113" t="s">
        <v>11</v>
      </c>
      <c r="F142" s="113" t="s">
        <v>535</v>
      </c>
      <c r="G142" s="113"/>
      <c r="H142" s="98">
        <f>H143</f>
        <v>4737.384</v>
      </c>
    </row>
    <row r="143" spans="1:8" ht="35.25" customHeight="1">
      <c r="A143" s="41"/>
      <c r="B143" s="77" t="s">
        <v>60</v>
      </c>
      <c r="C143" s="96" t="s">
        <v>31</v>
      </c>
      <c r="D143" s="113" t="s">
        <v>17</v>
      </c>
      <c r="E143" s="113" t="s">
        <v>11</v>
      </c>
      <c r="F143" s="113" t="s">
        <v>535</v>
      </c>
      <c r="G143" s="113" t="s">
        <v>42</v>
      </c>
      <c r="H143" s="98">
        <f>3847.384+890</f>
        <v>4737.384</v>
      </c>
    </row>
    <row r="144" spans="1:8" ht="16.5" customHeight="1">
      <c r="A144" s="41"/>
      <c r="B144" s="101" t="s">
        <v>29</v>
      </c>
      <c r="C144" s="96" t="s">
        <v>31</v>
      </c>
      <c r="D144" s="113" t="s">
        <v>17</v>
      </c>
      <c r="E144" s="113" t="s">
        <v>27</v>
      </c>
      <c r="F144" s="113"/>
      <c r="G144" s="113"/>
      <c r="H144" s="98">
        <f>H280+H275</f>
        <v>704.16164</v>
      </c>
    </row>
    <row r="145" spans="1:8" ht="16.5" customHeight="1" hidden="1">
      <c r="A145" s="41"/>
      <c r="B145" s="102" t="s">
        <v>151</v>
      </c>
      <c r="C145" s="96" t="s">
        <v>31</v>
      </c>
      <c r="D145" s="104" t="s">
        <v>6</v>
      </c>
      <c r="E145" s="104"/>
      <c r="F145" s="104" t="s">
        <v>167</v>
      </c>
      <c r="G145" s="104"/>
      <c r="H145" s="100">
        <f>H146</f>
        <v>0</v>
      </c>
    </row>
    <row r="146" spans="1:8" ht="29.25" customHeight="1" hidden="1">
      <c r="A146" s="41"/>
      <c r="B146" s="101" t="s">
        <v>168</v>
      </c>
      <c r="C146" s="96" t="s">
        <v>31</v>
      </c>
      <c r="D146" s="113" t="s">
        <v>6</v>
      </c>
      <c r="E146" s="113"/>
      <c r="F146" s="113" t="s">
        <v>169</v>
      </c>
      <c r="G146" s="113"/>
      <c r="H146" s="98">
        <f>H147+H150+H153+H156+H159+H162</f>
        <v>0</v>
      </c>
    </row>
    <row r="147" spans="1:8" ht="24.75" customHeight="1" hidden="1">
      <c r="A147" s="43"/>
      <c r="B147" s="101" t="s">
        <v>170</v>
      </c>
      <c r="C147" s="96" t="s">
        <v>31</v>
      </c>
      <c r="D147" s="113" t="s">
        <v>6</v>
      </c>
      <c r="E147" s="113"/>
      <c r="F147" s="113" t="s">
        <v>171</v>
      </c>
      <c r="G147" s="113"/>
      <c r="H147" s="98">
        <f>H148</f>
        <v>0</v>
      </c>
    </row>
    <row r="148" spans="1:8" ht="38.25" customHeight="1" hidden="1">
      <c r="A148" s="41"/>
      <c r="B148" s="77" t="s">
        <v>60</v>
      </c>
      <c r="C148" s="96" t="s">
        <v>31</v>
      </c>
      <c r="D148" s="113" t="s">
        <v>6</v>
      </c>
      <c r="E148" s="113"/>
      <c r="F148" s="113" t="s">
        <v>171</v>
      </c>
      <c r="G148" s="113" t="s">
        <v>42</v>
      </c>
      <c r="H148" s="98"/>
    </row>
    <row r="149" spans="1:8" ht="12.75" customHeight="1" hidden="1">
      <c r="A149" s="41"/>
      <c r="B149" s="120" t="s">
        <v>149</v>
      </c>
      <c r="C149" s="96" t="s">
        <v>31</v>
      </c>
      <c r="D149" s="113"/>
      <c r="E149" s="113"/>
      <c r="F149" s="113"/>
      <c r="G149" s="113"/>
      <c r="H149" s="98"/>
    </row>
    <row r="150" spans="1:8" ht="28.5" customHeight="1" hidden="1">
      <c r="A150" s="43"/>
      <c r="B150" s="101" t="s">
        <v>172</v>
      </c>
      <c r="C150" s="96" t="s">
        <v>31</v>
      </c>
      <c r="D150" s="113" t="s">
        <v>6</v>
      </c>
      <c r="E150" s="113"/>
      <c r="F150" s="113" t="s">
        <v>173</v>
      </c>
      <c r="G150" s="113"/>
      <c r="H150" s="98">
        <f>H151</f>
        <v>0</v>
      </c>
    </row>
    <row r="151" spans="1:8" ht="31.5" customHeight="1" hidden="1">
      <c r="A151" s="41"/>
      <c r="B151" s="77" t="s">
        <v>60</v>
      </c>
      <c r="C151" s="96" t="s">
        <v>31</v>
      </c>
      <c r="D151" s="113" t="s">
        <v>6</v>
      </c>
      <c r="E151" s="113"/>
      <c r="F151" s="113" t="s">
        <v>173</v>
      </c>
      <c r="G151" s="113" t="s">
        <v>42</v>
      </c>
      <c r="H151" s="98"/>
    </row>
    <row r="152" spans="1:8" ht="14.25" customHeight="1" hidden="1">
      <c r="A152" s="41"/>
      <c r="B152" s="120" t="s">
        <v>149</v>
      </c>
      <c r="C152" s="96" t="s">
        <v>31</v>
      </c>
      <c r="D152" s="113"/>
      <c r="E152" s="113"/>
      <c r="F152" s="113"/>
      <c r="G152" s="113"/>
      <c r="H152" s="98"/>
    </row>
    <row r="153" spans="1:8" ht="31.5" customHeight="1" hidden="1">
      <c r="A153" s="41"/>
      <c r="B153" s="101" t="s">
        <v>174</v>
      </c>
      <c r="C153" s="96" t="s">
        <v>31</v>
      </c>
      <c r="D153" s="113" t="s">
        <v>6</v>
      </c>
      <c r="E153" s="113"/>
      <c r="F153" s="113" t="s">
        <v>175</v>
      </c>
      <c r="G153" s="113"/>
      <c r="H153" s="98">
        <f>H154</f>
        <v>0</v>
      </c>
    </row>
    <row r="154" spans="1:8" ht="30.75" customHeight="1" hidden="1">
      <c r="A154" s="41"/>
      <c r="B154" s="77" t="s">
        <v>60</v>
      </c>
      <c r="C154" s="96" t="s">
        <v>31</v>
      </c>
      <c r="D154" s="113" t="s">
        <v>6</v>
      </c>
      <c r="E154" s="113"/>
      <c r="F154" s="113" t="s">
        <v>175</v>
      </c>
      <c r="G154" s="113" t="s">
        <v>42</v>
      </c>
      <c r="H154" s="98"/>
    </row>
    <row r="155" spans="1:8" ht="15" customHeight="1" hidden="1">
      <c r="A155" s="41"/>
      <c r="B155" s="120" t="s">
        <v>149</v>
      </c>
      <c r="C155" s="96" t="s">
        <v>31</v>
      </c>
      <c r="D155" s="113"/>
      <c r="E155" s="113"/>
      <c r="F155" s="113"/>
      <c r="G155" s="113"/>
      <c r="H155" s="98"/>
    </row>
    <row r="156" spans="1:8" ht="30" customHeight="1" hidden="1">
      <c r="A156" s="41"/>
      <c r="B156" s="101" t="s">
        <v>176</v>
      </c>
      <c r="C156" s="96" t="s">
        <v>31</v>
      </c>
      <c r="D156" s="113" t="s">
        <v>6</v>
      </c>
      <c r="E156" s="113"/>
      <c r="F156" s="113" t="s">
        <v>177</v>
      </c>
      <c r="G156" s="113"/>
      <c r="H156" s="98">
        <f>H157</f>
        <v>0</v>
      </c>
    </row>
    <row r="157" spans="1:8" ht="31.5" customHeight="1" hidden="1">
      <c r="A157" s="41"/>
      <c r="B157" s="77" t="s">
        <v>60</v>
      </c>
      <c r="C157" s="96" t="s">
        <v>31</v>
      </c>
      <c r="D157" s="113" t="s">
        <v>6</v>
      </c>
      <c r="E157" s="113"/>
      <c r="F157" s="113" t="s">
        <v>177</v>
      </c>
      <c r="G157" s="113" t="s">
        <v>42</v>
      </c>
      <c r="H157" s="98"/>
    </row>
    <row r="158" spans="1:8" ht="17.25" customHeight="1" hidden="1">
      <c r="A158" s="41"/>
      <c r="B158" s="120" t="s">
        <v>149</v>
      </c>
      <c r="C158" s="96" t="s">
        <v>31</v>
      </c>
      <c r="D158" s="113"/>
      <c r="E158" s="113"/>
      <c r="F158" s="113"/>
      <c r="G158" s="113"/>
      <c r="H158" s="98"/>
    </row>
    <row r="159" spans="1:8" ht="26.25" customHeight="1" hidden="1">
      <c r="A159" s="41"/>
      <c r="B159" s="77" t="s">
        <v>178</v>
      </c>
      <c r="C159" s="96" t="s">
        <v>31</v>
      </c>
      <c r="D159" s="113" t="s">
        <v>6</v>
      </c>
      <c r="E159" s="113"/>
      <c r="F159" s="113" t="s">
        <v>179</v>
      </c>
      <c r="G159" s="113"/>
      <c r="H159" s="98">
        <f>H160</f>
        <v>0</v>
      </c>
    </row>
    <row r="160" spans="1:8" ht="36.75" customHeight="1" hidden="1">
      <c r="A160" s="41"/>
      <c r="B160" s="77" t="s">
        <v>60</v>
      </c>
      <c r="C160" s="96" t="s">
        <v>31</v>
      </c>
      <c r="D160" s="113" t="s">
        <v>6</v>
      </c>
      <c r="E160" s="113"/>
      <c r="F160" s="113" t="s">
        <v>179</v>
      </c>
      <c r="G160" s="113" t="s">
        <v>42</v>
      </c>
      <c r="H160" s="98"/>
    </row>
    <row r="161" spans="1:8" ht="16.5" customHeight="1" hidden="1">
      <c r="A161" s="41"/>
      <c r="B161" s="120" t="s">
        <v>149</v>
      </c>
      <c r="C161" s="96" t="s">
        <v>31</v>
      </c>
      <c r="D161" s="113"/>
      <c r="E161" s="113"/>
      <c r="F161" s="113"/>
      <c r="G161" s="113"/>
      <c r="H161" s="98"/>
    </row>
    <row r="162" spans="1:8" ht="17.25" customHeight="1" hidden="1">
      <c r="A162" s="41"/>
      <c r="B162" s="77" t="s">
        <v>180</v>
      </c>
      <c r="C162" s="96" t="s">
        <v>31</v>
      </c>
      <c r="D162" s="113" t="s">
        <v>6</v>
      </c>
      <c r="E162" s="113"/>
      <c r="F162" s="113" t="s">
        <v>181</v>
      </c>
      <c r="G162" s="113"/>
      <c r="H162" s="98">
        <f>H163</f>
        <v>0</v>
      </c>
    </row>
    <row r="163" spans="1:8" ht="37.5" customHeight="1" hidden="1">
      <c r="A163" s="41"/>
      <c r="B163" s="77" t="s">
        <v>60</v>
      </c>
      <c r="C163" s="96" t="s">
        <v>31</v>
      </c>
      <c r="D163" s="113" t="s">
        <v>6</v>
      </c>
      <c r="E163" s="113"/>
      <c r="F163" s="113" t="s">
        <v>181</v>
      </c>
      <c r="G163" s="113" t="s">
        <v>42</v>
      </c>
      <c r="H163" s="98"/>
    </row>
    <row r="164" spans="1:8" ht="17.25" customHeight="1" hidden="1">
      <c r="A164" s="41"/>
      <c r="B164" s="120" t="s">
        <v>149</v>
      </c>
      <c r="C164" s="96" t="s">
        <v>31</v>
      </c>
      <c r="D164" s="113"/>
      <c r="E164" s="113"/>
      <c r="F164" s="113"/>
      <c r="G164" s="113"/>
      <c r="H164" s="98"/>
    </row>
    <row r="165" spans="1:8" ht="15.75" customHeight="1" hidden="1">
      <c r="A165" s="41"/>
      <c r="B165" s="97" t="s">
        <v>57</v>
      </c>
      <c r="C165" s="96" t="s">
        <v>31</v>
      </c>
      <c r="D165" s="113" t="s">
        <v>6</v>
      </c>
      <c r="E165" s="113"/>
      <c r="F165" s="113" t="s">
        <v>54</v>
      </c>
      <c r="G165" s="113"/>
      <c r="H165" s="98">
        <f>H166+H168</f>
        <v>0</v>
      </c>
    </row>
    <row r="166" spans="1:8" ht="12.75" customHeight="1" hidden="1">
      <c r="A166" s="41"/>
      <c r="B166" s="92" t="s">
        <v>32</v>
      </c>
      <c r="C166" s="96" t="s">
        <v>31</v>
      </c>
      <c r="D166" s="113" t="s">
        <v>6</v>
      </c>
      <c r="E166" s="113"/>
      <c r="F166" s="113" t="s">
        <v>84</v>
      </c>
      <c r="G166" s="113"/>
      <c r="H166" s="98">
        <f>H167</f>
        <v>0</v>
      </c>
    </row>
    <row r="167" spans="1:8" ht="26.25" customHeight="1" hidden="1">
      <c r="A167" s="41"/>
      <c r="B167" s="77" t="s">
        <v>60</v>
      </c>
      <c r="C167" s="96" t="s">
        <v>31</v>
      </c>
      <c r="D167" s="113" t="s">
        <v>6</v>
      </c>
      <c r="E167" s="113"/>
      <c r="F167" s="113" t="s">
        <v>84</v>
      </c>
      <c r="G167" s="113" t="s">
        <v>42</v>
      </c>
      <c r="H167" s="98"/>
    </row>
    <row r="168" spans="1:8" ht="18.75" customHeight="1" hidden="1">
      <c r="A168" s="41"/>
      <c r="B168" s="92" t="s">
        <v>86</v>
      </c>
      <c r="C168" s="96" t="s">
        <v>31</v>
      </c>
      <c r="D168" s="113" t="s">
        <v>6</v>
      </c>
      <c r="E168" s="113"/>
      <c r="F168" s="113" t="s">
        <v>85</v>
      </c>
      <c r="G168" s="113"/>
      <c r="H168" s="98"/>
    </row>
    <row r="169" spans="1:8" ht="30.75" customHeight="1" hidden="1">
      <c r="A169" s="41"/>
      <c r="B169" s="77" t="s">
        <v>60</v>
      </c>
      <c r="C169" s="96" t="s">
        <v>31</v>
      </c>
      <c r="D169" s="113" t="s">
        <v>6</v>
      </c>
      <c r="E169" s="113"/>
      <c r="F169" s="113" t="s">
        <v>85</v>
      </c>
      <c r="G169" s="113" t="s">
        <v>42</v>
      </c>
      <c r="H169" s="98"/>
    </row>
    <row r="170" spans="1:8" ht="74.25" customHeight="1" hidden="1">
      <c r="A170" s="41"/>
      <c r="B170" s="109" t="s">
        <v>292</v>
      </c>
      <c r="C170" s="96" t="s">
        <v>31</v>
      </c>
      <c r="D170" s="113" t="s">
        <v>6</v>
      </c>
      <c r="E170" s="113"/>
      <c r="F170" s="113" t="s">
        <v>79</v>
      </c>
      <c r="G170" s="113"/>
      <c r="H170" s="98">
        <f>H171+H174+H177+H180+H183+H188+H191+H194+H197</f>
        <v>0</v>
      </c>
    </row>
    <row r="171" spans="1:8" ht="26.25" customHeight="1" hidden="1">
      <c r="A171" s="41"/>
      <c r="B171" s="101" t="s">
        <v>88</v>
      </c>
      <c r="C171" s="96" t="s">
        <v>31</v>
      </c>
      <c r="D171" s="113" t="s">
        <v>6</v>
      </c>
      <c r="E171" s="113"/>
      <c r="F171" s="113" t="s">
        <v>87</v>
      </c>
      <c r="G171" s="113"/>
      <c r="H171" s="98">
        <f>H173</f>
        <v>0</v>
      </c>
    </row>
    <row r="172" spans="1:8" ht="74.25" customHeight="1" hidden="1">
      <c r="A172" s="41"/>
      <c r="B172" s="101" t="s">
        <v>76</v>
      </c>
      <c r="C172" s="96" t="s">
        <v>31</v>
      </c>
      <c r="D172" s="113" t="s">
        <v>6</v>
      </c>
      <c r="E172" s="113"/>
      <c r="F172" s="113" t="s">
        <v>89</v>
      </c>
      <c r="G172" s="113"/>
      <c r="H172" s="98">
        <f>H173</f>
        <v>0</v>
      </c>
    </row>
    <row r="173" spans="1:8" ht="30" customHeight="1" hidden="1">
      <c r="A173" s="41"/>
      <c r="B173" s="77" t="s">
        <v>60</v>
      </c>
      <c r="C173" s="96" t="s">
        <v>31</v>
      </c>
      <c r="D173" s="113" t="s">
        <v>6</v>
      </c>
      <c r="E173" s="113"/>
      <c r="F173" s="113" t="s">
        <v>89</v>
      </c>
      <c r="G173" s="113" t="s">
        <v>42</v>
      </c>
      <c r="H173" s="98"/>
    </row>
    <row r="174" spans="1:8" ht="47.25" customHeight="1" hidden="1">
      <c r="A174" s="41"/>
      <c r="B174" s="101" t="s">
        <v>91</v>
      </c>
      <c r="C174" s="96" t="s">
        <v>31</v>
      </c>
      <c r="D174" s="113" t="s">
        <v>6</v>
      </c>
      <c r="E174" s="113"/>
      <c r="F174" s="113" t="s">
        <v>90</v>
      </c>
      <c r="G174" s="113"/>
      <c r="H174" s="98">
        <f>H176</f>
        <v>0</v>
      </c>
    </row>
    <row r="175" spans="1:8" ht="59.25" customHeight="1" hidden="1">
      <c r="A175" s="41"/>
      <c r="B175" s="101" t="s">
        <v>76</v>
      </c>
      <c r="C175" s="96" t="s">
        <v>31</v>
      </c>
      <c r="D175" s="113" t="s">
        <v>6</v>
      </c>
      <c r="E175" s="113"/>
      <c r="F175" s="113" t="s">
        <v>92</v>
      </c>
      <c r="G175" s="113"/>
      <c r="H175" s="98">
        <f>H176</f>
        <v>0</v>
      </c>
    </row>
    <row r="176" spans="1:8" ht="30.75" customHeight="1" hidden="1">
      <c r="A176" s="41"/>
      <c r="B176" s="77" t="s">
        <v>60</v>
      </c>
      <c r="C176" s="96" t="s">
        <v>31</v>
      </c>
      <c r="D176" s="113" t="s">
        <v>6</v>
      </c>
      <c r="E176" s="113"/>
      <c r="F176" s="113" t="s">
        <v>92</v>
      </c>
      <c r="G176" s="113" t="s">
        <v>42</v>
      </c>
      <c r="H176" s="98"/>
    </row>
    <row r="177" spans="1:8" ht="33.75" customHeight="1" hidden="1">
      <c r="A177" s="41"/>
      <c r="B177" s="92" t="s">
        <v>94</v>
      </c>
      <c r="C177" s="96" t="s">
        <v>31</v>
      </c>
      <c r="D177" s="113" t="s">
        <v>6</v>
      </c>
      <c r="E177" s="113"/>
      <c r="F177" s="113" t="s">
        <v>93</v>
      </c>
      <c r="G177" s="113"/>
      <c r="H177" s="98">
        <f>H179</f>
        <v>0</v>
      </c>
    </row>
    <row r="178" spans="1:8" ht="74.25" customHeight="1" hidden="1">
      <c r="A178" s="41"/>
      <c r="B178" s="92" t="s">
        <v>76</v>
      </c>
      <c r="C178" s="96" t="s">
        <v>31</v>
      </c>
      <c r="D178" s="113" t="s">
        <v>6</v>
      </c>
      <c r="E178" s="113"/>
      <c r="F178" s="113" t="s">
        <v>95</v>
      </c>
      <c r="G178" s="113"/>
      <c r="H178" s="98">
        <f>H179</f>
        <v>0</v>
      </c>
    </row>
    <row r="179" spans="1:8" ht="39.75" customHeight="1" hidden="1">
      <c r="A179" s="41"/>
      <c r="B179" s="77" t="s">
        <v>60</v>
      </c>
      <c r="C179" s="96" t="s">
        <v>31</v>
      </c>
      <c r="D179" s="113" t="s">
        <v>6</v>
      </c>
      <c r="E179" s="113"/>
      <c r="F179" s="113" t="s">
        <v>95</v>
      </c>
      <c r="G179" s="113" t="s">
        <v>42</v>
      </c>
      <c r="H179" s="98"/>
    </row>
    <row r="180" spans="1:8" ht="81" customHeight="1" hidden="1">
      <c r="A180" s="41"/>
      <c r="B180" s="92" t="s">
        <v>97</v>
      </c>
      <c r="C180" s="96" t="s">
        <v>31</v>
      </c>
      <c r="D180" s="113" t="s">
        <v>6</v>
      </c>
      <c r="E180" s="113"/>
      <c r="F180" s="113" t="s">
        <v>96</v>
      </c>
      <c r="G180" s="113"/>
      <c r="H180" s="98">
        <f>H182</f>
        <v>0</v>
      </c>
    </row>
    <row r="181" spans="1:8" ht="59.25" customHeight="1" hidden="1">
      <c r="A181" s="41"/>
      <c r="B181" s="92" t="s">
        <v>76</v>
      </c>
      <c r="C181" s="96" t="s">
        <v>31</v>
      </c>
      <c r="D181" s="113" t="s">
        <v>6</v>
      </c>
      <c r="E181" s="113"/>
      <c r="F181" s="113" t="s">
        <v>98</v>
      </c>
      <c r="G181" s="113"/>
      <c r="H181" s="98">
        <f>H182</f>
        <v>0</v>
      </c>
    </row>
    <row r="182" spans="1:8" ht="33.75" customHeight="1" hidden="1">
      <c r="A182" s="41"/>
      <c r="B182" s="77" t="s">
        <v>60</v>
      </c>
      <c r="C182" s="96" t="s">
        <v>31</v>
      </c>
      <c r="D182" s="113" t="s">
        <v>6</v>
      </c>
      <c r="E182" s="113"/>
      <c r="F182" s="113" t="s">
        <v>98</v>
      </c>
      <c r="G182" s="113" t="s">
        <v>42</v>
      </c>
      <c r="H182" s="98"/>
    </row>
    <row r="183" spans="1:8" ht="30.75" customHeight="1" hidden="1">
      <c r="A183" s="41"/>
      <c r="B183" s="101" t="s">
        <v>100</v>
      </c>
      <c r="C183" s="96" t="s">
        <v>31</v>
      </c>
      <c r="D183" s="113" t="s">
        <v>6</v>
      </c>
      <c r="E183" s="113"/>
      <c r="F183" s="113" t="s">
        <v>99</v>
      </c>
      <c r="G183" s="113"/>
      <c r="H183" s="98">
        <f>H185</f>
        <v>0</v>
      </c>
    </row>
    <row r="184" spans="1:8" ht="71.25" customHeight="1" hidden="1">
      <c r="A184" s="41"/>
      <c r="B184" s="101" t="s">
        <v>76</v>
      </c>
      <c r="C184" s="96" t="s">
        <v>31</v>
      </c>
      <c r="D184" s="113" t="s">
        <v>6</v>
      </c>
      <c r="E184" s="113"/>
      <c r="F184" s="113" t="s">
        <v>101</v>
      </c>
      <c r="G184" s="113"/>
      <c r="H184" s="98">
        <f>H185</f>
        <v>0</v>
      </c>
    </row>
    <row r="185" spans="1:8" ht="38.25" customHeight="1" hidden="1">
      <c r="A185" s="41"/>
      <c r="B185" s="77" t="s">
        <v>60</v>
      </c>
      <c r="C185" s="96" t="s">
        <v>31</v>
      </c>
      <c r="D185" s="113" t="s">
        <v>6</v>
      </c>
      <c r="E185" s="113"/>
      <c r="F185" s="113" t="s">
        <v>101</v>
      </c>
      <c r="G185" s="113" t="s">
        <v>42</v>
      </c>
      <c r="H185" s="98"/>
    </row>
    <row r="186" spans="1:8" ht="27" customHeight="1" hidden="1">
      <c r="A186" s="43"/>
      <c r="B186" s="101" t="s">
        <v>182</v>
      </c>
      <c r="C186" s="96" t="s">
        <v>31</v>
      </c>
      <c r="D186" s="113" t="s">
        <v>6</v>
      </c>
      <c r="E186" s="113"/>
      <c r="F186" s="113" t="s">
        <v>183</v>
      </c>
      <c r="G186" s="113"/>
      <c r="H186" s="98">
        <f>H187</f>
        <v>0</v>
      </c>
    </row>
    <row r="187" spans="1:8" ht="30.75" customHeight="1" hidden="1">
      <c r="A187" s="41"/>
      <c r="B187" s="77" t="s">
        <v>60</v>
      </c>
      <c r="C187" s="96" t="s">
        <v>31</v>
      </c>
      <c r="D187" s="113" t="s">
        <v>6</v>
      </c>
      <c r="E187" s="113"/>
      <c r="F187" s="113" t="s">
        <v>183</v>
      </c>
      <c r="G187" s="113" t="s">
        <v>42</v>
      </c>
      <c r="H187" s="98">
        <v>0</v>
      </c>
    </row>
    <row r="188" spans="1:8" ht="30" customHeight="1" hidden="1">
      <c r="A188" s="43"/>
      <c r="B188" s="92" t="s">
        <v>103</v>
      </c>
      <c r="C188" s="96" t="s">
        <v>31</v>
      </c>
      <c r="D188" s="113" t="s">
        <v>6</v>
      </c>
      <c r="E188" s="113"/>
      <c r="F188" s="113" t="s">
        <v>102</v>
      </c>
      <c r="G188" s="113"/>
      <c r="H188" s="98">
        <f>H190</f>
        <v>0</v>
      </c>
    </row>
    <row r="189" spans="1:8" ht="62.25" customHeight="1" hidden="1">
      <c r="A189" s="43"/>
      <c r="B189" s="92" t="s">
        <v>76</v>
      </c>
      <c r="C189" s="96" t="s">
        <v>31</v>
      </c>
      <c r="D189" s="113" t="s">
        <v>6</v>
      </c>
      <c r="E189" s="113"/>
      <c r="F189" s="113" t="s">
        <v>104</v>
      </c>
      <c r="G189" s="113"/>
      <c r="H189" s="98">
        <f>H190</f>
        <v>0</v>
      </c>
    </row>
    <row r="190" spans="1:8" ht="30" customHeight="1" hidden="1">
      <c r="A190" s="41"/>
      <c r="B190" s="77" t="s">
        <v>60</v>
      </c>
      <c r="C190" s="96" t="s">
        <v>31</v>
      </c>
      <c r="D190" s="113" t="s">
        <v>6</v>
      </c>
      <c r="E190" s="113"/>
      <c r="F190" s="113" t="s">
        <v>104</v>
      </c>
      <c r="G190" s="113" t="s">
        <v>42</v>
      </c>
      <c r="H190" s="98"/>
    </row>
    <row r="191" spans="1:8" ht="35.25" customHeight="1" hidden="1">
      <c r="A191" s="41"/>
      <c r="B191" s="92" t="s">
        <v>106</v>
      </c>
      <c r="C191" s="96" t="s">
        <v>31</v>
      </c>
      <c r="D191" s="113" t="s">
        <v>6</v>
      </c>
      <c r="E191" s="113"/>
      <c r="F191" s="113" t="s">
        <v>105</v>
      </c>
      <c r="G191" s="113"/>
      <c r="H191" s="98">
        <f>H193</f>
        <v>0</v>
      </c>
    </row>
    <row r="192" spans="1:8" ht="75.75" customHeight="1" hidden="1">
      <c r="A192" s="41"/>
      <c r="B192" s="92" t="s">
        <v>76</v>
      </c>
      <c r="C192" s="96" t="s">
        <v>31</v>
      </c>
      <c r="D192" s="113" t="s">
        <v>6</v>
      </c>
      <c r="E192" s="113"/>
      <c r="F192" s="113" t="s">
        <v>107</v>
      </c>
      <c r="G192" s="113"/>
      <c r="H192" s="98">
        <f>H193</f>
        <v>0</v>
      </c>
    </row>
    <row r="193" spans="1:8" ht="34.5" customHeight="1" hidden="1">
      <c r="A193" s="41"/>
      <c r="B193" s="77" t="s">
        <v>60</v>
      </c>
      <c r="C193" s="96" t="s">
        <v>31</v>
      </c>
      <c r="D193" s="113" t="s">
        <v>6</v>
      </c>
      <c r="E193" s="113"/>
      <c r="F193" s="113" t="s">
        <v>107</v>
      </c>
      <c r="G193" s="113" t="s">
        <v>42</v>
      </c>
      <c r="H193" s="98"/>
    </row>
    <row r="194" spans="1:8" ht="30.75" customHeight="1" hidden="1">
      <c r="A194" s="41"/>
      <c r="B194" s="109" t="s">
        <v>293</v>
      </c>
      <c r="C194" s="96" t="s">
        <v>31</v>
      </c>
      <c r="D194" s="113" t="s">
        <v>6</v>
      </c>
      <c r="E194" s="113"/>
      <c r="F194" s="113" t="s">
        <v>321</v>
      </c>
      <c r="G194" s="113"/>
      <c r="H194" s="98">
        <f>H196+H266</f>
        <v>0</v>
      </c>
    </row>
    <row r="195" spans="1:8" ht="78" customHeight="1" hidden="1">
      <c r="A195" s="41"/>
      <c r="B195" s="92" t="s">
        <v>76</v>
      </c>
      <c r="C195" s="96" t="s">
        <v>31</v>
      </c>
      <c r="D195" s="113" t="s">
        <v>6</v>
      </c>
      <c r="E195" s="113"/>
      <c r="F195" s="113" t="s">
        <v>290</v>
      </c>
      <c r="G195" s="113"/>
      <c r="H195" s="98">
        <f>H196</f>
        <v>0</v>
      </c>
    </row>
    <row r="196" spans="1:8" ht="33.75" customHeight="1" hidden="1">
      <c r="A196" s="41"/>
      <c r="B196" s="77" t="s">
        <v>60</v>
      </c>
      <c r="C196" s="96" t="s">
        <v>31</v>
      </c>
      <c r="D196" s="113" t="s">
        <v>6</v>
      </c>
      <c r="E196" s="113"/>
      <c r="F196" s="113" t="s">
        <v>290</v>
      </c>
      <c r="G196" s="113" t="s">
        <v>42</v>
      </c>
      <c r="H196" s="98">
        <v>0</v>
      </c>
    </row>
    <row r="197" spans="1:8" ht="32.25" customHeight="1" hidden="1">
      <c r="A197" s="41"/>
      <c r="B197" s="92" t="s">
        <v>109</v>
      </c>
      <c r="C197" s="96" t="s">
        <v>31</v>
      </c>
      <c r="D197" s="113" t="s">
        <v>6</v>
      </c>
      <c r="E197" s="113"/>
      <c r="F197" s="113" t="s">
        <v>108</v>
      </c>
      <c r="G197" s="113"/>
      <c r="H197" s="98">
        <f>H199</f>
        <v>0</v>
      </c>
    </row>
    <row r="198" spans="1:8" ht="72" customHeight="1" hidden="1">
      <c r="A198" s="41"/>
      <c r="B198" s="92" t="s">
        <v>76</v>
      </c>
      <c r="C198" s="96" t="s">
        <v>31</v>
      </c>
      <c r="D198" s="113" t="s">
        <v>6</v>
      </c>
      <c r="E198" s="113"/>
      <c r="F198" s="113" t="s">
        <v>110</v>
      </c>
      <c r="G198" s="113"/>
      <c r="H198" s="98">
        <f>H199</f>
        <v>0</v>
      </c>
    </row>
    <row r="199" spans="1:8" ht="29.25" customHeight="1" hidden="1">
      <c r="A199" s="41"/>
      <c r="B199" s="77" t="s">
        <v>60</v>
      </c>
      <c r="C199" s="96" t="s">
        <v>31</v>
      </c>
      <c r="D199" s="113" t="s">
        <v>6</v>
      </c>
      <c r="E199" s="113"/>
      <c r="F199" s="113" t="s">
        <v>110</v>
      </c>
      <c r="G199" s="113" t="s">
        <v>42</v>
      </c>
      <c r="H199" s="98"/>
    </row>
    <row r="200" spans="1:8" ht="37.5" customHeight="1" hidden="1">
      <c r="A200" s="41"/>
      <c r="B200" s="101" t="s">
        <v>111</v>
      </c>
      <c r="C200" s="96" t="s">
        <v>31</v>
      </c>
      <c r="D200" s="113" t="s">
        <v>39</v>
      </c>
      <c r="E200" s="113"/>
      <c r="F200" s="113"/>
      <c r="G200" s="113"/>
      <c r="H200" s="98">
        <f>H201+H204+H208+H224</f>
        <v>0</v>
      </c>
    </row>
    <row r="201" spans="1:8" ht="15" customHeight="1" hidden="1">
      <c r="A201" s="41"/>
      <c r="B201" s="97" t="s">
        <v>57</v>
      </c>
      <c r="C201" s="96" t="s">
        <v>31</v>
      </c>
      <c r="D201" s="113" t="s">
        <v>39</v>
      </c>
      <c r="E201" s="113"/>
      <c r="F201" s="113" t="s">
        <v>54</v>
      </c>
      <c r="G201" s="113"/>
      <c r="H201" s="98">
        <f>H202</f>
        <v>0</v>
      </c>
    </row>
    <row r="202" spans="1:8" ht="66.75" customHeight="1" hidden="1">
      <c r="A202" s="41"/>
      <c r="B202" s="92" t="s">
        <v>113</v>
      </c>
      <c r="C202" s="96" t="s">
        <v>31</v>
      </c>
      <c r="D202" s="113" t="s">
        <v>39</v>
      </c>
      <c r="E202" s="113"/>
      <c r="F202" s="113" t="s">
        <v>112</v>
      </c>
      <c r="G202" s="113"/>
      <c r="H202" s="98">
        <f>H203</f>
        <v>0</v>
      </c>
    </row>
    <row r="203" spans="1:8" ht="18" customHeight="1" hidden="1">
      <c r="A203" s="41"/>
      <c r="B203" s="99" t="s">
        <v>61</v>
      </c>
      <c r="C203" s="96" t="s">
        <v>31</v>
      </c>
      <c r="D203" s="113" t="s">
        <v>39</v>
      </c>
      <c r="E203" s="113"/>
      <c r="F203" s="113" t="s">
        <v>112</v>
      </c>
      <c r="G203" s="113" t="s">
        <v>43</v>
      </c>
      <c r="H203" s="98"/>
    </row>
    <row r="204" spans="1:8" ht="17.25" customHeight="1" hidden="1">
      <c r="A204" s="41"/>
      <c r="B204" s="102" t="s">
        <v>184</v>
      </c>
      <c r="C204" s="96" t="s">
        <v>31</v>
      </c>
      <c r="D204" s="104" t="s">
        <v>39</v>
      </c>
      <c r="E204" s="104"/>
      <c r="F204" s="104"/>
      <c r="G204" s="104"/>
      <c r="H204" s="100">
        <f>H205</f>
        <v>0</v>
      </c>
    </row>
    <row r="205" spans="1:8" ht="18.75" customHeight="1" hidden="1">
      <c r="A205" s="41"/>
      <c r="B205" s="101" t="s">
        <v>185</v>
      </c>
      <c r="C205" s="96" t="s">
        <v>31</v>
      </c>
      <c r="D205" s="113" t="s">
        <v>39</v>
      </c>
      <c r="E205" s="113"/>
      <c r="F205" s="113"/>
      <c r="G205" s="113"/>
      <c r="H205" s="98">
        <f>H206</f>
        <v>0</v>
      </c>
    </row>
    <row r="206" spans="1:8" ht="21.75" customHeight="1" hidden="1">
      <c r="A206" s="41"/>
      <c r="B206" s="77" t="s">
        <v>60</v>
      </c>
      <c r="C206" s="96" t="s">
        <v>31</v>
      </c>
      <c r="D206" s="113" t="s">
        <v>39</v>
      </c>
      <c r="E206" s="113"/>
      <c r="F206" s="113"/>
      <c r="G206" s="113" t="s">
        <v>42</v>
      </c>
      <c r="H206" s="98"/>
    </row>
    <row r="207" spans="1:8" ht="14.25" customHeight="1" hidden="1">
      <c r="A207" s="41"/>
      <c r="B207" s="120" t="s">
        <v>149</v>
      </c>
      <c r="C207" s="96" t="s">
        <v>31</v>
      </c>
      <c r="D207" s="113"/>
      <c r="E207" s="113"/>
      <c r="F207" s="113"/>
      <c r="G207" s="113"/>
      <c r="H207" s="100"/>
    </row>
    <row r="208" spans="1:8" ht="20.25" customHeight="1" hidden="1">
      <c r="A208" s="41"/>
      <c r="B208" s="102" t="s">
        <v>151</v>
      </c>
      <c r="C208" s="96" t="s">
        <v>31</v>
      </c>
      <c r="D208" s="104" t="s">
        <v>39</v>
      </c>
      <c r="E208" s="104"/>
      <c r="F208" s="104"/>
      <c r="G208" s="104"/>
      <c r="H208" s="100">
        <f>H209+H212</f>
        <v>0</v>
      </c>
    </row>
    <row r="209" spans="1:8" ht="47.25" customHeight="1" hidden="1">
      <c r="A209" s="41"/>
      <c r="B209" s="101" t="s">
        <v>186</v>
      </c>
      <c r="C209" s="96" t="s">
        <v>31</v>
      </c>
      <c r="D209" s="113" t="s">
        <v>39</v>
      </c>
      <c r="E209" s="113"/>
      <c r="F209" s="113"/>
      <c r="G209" s="113"/>
      <c r="H209" s="98">
        <f>H210</f>
        <v>0</v>
      </c>
    </row>
    <row r="210" spans="1:8" ht="18.75" customHeight="1" hidden="1">
      <c r="A210" s="41"/>
      <c r="B210" s="99" t="s">
        <v>61</v>
      </c>
      <c r="C210" s="96" t="s">
        <v>31</v>
      </c>
      <c r="D210" s="113" t="s">
        <v>39</v>
      </c>
      <c r="E210" s="113"/>
      <c r="F210" s="113"/>
      <c r="G210" s="113" t="s">
        <v>43</v>
      </c>
      <c r="H210" s="98"/>
    </row>
    <row r="211" spans="1:8" ht="12" customHeight="1" hidden="1">
      <c r="A211" s="41"/>
      <c r="B211" s="120" t="s">
        <v>149</v>
      </c>
      <c r="C211" s="96" t="s">
        <v>31</v>
      </c>
      <c r="D211" s="113"/>
      <c r="E211" s="113"/>
      <c r="F211" s="113"/>
      <c r="G211" s="113"/>
      <c r="H211" s="100"/>
    </row>
    <row r="212" spans="1:8" ht="96.75" customHeight="1" hidden="1">
      <c r="A212" s="41"/>
      <c r="B212" s="106" t="s">
        <v>187</v>
      </c>
      <c r="C212" s="96" t="s">
        <v>31</v>
      </c>
      <c r="D212" s="113" t="s">
        <v>39</v>
      </c>
      <c r="E212" s="113"/>
      <c r="F212" s="113" t="s">
        <v>40</v>
      </c>
      <c r="G212" s="113"/>
      <c r="H212" s="98">
        <f>H213</f>
        <v>0</v>
      </c>
    </row>
    <row r="213" spans="1:8" ht="33.75" customHeight="1" hidden="1">
      <c r="A213" s="41"/>
      <c r="B213" s="77" t="s">
        <v>60</v>
      </c>
      <c r="C213" s="96" t="s">
        <v>31</v>
      </c>
      <c r="D213" s="113" t="s">
        <v>39</v>
      </c>
      <c r="E213" s="113"/>
      <c r="F213" s="113" t="s">
        <v>40</v>
      </c>
      <c r="G213" s="113" t="s">
        <v>42</v>
      </c>
      <c r="H213" s="98">
        <v>0</v>
      </c>
    </row>
    <row r="214" spans="1:8" ht="12" customHeight="1" hidden="1">
      <c r="A214" s="41"/>
      <c r="B214" s="120" t="s">
        <v>149</v>
      </c>
      <c r="C214" s="96" t="s">
        <v>31</v>
      </c>
      <c r="D214" s="113"/>
      <c r="E214" s="113"/>
      <c r="F214" s="113"/>
      <c r="G214" s="113"/>
      <c r="H214" s="100">
        <v>0</v>
      </c>
    </row>
    <row r="215" spans="1:8" ht="43.5" customHeight="1" hidden="1">
      <c r="A215" s="41"/>
      <c r="B215" s="101" t="s">
        <v>188</v>
      </c>
      <c r="C215" s="96" t="s">
        <v>31</v>
      </c>
      <c r="D215" s="113" t="s">
        <v>39</v>
      </c>
      <c r="E215" s="113"/>
      <c r="F215" s="113" t="s">
        <v>189</v>
      </c>
      <c r="G215" s="113"/>
      <c r="H215" s="98">
        <f>H216</f>
        <v>0</v>
      </c>
    </row>
    <row r="216" spans="1:8" ht="30.75" customHeight="1" hidden="1">
      <c r="A216" s="41"/>
      <c r="B216" s="101" t="s">
        <v>13</v>
      </c>
      <c r="C216" s="96" t="s">
        <v>31</v>
      </c>
      <c r="D216" s="113" t="s">
        <v>39</v>
      </c>
      <c r="E216" s="113"/>
      <c r="F216" s="113" t="s">
        <v>189</v>
      </c>
      <c r="G216" s="113" t="s">
        <v>5</v>
      </c>
      <c r="H216" s="98"/>
    </row>
    <row r="217" spans="1:8" ht="12.75" customHeight="1" hidden="1">
      <c r="A217" s="41"/>
      <c r="B217" s="120" t="s">
        <v>190</v>
      </c>
      <c r="C217" s="96" t="s">
        <v>31</v>
      </c>
      <c r="D217" s="113"/>
      <c r="E217" s="113"/>
      <c r="F217" s="113"/>
      <c r="G217" s="113"/>
      <c r="H217" s="100"/>
    </row>
    <row r="218" spans="1:8" ht="39.75" customHeight="1" hidden="1">
      <c r="A218" s="41"/>
      <c r="B218" s="101" t="s">
        <v>191</v>
      </c>
      <c r="C218" s="96" t="s">
        <v>31</v>
      </c>
      <c r="D218" s="113" t="s">
        <v>39</v>
      </c>
      <c r="E218" s="113"/>
      <c r="F218" s="113" t="s">
        <v>192</v>
      </c>
      <c r="G218" s="113"/>
      <c r="H218" s="98">
        <f>H219</f>
        <v>0</v>
      </c>
    </row>
    <row r="219" spans="1:8" ht="31.5" customHeight="1" hidden="1">
      <c r="A219" s="41"/>
      <c r="B219" s="101" t="s">
        <v>13</v>
      </c>
      <c r="C219" s="96" t="s">
        <v>31</v>
      </c>
      <c r="D219" s="113" t="s">
        <v>39</v>
      </c>
      <c r="E219" s="113"/>
      <c r="F219" s="113" t="s">
        <v>192</v>
      </c>
      <c r="G219" s="113" t="s">
        <v>5</v>
      </c>
      <c r="H219" s="98"/>
    </row>
    <row r="220" spans="1:8" ht="10.5" customHeight="1" hidden="1">
      <c r="A220" s="41"/>
      <c r="B220" s="120" t="s">
        <v>190</v>
      </c>
      <c r="C220" s="96" t="s">
        <v>31</v>
      </c>
      <c r="D220" s="113"/>
      <c r="E220" s="113"/>
      <c r="F220" s="113"/>
      <c r="G220" s="113"/>
      <c r="H220" s="100"/>
    </row>
    <row r="221" spans="1:8" ht="44.25" customHeight="1" hidden="1">
      <c r="A221" s="41"/>
      <c r="B221" s="101" t="s">
        <v>193</v>
      </c>
      <c r="C221" s="96" t="s">
        <v>31</v>
      </c>
      <c r="D221" s="113" t="s">
        <v>39</v>
      </c>
      <c r="E221" s="113"/>
      <c r="F221" s="113" t="s">
        <v>194</v>
      </c>
      <c r="G221" s="113"/>
      <c r="H221" s="98">
        <f>H222</f>
        <v>0</v>
      </c>
    </row>
    <row r="222" spans="1:8" ht="27" customHeight="1" hidden="1">
      <c r="A222" s="41"/>
      <c r="B222" s="101" t="s">
        <v>13</v>
      </c>
      <c r="C222" s="96" t="s">
        <v>31</v>
      </c>
      <c r="D222" s="113" t="s">
        <v>39</v>
      </c>
      <c r="E222" s="113"/>
      <c r="F222" s="113" t="s">
        <v>194</v>
      </c>
      <c r="G222" s="113" t="s">
        <v>5</v>
      </c>
      <c r="H222" s="98"/>
    </row>
    <row r="223" spans="1:8" ht="12.75" customHeight="1" hidden="1">
      <c r="A223" s="41"/>
      <c r="B223" s="120" t="s">
        <v>190</v>
      </c>
      <c r="C223" s="96" t="s">
        <v>31</v>
      </c>
      <c r="D223" s="113"/>
      <c r="E223" s="113"/>
      <c r="F223" s="113"/>
      <c r="G223" s="113"/>
      <c r="H223" s="100"/>
    </row>
    <row r="224" spans="1:8" ht="62.25" customHeight="1" hidden="1">
      <c r="A224" s="41"/>
      <c r="B224" s="92" t="s">
        <v>115</v>
      </c>
      <c r="C224" s="96" t="s">
        <v>31</v>
      </c>
      <c r="D224" s="113" t="s">
        <v>39</v>
      </c>
      <c r="E224" s="113"/>
      <c r="F224" s="113" t="s">
        <v>114</v>
      </c>
      <c r="G224" s="113"/>
      <c r="H224" s="98">
        <f>H225+H228+H230+H232</f>
        <v>0</v>
      </c>
    </row>
    <row r="225" spans="1:8" ht="35.25" customHeight="1" hidden="1">
      <c r="A225" s="41"/>
      <c r="B225" s="92" t="s">
        <v>82</v>
      </c>
      <c r="C225" s="96" t="s">
        <v>31</v>
      </c>
      <c r="D225" s="113" t="s">
        <v>39</v>
      </c>
      <c r="E225" s="113"/>
      <c r="F225" s="113" t="s">
        <v>116</v>
      </c>
      <c r="G225" s="113"/>
      <c r="H225" s="98">
        <f>H227</f>
        <v>0</v>
      </c>
    </row>
    <row r="226" spans="1:8" ht="75" customHeight="1" hidden="1">
      <c r="A226" s="41"/>
      <c r="B226" s="92" t="s">
        <v>76</v>
      </c>
      <c r="C226" s="96" t="s">
        <v>31</v>
      </c>
      <c r="D226" s="113" t="s">
        <v>39</v>
      </c>
      <c r="E226" s="113"/>
      <c r="F226" s="113" t="s">
        <v>117</v>
      </c>
      <c r="G226" s="113"/>
      <c r="H226" s="98">
        <f>H227</f>
        <v>0</v>
      </c>
    </row>
    <row r="227" spans="1:8" ht="15" customHeight="1" hidden="1">
      <c r="A227" s="41"/>
      <c r="B227" s="99" t="s">
        <v>61</v>
      </c>
      <c r="C227" s="96" t="s">
        <v>31</v>
      </c>
      <c r="D227" s="113" t="s">
        <v>39</v>
      </c>
      <c r="E227" s="113"/>
      <c r="F227" s="113" t="s">
        <v>117</v>
      </c>
      <c r="G227" s="113" t="s">
        <v>43</v>
      </c>
      <c r="H227" s="98"/>
    </row>
    <row r="228" spans="1:8" ht="42" customHeight="1" hidden="1">
      <c r="A228" s="41"/>
      <c r="B228" s="101" t="s">
        <v>195</v>
      </c>
      <c r="C228" s="96" t="s">
        <v>31</v>
      </c>
      <c r="D228" s="113" t="s">
        <v>39</v>
      </c>
      <c r="E228" s="113"/>
      <c r="F228" s="113" t="s">
        <v>196</v>
      </c>
      <c r="G228" s="113"/>
      <c r="H228" s="98">
        <f>H229</f>
        <v>0</v>
      </c>
    </row>
    <row r="229" spans="1:8" ht="37.5" customHeight="1" hidden="1">
      <c r="A229" s="41"/>
      <c r="B229" s="77" t="s">
        <v>60</v>
      </c>
      <c r="C229" s="96" t="s">
        <v>31</v>
      </c>
      <c r="D229" s="113" t="s">
        <v>39</v>
      </c>
      <c r="E229" s="113"/>
      <c r="F229" s="113" t="s">
        <v>196</v>
      </c>
      <c r="G229" s="113" t="s">
        <v>42</v>
      </c>
      <c r="H229" s="98">
        <v>0</v>
      </c>
    </row>
    <row r="230" spans="1:8" ht="60.75" customHeight="1" hidden="1">
      <c r="A230" s="41"/>
      <c r="B230" s="101" t="s">
        <v>197</v>
      </c>
      <c r="C230" s="96" t="s">
        <v>31</v>
      </c>
      <c r="D230" s="113" t="s">
        <v>39</v>
      </c>
      <c r="E230" s="113"/>
      <c r="F230" s="113" t="s">
        <v>198</v>
      </c>
      <c r="G230" s="113"/>
      <c r="H230" s="98">
        <f>H231</f>
        <v>0</v>
      </c>
    </row>
    <row r="231" spans="1:8" ht="35.25" customHeight="1" hidden="1">
      <c r="A231" s="41"/>
      <c r="B231" s="77" t="s">
        <v>60</v>
      </c>
      <c r="C231" s="96" t="s">
        <v>31</v>
      </c>
      <c r="D231" s="113" t="s">
        <v>39</v>
      </c>
      <c r="E231" s="113"/>
      <c r="F231" s="113" t="s">
        <v>198</v>
      </c>
      <c r="G231" s="113" t="s">
        <v>42</v>
      </c>
      <c r="H231" s="98">
        <v>0</v>
      </c>
    </row>
    <row r="232" spans="1:8" ht="77.25" customHeight="1" hidden="1">
      <c r="A232" s="41"/>
      <c r="B232" s="106" t="s">
        <v>187</v>
      </c>
      <c r="C232" s="96" t="s">
        <v>31</v>
      </c>
      <c r="D232" s="113" t="s">
        <v>39</v>
      </c>
      <c r="E232" s="113"/>
      <c r="F232" s="113" t="s">
        <v>199</v>
      </c>
      <c r="G232" s="113"/>
      <c r="H232" s="98">
        <f>H233</f>
        <v>0</v>
      </c>
    </row>
    <row r="233" spans="1:8" ht="29.25" customHeight="1" hidden="1">
      <c r="A233" s="41"/>
      <c r="B233" s="77" t="s">
        <v>60</v>
      </c>
      <c r="C233" s="96" t="s">
        <v>31</v>
      </c>
      <c r="D233" s="113" t="s">
        <v>39</v>
      </c>
      <c r="E233" s="113"/>
      <c r="F233" s="113" t="s">
        <v>199</v>
      </c>
      <c r="G233" s="113" t="s">
        <v>42</v>
      </c>
      <c r="H233" s="98"/>
    </row>
    <row r="234" spans="1:8" ht="15.75" customHeight="1" hidden="1">
      <c r="A234" s="41"/>
      <c r="B234" s="102" t="s">
        <v>119</v>
      </c>
      <c r="C234" s="96" t="s">
        <v>31</v>
      </c>
      <c r="D234" s="104" t="s">
        <v>118</v>
      </c>
      <c r="E234" s="104"/>
      <c r="F234" s="113"/>
      <c r="G234" s="113"/>
      <c r="H234" s="100">
        <f>SUM(H235)</f>
        <v>0</v>
      </c>
    </row>
    <row r="235" spans="1:8" ht="27" customHeight="1" hidden="1">
      <c r="A235" s="41"/>
      <c r="B235" s="101" t="s">
        <v>120</v>
      </c>
      <c r="C235" s="96" t="s">
        <v>31</v>
      </c>
      <c r="D235" s="113" t="s">
        <v>200</v>
      </c>
      <c r="E235" s="113"/>
      <c r="F235" s="113"/>
      <c r="G235" s="113"/>
      <c r="H235" s="98">
        <f>H236+H240</f>
        <v>0</v>
      </c>
    </row>
    <row r="236" spans="1:8" ht="16.5" customHeight="1" hidden="1">
      <c r="A236" s="41"/>
      <c r="B236" s="102" t="s">
        <v>151</v>
      </c>
      <c r="C236" s="96" t="s">
        <v>31</v>
      </c>
      <c r="D236" s="104" t="s">
        <v>200</v>
      </c>
      <c r="E236" s="104"/>
      <c r="F236" s="104"/>
      <c r="G236" s="104"/>
      <c r="H236" s="100">
        <f>H237</f>
        <v>0</v>
      </c>
    </row>
    <row r="237" spans="1:8" ht="29.25" customHeight="1" hidden="1">
      <c r="A237" s="41"/>
      <c r="B237" s="101" t="s">
        <v>201</v>
      </c>
      <c r="C237" s="96" t="s">
        <v>31</v>
      </c>
      <c r="D237" s="113" t="s">
        <v>200</v>
      </c>
      <c r="E237" s="113"/>
      <c r="F237" s="113"/>
      <c r="G237" s="113"/>
      <c r="H237" s="98">
        <f>H238</f>
        <v>0</v>
      </c>
    </row>
    <row r="238" spans="1:8" ht="38.25" customHeight="1" hidden="1">
      <c r="A238" s="41"/>
      <c r="B238" s="77" t="s">
        <v>60</v>
      </c>
      <c r="C238" s="96" t="s">
        <v>31</v>
      </c>
      <c r="D238" s="113" t="s">
        <v>200</v>
      </c>
      <c r="E238" s="113"/>
      <c r="F238" s="113"/>
      <c r="G238" s="113" t="s">
        <v>42</v>
      </c>
      <c r="H238" s="98"/>
    </row>
    <row r="239" spans="1:8" ht="14.25" customHeight="1" hidden="1">
      <c r="A239" s="41"/>
      <c r="B239" s="120" t="s">
        <v>149</v>
      </c>
      <c r="C239" s="96" t="s">
        <v>31</v>
      </c>
      <c r="D239" s="113"/>
      <c r="E239" s="113"/>
      <c r="F239" s="113"/>
      <c r="G239" s="113"/>
      <c r="H239" s="100"/>
    </row>
    <row r="240" spans="1:8" ht="47.25" customHeight="1" hidden="1">
      <c r="A240" s="41"/>
      <c r="B240" s="92" t="s">
        <v>122</v>
      </c>
      <c r="C240" s="96" t="s">
        <v>31</v>
      </c>
      <c r="D240" s="113" t="s">
        <v>200</v>
      </c>
      <c r="E240" s="113"/>
      <c r="F240" s="113" t="s">
        <v>121</v>
      </c>
      <c r="G240" s="113"/>
      <c r="H240" s="98">
        <f>H241</f>
        <v>0</v>
      </c>
    </row>
    <row r="241" spans="1:8" ht="51.75" customHeight="1" hidden="1">
      <c r="A241" s="41"/>
      <c r="B241" s="92" t="s">
        <v>124</v>
      </c>
      <c r="C241" s="96" t="s">
        <v>31</v>
      </c>
      <c r="D241" s="113" t="s">
        <v>200</v>
      </c>
      <c r="E241" s="113"/>
      <c r="F241" s="113" t="s">
        <v>123</v>
      </c>
      <c r="G241" s="113"/>
      <c r="H241" s="98">
        <f>H243</f>
        <v>0</v>
      </c>
    </row>
    <row r="242" spans="1:8" ht="65.25" customHeight="1" hidden="1">
      <c r="A242" s="41"/>
      <c r="B242" s="92" t="s">
        <v>76</v>
      </c>
      <c r="C242" s="96" t="s">
        <v>31</v>
      </c>
      <c r="D242" s="113" t="s">
        <v>200</v>
      </c>
      <c r="E242" s="113"/>
      <c r="F242" s="113" t="s">
        <v>125</v>
      </c>
      <c r="G242" s="113"/>
      <c r="H242" s="98">
        <f>H243</f>
        <v>0</v>
      </c>
    </row>
    <row r="243" spans="1:8" ht="33.75" customHeight="1" hidden="1">
      <c r="A243" s="41"/>
      <c r="B243" s="77" t="s">
        <v>60</v>
      </c>
      <c r="C243" s="96" t="s">
        <v>31</v>
      </c>
      <c r="D243" s="113" t="s">
        <v>200</v>
      </c>
      <c r="E243" s="113"/>
      <c r="F243" s="113" t="s">
        <v>125</v>
      </c>
      <c r="G243" s="113" t="s">
        <v>42</v>
      </c>
      <c r="H243" s="98"/>
    </row>
    <row r="244" spans="1:8" ht="24.75" customHeight="1" hidden="1">
      <c r="A244" s="41"/>
      <c r="B244" s="102" t="s">
        <v>23</v>
      </c>
      <c r="C244" s="96" t="s">
        <v>31</v>
      </c>
      <c r="D244" s="104" t="s">
        <v>24</v>
      </c>
      <c r="E244" s="104"/>
      <c r="F244" s="113"/>
      <c r="G244" s="113"/>
      <c r="H244" s="100">
        <f>SUM(H245+H249)</f>
        <v>0</v>
      </c>
    </row>
    <row r="245" spans="1:8" ht="15" hidden="1">
      <c r="A245" s="41"/>
      <c r="B245" s="107" t="s">
        <v>130</v>
      </c>
      <c r="C245" s="96" t="s">
        <v>31</v>
      </c>
      <c r="D245" s="113" t="s">
        <v>202</v>
      </c>
      <c r="E245" s="113"/>
      <c r="F245" s="113"/>
      <c r="G245" s="113"/>
      <c r="H245" s="98">
        <f>H246</f>
        <v>0</v>
      </c>
    </row>
    <row r="246" spans="1:8" ht="16.5" customHeight="1" hidden="1">
      <c r="A246" s="41"/>
      <c r="B246" s="108" t="s">
        <v>55</v>
      </c>
      <c r="C246" s="96" t="s">
        <v>31</v>
      </c>
      <c r="D246" s="113" t="s">
        <v>202</v>
      </c>
      <c r="E246" s="113"/>
      <c r="F246" s="113" t="s">
        <v>54</v>
      </c>
      <c r="G246" s="113"/>
      <c r="H246" s="98">
        <f>H247</f>
        <v>0</v>
      </c>
    </row>
    <row r="247" spans="1:8" ht="27.75" customHeight="1" hidden="1">
      <c r="A247" s="41"/>
      <c r="B247" s="108" t="s">
        <v>132</v>
      </c>
      <c r="C247" s="96" t="s">
        <v>31</v>
      </c>
      <c r="D247" s="113" t="s">
        <v>202</v>
      </c>
      <c r="E247" s="113"/>
      <c r="F247" s="113" t="s">
        <v>131</v>
      </c>
      <c r="G247" s="113"/>
      <c r="H247" s="98">
        <f>H248</f>
        <v>0</v>
      </c>
    </row>
    <row r="248" spans="1:8" ht="25.5" customHeight="1" hidden="1">
      <c r="A248" s="41"/>
      <c r="B248" s="108" t="s">
        <v>134</v>
      </c>
      <c r="C248" s="96" t="s">
        <v>31</v>
      </c>
      <c r="D248" s="113" t="s">
        <v>202</v>
      </c>
      <c r="E248" s="113"/>
      <c r="F248" s="113" t="s">
        <v>131</v>
      </c>
      <c r="G248" s="113" t="s">
        <v>133</v>
      </c>
      <c r="H248" s="98"/>
    </row>
    <row r="249" spans="1:8" ht="17.25" customHeight="1" hidden="1">
      <c r="A249" s="41"/>
      <c r="B249" s="101" t="s">
        <v>135</v>
      </c>
      <c r="C249" s="96" t="s">
        <v>31</v>
      </c>
      <c r="D249" s="113" t="s">
        <v>203</v>
      </c>
      <c r="E249" s="113"/>
      <c r="F249" s="113"/>
      <c r="G249" s="113"/>
      <c r="H249" s="98">
        <f>SUM(H250)</f>
        <v>0</v>
      </c>
    </row>
    <row r="250" spans="1:8" ht="14.25" customHeight="1" hidden="1">
      <c r="A250" s="41"/>
      <c r="B250" s="108" t="s">
        <v>55</v>
      </c>
      <c r="C250" s="96" t="s">
        <v>31</v>
      </c>
      <c r="D250" s="113" t="s">
        <v>203</v>
      </c>
      <c r="E250" s="113"/>
      <c r="F250" s="113" t="s">
        <v>54</v>
      </c>
      <c r="G250" s="113"/>
      <c r="H250" s="98">
        <f>SUM(H252)</f>
        <v>0</v>
      </c>
    </row>
    <row r="251" spans="1:8" ht="21.75" customHeight="1" hidden="1">
      <c r="A251" s="41"/>
      <c r="B251" s="108" t="s">
        <v>137</v>
      </c>
      <c r="C251" s="96" t="s">
        <v>31</v>
      </c>
      <c r="D251" s="113" t="s">
        <v>203</v>
      </c>
      <c r="E251" s="113"/>
      <c r="F251" s="113" t="s">
        <v>136</v>
      </c>
      <c r="G251" s="104"/>
      <c r="H251" s="100">
        <f>H252</f>
        <v>0</v>
      </c>
    </row>
    <row r="252" spans="1:8" ht="33" customHeight="1" hidden="1">
      <c r="A252" s="41"/>
      <c r="B252" s="77" t="s">
        <v>60</v>
      </c>
      <c r="C252" s="96" t="s">
        <v>31</v>
      </c>
      <c r="D252" s="113" t="s">
        <v>203</v>
      </c>
      <c r="E252" s="113"/>
      <c r="F252" s="113" t="s">
        <v>136</v>
      </c>
      <c r="G252" s="113" t="s">
        <v>42</v>
      </c>
      <c r="H252" s="98"/>
    </row>
    <row r="253" spans="1:8" ht="21.75" customHeight="1" hidden="1">
      <c r="A253" s="41"/>
      <c r="B253" s="103" t="s">
        <v>139</v>
      </c>
      <c r="C253" s="96" t="s">
        <v>31</v>
      </c>
      <c r="D253" s="104" t="s">
        <v>63</v>
      </c>
      <c r="E253" s="104"/>
      <c r="F253" s="113"/>
      <c r="G253" s="113"/>
      <c r="H253" s="100">
        <f>SUM(H254)</f>
        <v>0</v>
      </c>
    </row>
    <row r="254" spans="1:8" ht="24.75" customHeight="1" hidden="1">
      <c r="A254" s="41"/>
      <c r="B254" s="101" t="s">
        <v>140</v>
      </c>
      <c r="C254" s="96" t="s">
        <v>31</v>
      </c>
      <c r="D254" s="113" t="s">
        <v>204</v>
      </c>
      <c r="E254" s="113"/>
      <c r="F254" s="113"/>
      <c r="G254" s="113"/>
      <c r="H254" s="98">
        <f>SUM(H257)</f>
        <v>0</v>
      </c>
    </row>
    <row r="255" spans="1:8" ht="14.25" customHeight="1" hidden="1">
      <c r="A255" s="41"/>
      <c r="B255" s="108" t="s">
        <v>55</v>
      </c>
      <c r="C255" s="96" t="s">
        <v>31</v>
      </c>
      <c r="D255" s="113" t="s">
        <v>204</v>
      </c>
      <c r="E255" s="113"/>
      <c r="F255" s="113" t="s">
        <v>54</v>
      </c>
      <c r="G255" s="113"/>
      <c r="H255" s="98">
        <f>H257</f>
        <v>0</v>
      </c>
    </row>
    <row r="256" spans="1:8" ht="17.25" customHeight="1" hidden="1">
      <c r="A256" s="41"/>
      <c r="B256" s="108" t="s">
        <v>142</v>
      </c>
      <c r="C256" s="96" t="s">
        <v>31</v>
      </c>
      <c r="D256" s="113" t="s">
        <v>204</v>
      </c>
      <c r="E256" s="113"/>
      <c r="F256" s="113" t="s">
        <v>141</v>
      </c>
      <c r="G256" s="113"/>
      <c r="H256" s="98">
        <f>H257</f>
        <v>0</v>
      </c>
    </row>
    <row r="257" spans="1:8" ht="21.75" customHeight="1" hidden="1">
      <c r="A257" s="41"/>
      <c r="B257" s="77" t="s">
        <v>60</v>
      </c>
      <c r="C257" s="96" t="s">
        <v>31</v>
      </c>
      <c r="D257" s="113" t="s">
        <v>204</v>
      </c>
      <c r="E257" s="113"/>
      <c r="F257" s="113" t="s">
        <v>141</v>
      </c>
      <c r="G257" s="113" t="s">
        <v>42</v>
      </c>
      <c r="H257" s="98"/>
    </row>
    <row r="258" spans="1:8" ht="26.25" customHeight="1" hidden="1">
      <c r="A258" s="44"/>
      <c r="B258" s="147"/>
      <c r="C258" s="96" t="s">
        <v>31</v>
      </c>
      <c r="D258" s="121"/>
      <c r="E258" s="121"/>
      <c r="F258" s="121"/>
      <c r="G258" s="121"/>
      <c r="H258" s="98"/>
    </row>
    <row r="259" spans="1:8" ht="76.5" customHeight="1" hidden="1">
      <c r="A259" s="44"/>
      <c r="B259" s="122" t="s">
        <v>282</v>
      </c>
      <c r="C259" s="96" t="s">
        <v>31</v>
      </c>
      <c r="D259" s="113" t="s">
        <v>6</v>
      </c>
      <c r="E259" s="113"/>
      <c r="F259" s="113" t="s">
        <v>73</v>
      </c>
      <c r="G259" s="121"/>
      <c r="H259" s="98" t="e">
        <f>H260</f>
        <v>#REF!</v>
      </c>
    </row>
    <row r="260" spans="1:8" ht="31.5" customHeight="1" hidden="1">
      <c r="A260" s="44"/>
      <c r="B260" s="109" t="s">
        <v>283</v>
      </c>
      <c r="C260" s="96"/>
      <c r="D260" s="113" t="s">
        <v>6</v>
      </c>
      <c r="E260" s="113"/>
      <c r="F260" s="113" t="s">
        <v>74</v>
      </c>
      <c r="G260" s="121"/>
      <c r="H260" s="98" t="e">
        <f>H261</f>
        <v>#REF!</v>
      </c>
    </row>
    <row r="261" spans="1:8" ht="72.75" customHeight="1" hidden="1">
      <c r="A261" s="44"/>
      <c r="B261" s="92" t="s">
        <v>76</v>
      </c>
      <c r="C261" s="96"/>
      <c r="D261" s="113" t="s">
        <v>6</v>
      </c>
      <c r="E261" s="113"/>
      <c r="F261" s="113" t="s">
        <v>75</v>
      </c>
      <c r="G261" s="121"/>
      <c r="H261" s="98" t="e">
        <f>H262</f>
        <v>#REF!</v>
      </c>
    </row>
    <row r="262" spans="1:8" ht="32.25" customHeight="1" hidden="1">
      <c r="A262" s="44"/>
      <c r="B262" s="77" t="s">
        <v>60</v>
      </c>
      <c r="C262" s="96"/>
      <c r="D262" s="113" t="s">
        <v>6</v>
      </c>
      <c r="E262" s="113"/>
      <c r="F262" s="113" t="s">
        <v>75</v>
      </c>
      <c r="G262" s="113" t="s">
        <v>42</v>
      </c>
      <c r="H262" s="98" t="e">
        <f>#REF!</f>
        <v>#REF!</v>
      </c>
    </row>
    <row r="263" spans="1:8" ht="78.75" customHeight="1" hidden="1">
      <c r="A263" s="44"/>
      <c r="B263" s="148" t="s">
        <v>288</v>
      </c>
      <c r="C263" s="96"/>
      <c r="D263" s="113" t="s">
        <v>6</v>
      </c>
      <c r="E263" s="113"/>
      <c r="F263" s="113" t="s">
        <v>73</v>
      </c>
      <c r="G263" s="113"/>
      <c r="H263" s="98">
        <f>H264+H267</f>
        <v>0</v>
      </c>
    </row>
    <row r="264" spans="1:8" ht="44.25" customHeight="1" hidden="1">
      <c r="A264" s="44"/>
      <c r="B264" s="109" t="s">
        <v>284</v>
      </c>
      <c r="C264" s="96"/>
      <c r="D264" s="113" t="s">
        <v>6</v>
      </c>
      <c r="E264" s="113"/>
      <c r="F264" s="113" t="s">
        <v>74</v>
      </c>
      <c r="G264" s="113"/>
      <c r="H264" s="98">
        <f>H265</f>
        <v>0</v>
      </c>
    </row>
    <row r="265" spans="1:8" ht="71.25" customHeight="1" hidden="1">
      <c r="A265" s="44"/>
      <c r="B265" s="92" t="s">
        <v>76</v>
      </c>
      <c r="C265" s="96"/>
      <c r="D265" s="113" t="s">
        <v>6</v>
      </c>
      <c r="E265" s="113"/>
      <c r="F265" s="113" t="s">
        <v>322</v>
      </c>
      <c r="G265" s="113"/>
      <c r="H265" s="98">
        <f>H266</f>
        <v>0</v>
      </c>
    </row>
    <row r="266" spans="1:8" ht="32.25" customHeight="1" hidden="1">
      <c r="A266" s="44"/>
      <c r="B266" s="77" t="s">
        <v>60</v>
      </c>
      <c r="C266" s="96"/>
      <c r="D266" s="113" t="s">
        <v>6</v>
      </c>
      <c r="E266" s="113"/>
      <c r="F266" s="113" t="s">
        <v>322</v>
      </c>
      <c r="G266" s="113" t="s">
        <v>42</v>
      </c>
      <c r="H266" s="98"/>
    </row>
    <row r="267" spans="1:8" ht="76.5" customHeight="1" hidden="1">
      <c r="A267" s="44"/>
      <c r="B267" s="109" t="s">
        <v>285</v>
      </c>
      <c r="C267" s="96"/>
      <c r="D267" s="113" t="s">
        <v>6</v>
      </c>
      <c r="E267" s="113"/>
      <c r="F267" s="113" t="s">
        <v>87</v>
      </c>
      <c r="G267" s="113"/>
      <c r="H267" s="98">
        <f>H268</f>
        <v>0</v>
      </c>
    </row>
    <row r="268" spans="1:8" ht="54.75" customHeight="1" hidden="1">
      <c r="A268" s="44"/>
      <c r="B268" s="92" t="s">
        <v>76</v>
      </c>
      <c r="C268" s="96"/>
      <c r="D268" s="113" t="s">
        <v>6</v>
      </c>
      <c r="E268" s="113"/>
      <c r="F268" s="113" t="s">
        <v>89</v>
      </c>
      <c r="G268" s="113"/>
      <c r="H268" s="98">
        <f>H269</f>
        <v>0</v>
      </c>
    </row>
    <row r="269" spans="1:8" ht="32.25" customHeight="1" hidden="1">
      <c r="A269" s="44"/>
      <c r="B269" s="77" t="s">
        <v>60</v>
      </c>
      <c r="C269" s="96"/>
      <c r="D269" s="113" t="s">
        <v>6</v>
      </c>
      <c r="E269" s="113"/>
      <c r="F269" s="113" t="s">
        <v>89</v>
      </c>
      <c r="G269" s="113" t="s">
        <v>42</v>
      </c>
      <c r="H269" s="98"/>
    </row>
    <row r="270" spans="1:8" ht="32.25" customHeight="1" hidden="1">
      <c r="A270" s="44"/>
      <c r="B270" s="105" t="s">
        <v>286</v>
      </c>
      <c r="C270" s="96"/>
      <c r="D270" s="113" t="s">
        <v>6</v>
      </c>
      <c r="E270" s="113"/>
      <c r="F270" s="113" t="s">
        <v>116</v>
      </c>
      <c r="G270" s="113"/>
      <c r="H270" s="114">
        <f>H271</f>
        <v>0</v>
      </c>
    </row>
    <row r="271" spans="1:8" ht="44.25" customHeight="1" hidden="1">
      <c r="A271" s="44"/>
      <c r="B271" s="109" t="s">
        <v>287</v>
      </c>
      <c r="C271" s="96"/>
      <c r="D271" s="113" t="s">
        <v>6</v>
      </c>
      <c r="E271" s="113"/>
      <c r="F271" s="113" t="s">
        <v>117</v>
      </c>
      <c r="G271" s="113"/>
      <c r="H271" s="98">
        <f>H272</f>
        <v>0</v>
      </c>
    </row>
    <row r="272" spans="1:8" ht="53.25" customHeight="1" hidden="1">
      <c r="A272" s="44"/>
      <c r="B272" s="92" t="s">
        <v>76</v>
      </c>
      <c r="C272" s="96"/>
      <c r="D272" s="113" t="s">
        <v>6</v>
      </c>
      <c r="E272" s="113"/>
      <c r="F272" s="113" t="s">
        <v>117</v>
      </c>
      <c r="G272" s="113"/>
      <c r="H272" s="98">
        <f>H273</f>
        <v>0</v>
      </c>
    </row>
    <row r="273" spans="1:8" ht="32.25" customHeight="1" hidden="1">
      <c r="A273" s="44"/>
      <c r="B273" s="77" t="s">
        <v>60</v>
      </c>
      <c r="C273" s="96"/>
      <c r="D273" s="113" t="s">
        <v>6</v>
      </c>
      <c r="E273" s="113"/>
      <c r="F273" s="113" t="s">
        <v>117</v>
      </c>
      <c r="G273" s="113" t="s">
        <v>42</v>
      </c>
      <c r="H273" s="98"/>
    </row>
    <row r="274" spans="1:8" ht="32.25" customHeight="1" hidden="1">
      <c r="A274" s="44"/>
      <c r="B274" s="77"/>
      <c r="C274" s="96"/>
      <c r="D274" s="113"/>
      <c r="E274" s="113"/>
      <c r="F274" s="113"/>
      <c r="G274" s="113"/>
      <c r="H274" s="98"/>
    </row>
    <row r="275" spans="1:8" ht="15.75" customHeight="1">
      <c r="A275" s="44"/>
      <c r="B275" s="97" t="s">
        <v>57</v>
      </c>
      <c r="C275" s="96" t="s">
        <v>31</v>
      </c>
      <c r="D275" s="113" t="s">
        <v>17</v>
      </c>
      <c r="E275" s="113" t="s">
        <v>27</v>
      </c>
      <c r="F275" s="113" t="s">
        <v>344</v>
      </c>
      <c r="G275" s="113"/>
      <c r="H275" s="98">
        <f>H279</f>
        <v>200</v>
      </c>
    </row>
    <row r="276" spans="1:8" ht="15" customHeight="1">
      <c r="A276" s="44"/>
      <c r="B276" s="97" t="s">
        <v>57</v>
      </c>
      <c r="C276" s="96" t="s">
        <v>31</v>
      </c>
      <c r="D276" s="113" t="s">
        <v>17</v>
      </c>
      <c r="E276" s="113" t="s">
        <v>27</v>
      </c>
      <c r="F276" s="113" t="s">
        <v>344</v>
      </c>
      <c r="G276" s="113"/>
      <c r="H276" s="98">
        <f>H277</f>
        <v>200</v>
      </c>
    </row>
    <row r="277" spans="1:8" ht="15" customHeight="1">
      <c r="A277" s="44"/>
      <c r="B277" s="97" t="s">
        <v>57</v>
      </c>
      <c r="C277" s="96" t="s">
        <v>31</v>
      </c>
      <c r="D277" s="113" t="s">
        <v>17</v>
      </c>
      <c r="E277" s="113" t="s">
        <v>27</v>
      </c>
      <c r="F277" s="113" t="s">
        <v>344</v>
      </c>
      <c r="G277" s="113"/>
      <c r="H277" s="98">
        <f>H278</f>
        <v>200</v>
      </c>
    </row>
    <row r="278" spans="1:8" ht="13.5" customHeight="1">
      <c r="A278" s="44"/>
      <c r="B278" s="97" t="s">
        <v>32</v>
      </c>
      <c r="C278" s="96" t="s">
        <v>31</v>
      </c>
      <c r="D278" s="113" t="s">
        <v>17</v>
      </c>
      <c r="E278" s="113" t="s">
        <v>27</v>
      </c>
      <c r="F278" s="113" t="s">
        <v>355</v>
      </c>
      <c r="G278" s="113"/>
      <c r="H278" s="98">
        <f>H279</f>
        <v>200</v>
      </c>
    </row>
    <row r="279" spans="1:8" ht="29.25" customHeight="1">
      <c r="A279" s="44"/>
      <c r="B279" s="77" t="s">
        <v>60</v>
      </c>
      <c r="C279" s="96" t="s">
        <v>31</v>
      </c>
      <c r="D279" s="113" t="s">
        <v>17</v>
      </c>
      <c r="E279" s="113" t="s">
        <v>27</v>
      </c>
      <c r="F279" s="113" t="s">
        <v>355</v>
      </c>
      <c r="G279" s="113" t="s">
        <v>42</v>
      </c>
      <c r="H279" s="98">
        <v>200</v>
      </c>
    </row>
    <row r="280" spans="1:8" ht="16.5" customHeight="1">
      <c r="A280" s="44"/>
      <c r="B280" s="77" t="s">
        <v>86</v>
      </c>
      <c r="C280" s="96" t="s">
        <v>31</v>
      </c>
      <c r="D280" s="113" t="s">
        <v>17</v>
      </c>
      <c r="E280" s="113" t="s">
        <v>27</v>
      </c>
      <c r="F280" s="113" t="s">
        <v>356</v>
      </c>
      <c r="G280" s="113"/>
      <c r="H280" s="98">
        <f>H281</f>
        <v>504.16164</v>
      </c>
    </row>
    <row r="281" spans="1:8" ht="30" customHeight="1">
      <c r="A281" s="44"/>
      <c r="B281" s="77" t="s">
        <v>60</v>
      </c>
      <c r="C281" s="96" t="s">
        <v>31</v>
      </c>
      <c r="D281" s="113" t="s">
        <v>17</v>
      </c>
      <c r="E281" s="113" t="s">
        <v>27</v>
      </c>
      <c r="F281" s="113" t="s">
        <v>356</v>
      </c>
      <c r="G281" s="113" t="s">
        <v>42</v>
      </c>
      <c r="H281" s="98">
        <f>590.00164-84.77+0.02-0.5-0.59</f>
        <v>504.16164</v>
      </c>
    </row>
    <row r="282" spans="1:8" ht="28.5" customHeight="1">
      <c r="A282" s="44"/>
      <c r="B282" s="77" t="s">
        <v>111</v>
      </c>
      <c r="C282" s="96" t="s">
        <v>31</v>
      </c>
      <c r="D282" s="113" t="s">
        <v>17</v>
      </c>
      <c r="E282" s="113" t="s">
        <v>17</v>
      </c>
      <c r="F282" s="113"/>
      <c r="G282" s="113"/>
      <c r="H282" s="98">
        <f>H286+H288</f>
        <v>930.61</v>
      </c>
    </row>
    <row r="283" spans="1:8" ht="15" customHeight="1" hidden="1">
      <c r="A283" s="44"/>
      <c r="B283" s="97" t="s">
        <v>57</v>
      </c>
      <c r="C283" s="96" t="s">
        <v>31</v>
      </c>
      <c r="D283" s="113" t="s">
        <v>17</v>
      </c>
      <c r="E283" s="113" t="s">
        <v>17</v>
      </c>
      <c r="F283" s="113" t="s">
        <v>344</v>
      </c>
      <c r="G283" s="113"/>
      <c r="H283" s="98">
        <f>H286</f>
        <v>0</v>
      </c>
    </row>
    <row r="284" spans="1:8" ht="14.25" customHeight="1" hidden="1">
      <c r="A284" s="44"/>
      <c r="B284" s="97" t="s">
        <v>57</v>
      </c>
      <c r="C284" s="96" t="s">
        <v>31</v>
      </c>
      <c r="D284" s="113" t="s">
        <v>17</v>
      </c>
      <c r="E284" s="113" t="s">
        <v>17</v>
      </c>
      <c r="F284" s="113" t="s">
        <v>344</v>
      </c>
      <c r="G284" s="113"/>
      <c r="H284" s="98">
        <f>H285</f>
        <v>0</v>
      </c>
    </row>
    <row r="285" spans="1:8" ht="15.75" customHeight="1" hidden="1">
      <c r="A285" s="44"/>
      <c r="B285" s="97" t="s">
        <v>57</v>
      </c>
      <c r="C285" s="96" t="s">
        <v>31</v>
      </c>
      <c r="D285" s="113" t="s">
        <v>17</v>
      </c>
      <c r="E285" s="113" t="s">
        <v>17</v>
      </c>
      <c r="F285" s="113" t="s">
        <v>344</v>
      </c>
      <c r="G285" s="113"/>
      <c r="H285" s="98">
        <f>H286</f>
        <v>0</v>
      </c>
    </row>
    <row r="286" spans="1:8" ht="58.5" customHeight="1" hidden="1">
      <c r="A286" s="44"/>
      <c r="B286" s="62" t="s">
        <v>343</v>
      </c>
      <c r="C286" s="96" t="s">
        <v>31</v>
      </c>
      <c r="D286" s="113" t="s">
        <v>17</v>
      </c>
      <c r="E286" s="113" t="s">
        <v>17</v>
      </c>
      <c r="F286" s="113" t="s">
        <v>530</v>
      </c>
      <c r="G286" s="113"/>
      <c r="H286" s="98">
        <f>H287</f>
        <v>0</v>
      </c>
    </row>
    <row r="287" spans="1:8" ht="30" customHeight="1" hidden="1">
      <c r="A287" s="44"/>
      <c r="B287" s="77" t="s">
        <v>60</v>
      </c>
      <c r="C287" s="96" t="s">
        <v>31</v>
      </c>
      <c r="D287" s="113" t="s">
        <v>17</v>
      </c>
      <c r="E287" s="113" t="s">
        <v>17</v>
      </c>
      <c r="F287" s="113" t="s">
        <v>530</v>
      </c>
      <c r="G287" s="113" t="s">
        <v>41</v>
      </c>
      <c r="H287" s="98">
        <f>12.2-12.2</f>
        <v>0</v>
      </c>
    </row>
    <row r="288" spans="1:8" ht="63.75" customHeight="1">
      <c r="A288" s="44"/>
      <c r="B288" s="52" t="s">
        <v>441</v>
      </c>
      <c r="C288" s="96" t="s">
        <v>31</v>
      </c>
      <c r="D288" s="113" t="s">
        <v>17</v>
      </c>
      <c r="E288" s="113" t="s">
        <v>17</v>
      </c>
      <c r="F288" s="113" t="s">
        <v>442</v>
      </c>
      <c r="G288" s="113"/>
      <c r="H288" s="98">
        <f>H289+H295</f>
        <v>930.61</v>
      </c>
    </row>
    <row r="289" spans="1:8" ht="18" customHeight="1">
      <c r="A289" s="44"/>
      <c r="B289" s="92" t="s">
        <v>445</v>
      </c>
      <c r="C289" s="96" t="s">
        <v>31</v>
      </c>
      <c r="D289" s="113" t="s">
        <v>17</v>
      </c>
      <c r="E289" s="113" t="s">
        <v>17</v>
      </c>
      <c r="F289" s="113" t="s">
        <v>444</v>
      </c>
      <c r="G289" s="113"/>
      <c r="H289" s="98">
        <f>H290</f>
        <v>930.61</v>
      </c>
    </row>
    <row r="290" spans="1:8" ht="43.5" customHeight="1">
      <c r="A290" s="44"/>
      <c r="B290" s="92" t="s">
        <v>485</v>
      </c>
      <c r="C290" s="96" t="s">
        <v>31</v>
      </c>
      <c r="D290" s="113" t="s">
        <v>17</v>
      </c>
      <c r="E290" s="113" t="s">
        <v>17</v>
      </c>
      <c r="F290" s="113" t="s">
        <v>444</v>
      </c>
      <c r="G290" s="113"/>
      <c r="H290" s="98">
        <f>H291+H293</f>
        <v>930.61</v>
      </c>
    </row>
    <row r="291" spans="1:8" ht="76.5" customHeight="1">
      <c r="A291" s="44"/>
      <c r="B291" s="92" t="s">
        <v>76</v>
      </c>
      <c r="C291" s="96" t="s">
        <v>31</v>
      </c>
      <c r="D291" s="113" t="s">
        <v>17</v>
      </c>
      <c r="E291" s="113" t="s">
        <v>17</v>
      </c>
      <c r="F291" s="113" t="s">
        <v>426</v>
      </c>
      <c r="G291" s="113"/>
      <c r="H291" s="98">
        <f>H292</f>
        <v>18.61</v>
      </c>
    </row>
    <row r="292" spans="1:8" ht="45" customHeight="1">
      <c r="A292" s="44"/>
      <c r="B292" s="77" t="s">
        <v>552</v>
      </c>
      <c r="C292" s="96" t="s">
        <v>31</v>
      </c>
      <c r="D292" s="113" t="s">
        <v>17</v>
      </c>
      <c r="E292" s="113" t="s">
        <v>17</v>
      </c>
      <c r="F292" s="113" t="s">
        <v>426</v>
      </c>
      <c r="G292" s="113" t="s">
        <v>43</v>
      </c>
      <c r="H292" s="98">
        <f>5+14-0.39</f>
        <v>18.61</v>
      </c>
    </row>
    <row r="293" spans="1:8" ht="69" customHeight="1">
      <c r="A293" s="44"/>
      <c r="B293" s="92" t="s">
        <v>76</v>
      </c>
      <c r="C293" s="96" t="s">
        <v>31</v>
      </c>
      <c r="D293" s="113" t="s">
        <v>17</v>
      </c>
      <c r="E293" s="113" t="s">
        <v>17</v>
      </c>
      <c r="F293" s="113" t="s">
        <v>488</v>
      </c>
      <c r="G293" s="113"/>
      <c r="H293" s="98">
        <f>H294</f>
        <v>912</v>
      </c>
    </row>
    <row r="294" spans="1:8" ht="46.5" customHeight="1">
      <c r="A294" s="44"/>
      <c r="B294" s="77" t="s">
        <v>551</v>
      </c>
      <c r="C294" s="96" t="s">
        <v>31</v>
      </c>
      <c r="D294" s="113" t="s">
        <v>17</v>
      </c>
      <c r="E294" s="113" t="s">
        <v>17</v>
      </c>
      <c r="F294" s="113" t="s">
        <v>488</v>
      </c>
      <c r="G294" s="113" t="s">
        <v>43</v>
      </c>
      <c r="H294" s="98">
        <v>912</v>
      </c>
    </row>
    <row r="295" spans="1:8" ht="29.25" customHeight="1" hidden="1">
      <c r="A295" s="44"/>
      <c r="B295" s="92" t="s">
        <v>446</v>
      </c>
      <c r="C295" s="96" t="s">
        <v>31</v>
      </c>
      <c r="D295" s="113" t="s">
        <v>17</v>
      </c>
      <c r="E295" s="113" t="s">
        <v>17</v>
      </c>
      <c r="F295" s="113" t="s">
        <v>447</v>
      </c>
      <c r="G295" s="113"/>
      <c r="H295" s="98">
        <f>H297</f>
        <v>0</v>
      </c>
    </row>
    <row r="296" spans="1:8" ht="30.75" customHeight="1" hidden="1">
      <c r="A296" s="44"/>
      <c r="B296" s="92" t="s">
        <v>486</v>
      </c>
      <c r="C296" s="96" t="s">
        <v>31</v>
      </c>
      <c r="D296" s="113" t="s">
        <v>17</v>
      </c>
      <c r="E296" s="113" t="s">
        <v>17</v>
      </c>
      <c r="F296" s="113" t="s">
        <v>447</v>
      </c>
      <c r="G296" s="113"/>
      <c r="H296" s="98">
        <f>H297</f>
        <v>0</v>
      </c>
    </row>
    <row r="297" spans="1:8" ht="74.25" customHeight="1" hidden="1">
      <c r="A297" s="44"/>
      <c r="B297" s="92" t="s">
        <v>76</v>
      </c>
      <c r="C297" s="96" t="s">
        <v>31</v>
      </c>
      <c r="D297" s="113" t="s">
        <v>17</v>
      </c>
      <c r="E297" s="113" t="s">
        <v>17</v>
      </c>
      <c r="F297" s="113" t="s">
        <v>427</v>
      </c>
      <c r="G297" s="113"/>
      <c r="H297" s="98">
        <f>H298</f>
        <v>0</v>
      </c>
    </row>
    <row r="298" spans="1:8" ht="32.25" customHeight="1" hidden="1">
      <c r="A298" s="44"/>
      <c r="B298" s="77" t="s">
        <v>60</v>
      </c>
      <c r="C298" s="96" t="s">
        <v>31</v>
      </c>
      <c r="D298" s="113" t="s">
        <v>17</v>
      </c>
      <c r="E298" s="113" t="s">
        <v>17</v>
      </c>
      <c r="F298" s="113" t="s">
        <v>427</v>
      </c>
      <c r="G298" s="113" t="s">
        <v>42</v>
      </c>
      <c r="H298" s="98">
        <f>100-14.4-85.6</f>
        <v>0</v>
      </c>
    </row>
    <row r="299" spans="1:8" ht="17.25" customHeight="1">
      <c r="A299" s="44">
        <v>5</v>
      </c>
      <c r="B299" s="125" t="s">
        <v>119</v>
      </c>
      <c r="C299" s="95" t="s">
        <v>31</v>
      </c>
      <c r="D299" s="117" t="s">
        <v>118</v>
      </c>
      <c r="E299" s="117" t="s">
        <v>360</v>
      </c>
      <c r="F299" s="113"/>
      <c r="G299" s="113"/>
      <c r="H299" s="98">
        <f>#N/A</f>
        <v>587</v>
      </c>
    </row>
    <row r="300" spans="1:8" ht="21" customHeight="1">
      <c r="A300" s="44"/>
      <c r="B300" s="196" t="s">
        <v>546</v>
      </c>
      <c r="C300" s="96" t="s">
        <v>31</v>
      </c>
      <c r="D300" s="113" t="s">
        <v>118</v>
      </c>
      <c r="E300" s="113" t="s">
        <v>17</v>
      </c>
      <c r="F300" s="113"/>
      <c r="G300" s="113"/>
      <c r="H300" s="98">
        <f>#N/A</f>
        <v>587</v>
      </c>
    </row>
    <row r="301" spans="1:8" ht="35.25" customHeight="1">
      <c r="A301" s="44"/>
      <c r="B301" s="108" t="s">
        <v>553</v>
      </c>
      <c r="C301" s="96" t="s">
        <v>31</v>
      </c>
      <c r="D301" s="113" t="s">
        <v>118</v>
      </c>
      <c r="E301" s="113" t="s">
        <v>17</v>
      </c>
      <c r="F301" s="113" t="s">
        <v>454</v>
      </c>
      <c r="G301" s="113"/>
      <c r="H301" s="98">
        <f>#N/A</f>
        <v>587</v>
      </c>
    </row>
    <row r="302" spans="1:8" ht="35.25" customHeight="1">
      <c r="A302" s="44"/>
      <c r="B302" s="108" t="s">
        <v>554</v>
      </c>
      <c r="C302" s="96" t="s">
        <v>31</v>
      </c>
      <c r="D302" s="113" t="s">
        <v>118</v>
      </c>
      <c r="E302" s="113" t="s">
        <v>17</v>
      </c>
      <c r="F302" s="113" t="s">
        <v>456</v>
      </c>
      <c r="G302" s="113"/>
      <c r="H302" s="98">
        <f>#N/A</f>
        <v>587</v>
      </c>
    </row>
    <row r="303" spans="1:8" ht="47.25" customHeight="1">
      <c r="A303" s="44"/>
      <c r="B303" s="108" t="s">
        <v>555</v>
      </c>
      <c r="C303" s="96" t="s">
        <v>31</v>
      </c>
      <c r="D303" s="113" t="s">
        <v>118</v>
      </c>
      <c r="E303" s="113" t="s">
        <v>17</v>
      </c>
      <c r="F303" s="113" t="s">
        <v>456</v>
      </c>
      <c r="G303" s="113"/>
      <c r="H303" s="98">
        <f>H304+H306</f>
        <v>587</v>
      </c>
    </row>
    <row r="304" spans="1:8" ht="75" customHeight="1">
      <c r="A304" s="44"/>
      <c r="B304" s="92" t="s">
        <v>76</v>
      </c>
      <c r="C304" s="96" t="s">
        <v>31</v>
      </c>
      <c r="D304" s="113" t="s">
        <v>118</v>
      </c>
      <c r="E304" s="113" t="s">
        <v>17</v>
      </c>
      <c r="F304" s="113" t="s">
        <v>556</v>
      </c>
      <c r="G304" s="113"/>
      <c r="H304" s="98">
        <f>#N/A</f>
        <v>586.5</v>
      </c>
    </row>
    <row r="305" spans="1:8" ht="31.5" customHeight="1">
      <c r="A305" s="44"/>
      <c r="B305" s="77" t="s">
        <v>60</v>
      </c>
      <c r="C305" s="96" t="s">
        <v>31</v>
      </c>
      <c r="D305" s="113" t="s">
        <v>118</v>
      </c>
      <c r="E305" s="113" t="s">
        <v>17</v>
      </c>
      <c r="F305" s="113" t="s">
        <v>556</v>
      </c>
      <c r="G305" s="113" t="s">
        <v>42</v>
      </c>
      <c r="H305" s="98">
        <v>586.5</v>
      </c>
    </row>
    <row r="306" spans="1:8" ht="72.75" customHeight="1">
      <c r="A306" s="44"/>
      <c r="B306" s="92" t="s">
        <v>76</v>
      </c>
      <c r="C306" s="96" t="s">
        <v>31</v>
      </c>
      <c r="D306" s="113" t="s">
        <v>118</v>
      </c>
      <c r="E306" s="113" t="s">
        <v>17</v>
      </c>
      <c r="F306" s="113" t="s">
        <v>428</v>
      </c>
      <c r="G306" s="113"/>
      <c r="H306" s="98">
        <f>H307</f>
        <v>0.5</v>
      </c>
    </row>
    <row r="307" spans="1:8" ht="31.5" customHeight="1">
      <c r="A307" s="44"/>
      <c r="B307" s="77" t="s">
        <v>60</v>
      </c>
      <c r="C307" s="96" t="s">
        <v>31</v>
      </c>
      <c r="D307" s="113" t="s">
        <v>118</v>
      </c>
      <c r="E307" s="113" t="s">
        <v>17</v>
      </c>
      <c r="F307" s="113" t="s">
        <v>428</v>
      </c>
      <c r="G307" s="113" t="s">
        <v>42</v>
      </c>
      <c r="H307" s="98">
        <v>0.5</v>
      </c>
    </row>
    <row r="308" spans="1:8" ht="17.25" customHeight="1">
      <c r="A308" s="42">
        <v>6</v>
      </c>
      <c r="B308" s="116" t="s">
        <v>205</v>
      </c>
      <c r="C308" s="95" t="s">
        <v>31</v>
      </c>
      <c r="D308" s="117" t="s">
        <v>26</v>
      </c>
      <c r="E308" s="117" t="s">
        <v>360</v>
      </c>
      <c r="F308" s="117"/>
      <c r="G308" s="117"/>
      <c r="H308" s="114">
        <f>H309+H315</f>
        <v>3735.9803</v>
      </c>
    </row>
    <row r="309" spans="1:8" ht="15.75" customHeight="1">
      <c r="A309" s="41"/>
      <c r="B309" s="101" t="s">
        <v>25</v>
      </c>
      <c r="C309" s="96" t="s">
        <v>31</v>
      </c>
      <c r="D309" s="113" t="s">
        <v>26</v>
      </c>
      <c r="E309" s="113" t="s">
        <v>11</v>
      </c>
      <c r="F309" s="113"/>
      <c r="G309" s="113"/>
      <c r="H309" s="98">
        <f>H310</f>
        <v>3673.4343000000003</v>
      </c>
    </row>
    <row r="310" spans="1:8" ht="15.75" customHeight="1">
      <c r="A310" s="41"/>
      <c r="B310" s="108" t="s">
        <v>55</v>
      </c>
      <c r="C310" s="96" t="s">
        <v>31</v>
      </c>
      <c r="D310" s="113" t="s">
        <v>26</v>
      </c>
      <c r="E310" s="113" t="s">
        <v>11</v>
      </c>
      <c r="F310" s="113" t="s">
        <v>344</v>
      </c>
      <c r="G310" s="113"/>
      <c r="H310" s="98">
        <f>H313</f>
        <v>3673.4343000000003</v>
      </c>
    </row>
    <row r="311" spans="1:8" ht="15.75" customHeight="1">
      <c r="A311" s="41"/>
      <c r="B311" s="108" t="s">
        <v>55</v>
      </c>
      <c r="C311" s="96" t="s">
        <v>31</v>
      </c>
      <c r="D311" s="113" t="s">
        <v>26</v>
      </c>
      <c r="E311" s="113" t="s">
        <v>11</v>
      </c>
      <c r="F311" s="113" t="s">
        <v>344</v>
      </c>
      <c r="G311" s="113"/>
      <c r="H311" s="98">
        <f>H313</f>
        <v>3673.4343000000003</v>
      </c>
    </row>
    <row r="312" spans="1:8" ht="15.75" customHeight="1">
      <c r="A312" s="41"/>
      <c r="B312" s="108" t="s">
        <v>55</v>
      </c>
      <c r="C312" s="96" t="s">
        <v>31</v>
      </c>
      <c r="D312" s="113" t="s">
        <v>26</v>
      </c>
      <c r="E312" s="113" t="s">
        <v>11</v>
      </c>
      <c r="F312" s="113" t="s">
        <v>344</v>
      </c>
      <c r="G312" s="113"/>
      <c r="H312" s="98">
        <f>H313</f>
        <v>3673.4343000000003</v>
      </c>
    </row>
    <row r="313" spans="1:8" ht="53.25" customHeight="1">
      <c r="A313" s="41"/>
      <c r="B313" s="108" t="s">
        <v>128</v>
      </c>
      <c r="C313" s="96" t="s">
        <v>31</v>
      </c>
      <c r="D313" s="113" t="s">
        <v>26</v>
      </c>
      <c r="E313" s="113" t="s">
        <v>11</v>
      </c>
      <c r="F313" s="113" t="s">
        <v>357</v>
      </c>
      <c r="G313" s="113"/>
      <c r="H313" s="98">
        <f>H314</f>
        <v>3673.4343000000003</v>
      </c>
    </row>
    <row r="314" spans="1:12" ht="32.25" customHeight="1">
      <c r="A314" s="41"/>
      <c r="B314" s="123" t="s">
        <v>37</v>
      </c>
      <c r="C314" s="96" t="s">
        <v>31</v>
      </c>
      <c r="D314" s="113" t="s">
        <v>26</v>
      </c>
      <c r="E314" s="113" t="s">
        <v>11</v>
      </c>
      <c r="F314" s="113" t="s">
        <v>357</v>
      </c>
      <c r="G314" s="124" t="s">
        <v>214</v>
      </c>
      <c r="H314" s="98">
        <f>3491.9803+181.454</f>
        <v>3673.4343000000003</v>
      </c>
      <c r="L314" s="49"/>
    </row>
    <row r="315" spans="1:8" ht="60" customHeight="1">
      <c r="A315" s="41"/>
      <c r="B315" s="125" t="s">
        <v>437</v>
      </c>
      <c r="C315" s="95" t="s">
        <v>31</v>
      </c>
      <c r="D315" s="117" t="s">
        <v>26</v>
      </c>
      <c r="E315" s="117" t="s">
        <v>35</v>
      </c>
      <c r="F315" s="117"/>
      <c r="G315" s="198"/>
      <c r="H315" s="114">
        <f>H316+H322</f>
        <v>62.546</v>
      </c>
    </row>
    <row r="316" spans="1:8" ht="58.5" customHeight="1">
      <c r="A316" s="41"/>
      <c r="B316" s="99" t="s">
        <v>300</v>
      </c>
      <c r="C316" s="96" t="s">
        <v>31</v>
      </c>
      <c r="D316" s="113" t="s">
        <v>26</v>
      </c>
      <c r="E316" s="113" t="s">
        <v>35</v>
      </c>
      <c r="F316" s="113" t="s">
        <v>438</v>
      </c>
      <c r="G316" s="113"/>
      <c r="H316" s="98">
        <f>H319</f>
        <v>62.546</v>
      </c>
    </row>
    <row r="317" spans="1:8" ht="73.5" customHeight="1" hidden="1">
      <c r="A317" s="9"/>
      <c r="B317" s="92" t="s">
        <v>76</v>
      </c>
      <c r="C317" s="96" t="s">
        <v>31</v>
      </c>
      <c r="D317" s="113" t="s">
        <v>298</v>
      </c>
      <c r="E317" s="113"/>
      <c r="F317" s="113" t="s">
        <v>299</v>
      </c>
      <c r="G317" s="96"/>
      <c r="H317" s="98">
        <f>H318</f>
        <v>0</v>
      </c>
    </row>
    <row r="318" spans="1:8" ht="34.5" customHeight="1" hidden="1">
      <c r="A318" s="9"/>
      <c r="B318" s="123" t="s">
        <v>37</v>
      </c>
      <c r="C318" s="96" t="s">
        <v>31</v>
      </c>
      <c r="D318" s="113" t="s">
        <v>298</v>
      </c>
      <c r="E318" s="113"/>
      <c r="F318" s="113" t="s">
        <v>299</v>
      </c>
      <c r="G318" s="96" t="s">
        <v>214</v>
      </c>
      <c r="H318" s="98"/>
    </row>
    <row r="319" spans="1:8" ht="63.75" customHeight="1">
      <c r="A319" s="9"/>
      <c r="B319" s="123" t="s">
        <v>487</v>
      </c>
      <c r="C319" s="96" t="s">
        <v>31</v>
      </c>
      <c r="D319" s="113" t="s">
        <v>26</v>
      </c>
      <c r="E319" s="113" t="s">
        <v>35</v>
      </c>
      <c r="F319" s="113" t="s">
        <v>438</v>
      </c>
      <c r="G319" s="96"/>
      <c r="H319" s="98">
        <f>H320+H329</f>
        <v>62.546</v>
      </c>
    </row>
    <row r="320" spans="1:8" ht="78" customHeight="1">
      <c r="A320" s="41"/>
      <c r="B320" s="92" t="s">
        <v>76</v>
      </c>
      <c r="C320" s="96" t="s">
        <v>31</v>
      </c>
      <c r="D320" s="113" t="s">
        <v>26</v>
      </c>
      <c r="E320" s="113" t="s">
        <v>35</v>
      </c>
      <c r="F320" s="113" t="s">
        <v>429</v>
      </c>
      <c r="G320" s="113"/>
      <c r="H320" s="98">
        <f>H321</f>
        <v>20</v>
      </c>
    </row>
    <row r="321" spans="1:8" ht="30" customHeight="1">
      <c r="A321" s="41"/>
      <c r="B321" s="77" t="s">
        <v>60</v>
      </c>
      <c r="C321" s="96" t="s">
        <v>31</v>
      </c>
      <c r="D321" s="113" t="s">
        <v>26</v>
      </c>
      <c r="E321" s="113" t="s">
        <v>35</v>
      </c>
      <c r="F321" s="113" t="s">
        <v>429</v>
      </c>
      <c r="G321" s="113" t="s">
        <v>214</v>
      </c>
      <c r="H321" s="98">
        <f>15+5</f>
        <v>20</v>
      </c>
    </row>
    <row r="322" spans="1:8" ht="32.25" customHeight="1" hidden="1">
      <c r="A322" s="41"/>
      <c r="B322" s="125" t="s">
        <v>439</v>
      </c>
      <c r="C322" s="95" t="s">
        <v>31</v>
      </c>
      <c r="D322" s="117" t="s">
        <v>26</v>
      </c>
      <c r="E322" s="117" t="s">
        <v>35</v>
      </c>
      <c r="F322" s="95"/>
      <c r="G322" s="117"/>
      <c r="H322" s="114">
        <f>H323+H327+H328</f>
        <v>0</v>
      </c>
    </row>
    <row r="323" spans="1:8" ht="30" customHeight="1" hidden="1">
      <c r="A323" s="41"/>
      <c r="B323" s="99" t="s">
        <v>483</v>
      </c>
      <c r="C323" s="96" t="s">
        <v>31</v>
      </c>
      <c r="D323" s="96" t="s">
        <v>26</v>
      </c>
      <c r="E323" s="96" t="s">
        <v>35</v>
      </c>
      <c r="F323" s="96" t="s">
        <v>440</v>
      </c>
      <c r="G323" s="113"/>
      <c r="H323" s="98">
        <f>H325</f>
        <v>0</v>
      </c>
    </row>
    <row r="324" spans="1:8" ht="48" customHeight="1" hidden="1">
      <c r="A324" s="41"/>
      <c r="B324" s="99" t="s">
        <v>484</v>
      </c>
      <c r="C324" s="96" t="s">
        <v>31</v>
      </c>
      <c r="D324" s="96" t="s">
        <v>26</v>
      </c>
      <c r="E324" s="96" t="s">
        <v>35</v>
      </c>
      <c r="F324" s="96" t="s">
        <v>440</v>
      </c>
      <c r="G324" s="113"/>
      <c r="H324" s="98">
        <f>H325</f>
        <v>0</v>
      </c>
    </row>
    <row r="325" spans="1:8" ht="76.5" customHeight="1" hidden="1">
      <c r="A325" s="41"/>
      <c r="B325" s="92" t="s">
        <v>76</v>
      </c>
      <c r="C325" s="96" t="s">
        <v>31</v>
      </c>
      <c r="D325" s="96" t="s">
        <v>26</v>
      </c>
      <c r="E325" s="96" t="s">
        <v>35</v>
      </c>
      <c r="F325" s="96" t="s">
        <v>431</v>
      </c>
      <c r="G325" s="113"/>
      <c r="H325" s="98">
        <f>H326</f>
        <v>0</v>
      </c>
    </row>
    <row r="326" spans="1:8" ht="30" customHeight="1" hidden="1">
      <c r="A326" s="41"/>
      <c r="B326" s="77" t="s">
        <v>60</v>
      </c>
      <c r="C326" s="96" t="s">
        <v>31</v>
      </c>
      <c r="D326" s="96" t="s">
        <v>26</v>
      </c>
      <c r="E326" s="96" t="s">
        <v>35</v>
      </c>
      <c r="F326" s="96" t="s">
        <v>431</v>
      </c>
      <c r="G326" s="113" t="s">
        <v>214</v>
      </c>
      <c r="H326" s="98">
        <f>5-5</f>
        <v>0</v>
      </c>
    </row>
    <row r="327" spans="1:8" ht="31.5" customHeight="1" hidden="1">
      <c r="A327" s="41"/>
      <c r="B327" s="92" t="s">
        <v>76</v>
      </c>
      <c r="C327" s="96" t="s">
        <v>31</v>
      </c>
      <c r="D327" s="131" t="s">
        <v>11</v>
      </c>
      <c r="E327" s="131"/>
      <c r="F327" s="113"/>
      <c r="G327" s="113" t="s">
        <v>42</v>
      </c>
      <c r="H327" s="98"/>
    </row>
    <row r="328" spans="1:8" ht="15" customHeight="1" hidden="1">
      <c r="A328" s="41"/>
      <c r="B328" s="123" t="s">
        <v>37</v>
      </c>
      <c r="C328" s="96" t="s">
        <v>31</v>
      </c>
      <c r="D328" s="113" t="s">
        <v>0</v>
      </c>
      <c r="E328" s="113"/>
      <c r="F328" s="113" t="s">
        <v>54</v>
      </c>
      <c r="G328" s="113" t="s">
        <v>43</v>
      </c>
      <c r="H328" s="98"/>
    </row>
    <row r="329" spans="1:8" ht="75.75" customHeight="1">
      <c r="A329" s="41"/>
      <c r="B329" s="92" t="s">
        <v>76</v>
      </c>
      <c r="C329" s="96" t="s">
        <v>31</v>
      </c>
      <c r="D329" s="113" t="s">
        <v>26</v>
      </c>
      <c r="E329" s="113" t="s">
        <v>35</v>
      </c>
      <c r="F329" s="113" t="s">
        <v>519</v>
      </c>
      <c r="G329" s="113"/>
      <c r="H329" s="98">
        <f>H330</f>
        <v>42.546</v>
      </c>
    </row>
    <row r="330" spans="1:8" ht="29.25" customHeight="1">
      <c r="A330" s="41"/>
      <c r="B330" s="77" t="s">
        <v>60</v>
      </c>
      <c r="C330" s="96" t="s">
        <v>31</v>
      </c>
      <c r="D330" s="113" t="s">
        <v>26</v>
      </c>
      <c r="E330" s="113" t="s">
        <v>35</v>
      </c>
      <c r="F330" s="113" t="s">
        <v>519</v>
      </c>
      <c r="G330" s="113" t="s">
        <v>214</v>
      </c>
      <c r="H330" s="98">
        <f>27.014+15.532</f>
        <v>42.546</v>
      </c>
    </row>
    <row r="331" spans="1:8" ht="15">
      <c r="A331" s="41"/>
      <c r="B331" s="132" t="s">
        <v>206</v>
      </c>
      <c r="C331" s="133"/>
      <c r="D331" s="113"/>
      <c r="E331" s="113"/>
      <c r="F331" s="113"/>
      <c r="G331" s="133"/>
      <c r="H331" s="114">
        <f>H15+H308</f>
        <v>30416.292139999998</v>
      </c>
    </row>
    <row r="332" spans="2:8" ht="12.75">
      <c r="B332" s="87"/>
      <c r="C332" s="87"/>
      <c r="D332" s="111"/>
      <c r="E332" s="111"/>
      <c r="F332" s="111"/>
      <c r="G332" s="87"/>
      <c r="H332" s="87"/>
    </row>
    <row r="333" spans="2:8" ht="12.75">
      <c r="B333" s="87"/>
      <c r="C333" s="87"/>
      <c r="D333" s="111"/>
      <c r="E333" s="111"/>
      <c r="F333" s="111"/>
      <c r="G333" s="87"/>
      <c r="H333" s="87"/>
    </row>
    <row r="334" spans="2:8" ht="12.75">
      <c r="B334" s="87"/>
      <c r="C334" s="87"/>
      <c r="D334" s="111"/>
      <c r="E334" s="111"/>
      <c r="F334" s="111"/>
      <c r="G334" s="87"/>
      <c r="H334" s="87"/>
    </row>
    <row r="335" spans="2:8" ht="15.75">
      <c r="B335" s="87"/>
      <c r="C335" s="87"/>
      <c r="D335" s="111"/>
      <c r="E335" s="111"/>
      <c r="F335" s="112"/>
      <c r="G335" s="87"/>
      <c r="H335" s="87"/>
    </row>
    <row r="336" spans="4:6" ht="15.75">
      <c r="D336" s="75"/>
      <c r="E336" s="75"/>
      <c r="F336" s="76"/>
    </row>
  </sheetData>
  <sheetProtection/>
  <mergeCells count="14">
    <mergeCell ref="A12:A13"/>
    <mergeCell ref="B12:B13"/>
    <mergeCell ref="C12:G12"/>
    <mergeCell ref="H12:H13"/>
    <mergeCell ref="C9:H9"/>
    <mergeCell ref="B10:H10"/>
    <mergeCell ref="B7:H7"/>
    <mergeCell ref="B6:H6"/>
    <mergeCell ref="F8:H8"/>
    <mergeCell ref="C1:H1"/>
    <mergeCell ref="B2:H2"/>
    <mergeCell ref="B3:H3"/>
    <mergeCell ref="F4:H4"/>
    <mergeCell ref="C5:H5"/>
  </mergeCells>
  <printOptions/>
  <pageMargins left="0.1968503937007874" right="0.1968503937007874" top="0.31496062992125984" bottom="0.31496062992125984" header="0.31496062992125984" footer="0.31496062992125984"/>
  <pageSetup horizontalDpi="600" verticalDpi="600" orientation="portrait" paperSize="9" scale="8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J65"/>
  <sheetViews>
    <sheetView tabSelected="1" zoomScale="78" zoomScaleNormal="78" zoomScalePageLayoutView="0" workbookViewId="0" topLeftCell="A4">
      <selection activeCell="G18" sqref="G18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4:8" ht="12.75" hidden="1">
      <c r="D1" s="240"/>
      <c r="E1" s="240"/>
      <c r="F1" s="240"/>
      <c r="G1" s="240"/>
      <c r="H1" s="240"/>
    </row>
    <row r="2" spans="4:8" ht="12.75" hidden="1">
      <c r="D2" s="240"/>
      <c r="E2" s="240"/>
      <c r="F2" s="240"/>
      <c r="G2" s="240"/>
      <c r="H2" s="240"/>
    </row>
    <row r="3" spans="4:8" ht="12.75" hidden="1">
      <c r="D3" s="240"/>
      <c r="E3" s="240"/>
      <c r="F3" s="240"/>
      <c r="G3" s="240"/>
      <c r="H3" s="240"/>
    </row>
    <row r="4" spans="1:8" ht="12.75">
      <c r="A4" s="203"/>
      <c r="B4" s="238" t="s">
        <v>44</v>
      </c>
      <c r="C4" s="238"/>
      <c r="D4" s="238"/>
      <c r="E4" s="238"/>
      <c r="F4" s="238"/>
      <c r="G4" s="238"/>
      <c r="H4" s="238"/>
    </row>
    <row r="5" spans="1:8" ht="12.75">
      <c r="A5" s="238" t="s">
        <v>329</v>
      </c>
      <c r="B5" s="238"/>
      <c r="C5" s="238"/>
      <c r="D5" s="238"/>
      <c r="E5" s="238"/>
      <c r="F5" s="238"/>
      <c r="G5" s="238"/>
      <c r="H5" s="238"/>
    </row>
    <row r="6" spans="1:8" ht="12.75">
      <c r="A6" s="238" t="s">
        <v>362</v>
      </c>
      <c r="B6" s="238"/>
      <c r="C6" s="238"/>
      <c r="D6" s="238"/>
      <c r="E6" s="238"/>
      <c r="F6" s="238"/>
      <c r="G6" s="238"/>
      <c r="H6" s="238"/>
    </row>
    <row r="7" spans="1:8" ht="12.75">
      <c r="A7" s="203"/>
      <c r="B7" s="203"/>
      <c r="C7" s="203"/>
      <c r="D7" s="203"/>
      <c r="E7" s="238" t="s">
        <v>559</v>
      </c>
      <c r="F7" s="238"/>
      <c r="G7" s="238"/>
      <c r="H7" s="238"/>
    </row>
    <row r="8" spans="1:8" ht="15" customHeight="1">
      <c r="A8" s="2"/>
      <c r="B8" s="3"/>
      <c r="C8" s="241" t="s">
        <v>489</v>
      </c>
      <c r="D8" s="241"/>
      <c r="E8" s="241"/>
      <c r="F8" s="241"/>
      <c r="G8" s="241"/>
      <c r="H8" s="241"/>
    </row>
    <row r="9" spans="1:8" ht="15">
      <c r="A9" s="241"/>
      <c r="B9" s="241"/>
      <c r="C9" s="241" t="s">
        <v>329</v>
      </c>
      <c r="D9" s="241"/>
      <c r="E9" s="241"/>
      <c r="F9" s="241"/>
      <c r="G9" s="241"/>
      <c r="H9" s="241"/>
    </row>
    <row r="10" spans="1:8" ht="15">
      <c r="A10" s="241"/>
      <c r="B10" s="241"/>
      <c r="C10" s="241" t="s">
        <v>362</v>
      </c>
      <c r="D10" s="241"/>
      <c r="E10" s="241"/>
      <c r="F10" s="241"/>
      <c r="G10" s="241"/>
      <c r="H10" s="241"/>
    </row>
    <row r="11" spans="4:8" ht="12.75">
      <c r="D11" s="151"/>
      <c r="E11" s="151"/>
      <c r="F11" s="238" t="s">
        <v>563</v>
      </c>
      <c r="G11" s="238"/>
      <c r="H11" s="238"/>
    </row>
    <row r="12" spans="4:8" ht="12.75">
      <c r="D12" s="151"/>
      <c r="E12" s="151"/>
      <c r="F12" s="195"/>
      <c r="G12" s="195"/>
      <c r="H12" s="195"/>
    </row>
    <row r="13" spans="1:8" ht="14.25" customHeight="1">
      <c r="A13" s="254" t="s">
        <v>490</v>
      </c>
      <c r="B13" s="254"/>
      <c r="C13" s="254"/>
      <c r="D13" s="254"/>
      <c r="E13" s="254"/>
      <c r="F13" s="254"/>
      <c r="G13" s="254"/>
      <c r="H13" s="254"/>
    </row>
    <row r="14" spans="1:8" ht="18.75">
      <c r="A14" s="205"/>
      <c r="B14" s="205"/>
      <c r="C14" s="205"/>
      <c r="D14" s="205"/>
      <c r="E14" s="205"/>
      <c r="F14" s="205"/>
      <c r="G14" s="205"/>
      <c r="H14" s="205"/>
    </row>
    <row r="15" spans="1:8" ht="18.75">
      <c r="A15" s="206"/>
      <c r="B15" s="205"/>
      <c r="C15" s="205"/>
      <c r="D15" s="205"/>
      <c r="E15" s="205"/>
      <c r="F15" s="205"/>
      <c r="G15" s="205"/>
      <c r="H15" s="207" t="s">
        <v>363</v>
      </c>
    </row>
    <row r="16" spans="1:10" ht="51">
      <c r="A16" s="208" t="s">
        <v>491</v>
      </c>
      <c r="B16" s="208" t="s">
        <v>3</v>
      </c>
      <c r="C16" s="208" t="s">
        <v>492</v>
      </c>
      <c r="D16" s="208" t="s">
        <v>493</v>
      </c>
      <c r="E16" s="208" t="s">
        <v>364</v>
      </c>
      <c r="F16" s="208" t="s">
        <v>3</v>
      </c>
      <c r="G16" s="209" t="s">
        <v>4</v>
      </c>
      <c r="H16" s="209" t="s">
        <v>494</v>
      </c>
      <c r="J16" t="s">
        <v>536</v>
      </c>
    </row>
    <row r="17" spans="1:8" ht="12.75">
      <c r="A17" s="208">
        <v>1</v>
      </c>
      <c r="B17" s="208">
        <v>2</v>
      </c>
      <c r="C17" s="208">
        <v>2</v>
      </c>
      <c r="D17" s="208">
        <v>4</v>
      </c>
      <c r="E17" s="208">
        <v>5</v>
      </c>
      <c r="F17" s="208">
        <v>6</v>
      </c>
      <c r="G17" s="208" t="s">
        <v>129</v>
      </c>
      <c r="H17" s="208">
        <v>8</v>
      </c>
    </row>
    <row r="18" spans="1:8" ht="106.5" customHeight="1">
      <c r="A18" s="210" t="s">
        <v>495</v>
      </c>
      <c r="B18" s="211"/>
      <c r="C18" s="105" t="s">
        <v>496</v>
      </c>
      <c r="D18" s="211"/>
      <c r="E18" s="212"/>
      <c r="F18" s="211"/>
      <c r="G18" s="212"/>
      <c r="H18" s="213">
        <f>H38+H46+H49</f>
        <v>6548.129999999999</v>
      </c>
    </row>
    <row r="19" spans="1:8" ht="87.75" customHeight="1" hidden="1">
      <c r="A19" s="210" t="s">
        <v>497</v>
      </c>
      <c r="B19" s="211"/>
      <c r="C19" s="52" t="s">
        <v>498</v>
      </c>
      <c r="D19" s="211"/>
      <c r="E19" s="212"/>
      <c r="F19" s="211"/>
      <c r="G19" s="212"/>
      <c r="H19" s="214">
        <f>SUM(H20:H29)</f>
        <v>0</v>
      </c>
    </row>
    <row r="20" spans="1:8" ht="94.5" customHeight="1" hidden="1">
      <c r="A20" s="210"/>
      <c r="B20" s="211" t="s">
        <v>75</v>
      </c>
      <c r="C20" s="52" t="s">
        <v>498</v>
      </c>
      <c r="D20" s="211">
        <v>931</v>
      </c>
      <c r="E20" s="212" t="s">
        <v>150</v>
      </c>
      <c r="F20" s="211" t="s">
        <v>75</v>
      </c>
      <c r="G20" s="212" t="s">
        <v>42</v>
      </c>
      <c r="H20" s="215"/>
    </row>
    <row r="21" spans="1:8" ht="89.25" customHeight="1" hidden="1">
      <c r="A21" s="210"/>
      <c r="B21" s="211" t="s">
        <v>89</v>
      </c>
      <c r="C21" s="52" t="s">
        <v>498</v>
      </c>
      <c r="D21" s="211">
        <v>931</v>
      </c>
      <c r="E21" s="212" t="s">
        <v>6</v>
      </c>
      <c r="F21" s="211" t="s">
        <v>89</v>
      </c>
      <c r="G21" s="212" t="s">
        <v>42</v>
      </c>
      <c r="H21" s="215"/>
    </row>
    <row r="22" spans="1:8" ht="75" customHeight="1" hidden="1">
      <c r="A22" s="210"/>
      <c r="B22" s="211" t="s">
        <v>92</v>
      </c>
      <c r="C22" s="52" t="s">
        <v>498</v>
      </c>
      <c r="D22" s="211">
        <v>931</v>
      </c>
      <c r="E22" s="212" t="s">
        <v>6</v>
      </c>
      <c r="F22" s="211" t="s">
        <v>92</v>
      </c>
      <c r="G22" s="212" t="s">
        <v>42</v>
      </c>
      <c r="H22" s="215"/>
    </row>
    <row r="23" spans="1:8" ht="93.75" customHeight="1" hidden="1">
      <c r="A23" s="210"/>
      <c r="B23" s="211" t="s">
        <v>95</v>
      </c>
      <c r="C23" s="52" t="s">
        <v>498</v>
      </c>
      <c r="D23" s="211">
        <v>931</v>
      </c>
      <c r="E23" s="212" t="s">
        <v>6</v>
      </c>
      <c r="F23" s="211" t="s">
        <v>95</v>
      </c>
      <c r="G23" s="212" t="s">
        <v>42</v>
      </c>
      <c r="H23" s="215"/>
    </row>
    <row r="24" spans="1:8" ht="103.5" customHeight="1" hidden="1">
      <c r="A24" s="210"/>
      <c r="B24" s="211" t="s">
        <v>98</v>
      </c>
      <c r="C24" s="52" t="s">
        <v>498</v>
      </c>
      <c r="D24" s="211">
        <v>931</v>
      </c>
      <c r="E24" s="212" t="s">
        <v>6</v>
      </c>
      <c r="F24" s="211" t="s">
        <v>98</v>
      </c>
      <c r="G24" s="212" t="s">
        <v>42</v>
      </c>
      <c r="H24" s="215"/>
    </row>
    <row r="25" spans="1:8" ht="144.75" customHeight="1" hidden="1">
      <c r="A25" s="210"/>
      <c r="B25" s="211" t="s">
        <v>101</v>
      </c>
      <c r="C25" s="52" t="s">
        <v>498</v>
      </c>
      <c r="D25" s="211">
        <v>931</v>
      </c>
      <c r="E25" s="212" t="s">
        <v>6</v>
      </c>
      <c r="F25" s="211" t="s">
        <v>101</v>
      </c>
      <c r="G25" s="212" t="s">
        <v>42</v>
      </c>
      <c r="H25" s="215"/>
    </row>
    <row r="26" spans="1:8" ht="101.25" customHeight="1" hidden="1">
      <c r="A26" s="210"/>
      <c r="B26" s="211" t="s">
        <v>104</v>
      </c>
      <c r="C26" s="52" t="s">
        <v>498</v>
      </c>
      <c r="D26" s="211">
        <v>931</v>
      </c>
      <c r="E26" s="212" t="s">
        <v>6</v>
      </c>
      <c r="F26" s="211" t="s">
        <v>104</v>
      </c>
      <c r="G26" s="212" t="s">
        <v>42</v>
      </c>
      <c r="H26" s="215"/>
    </row>
    <row r="27" spans="1:8" ht="97.5" customHeight="1" hidden="1">
      <c r="A27" s="210"/>
      <c r="B27" s="211" t="s">
        <v>107</v>
      </c>
      <c r="C27" s="52" t="s">
        <v>498</v>
      </c>
      <c r="D27" s="211">
        <v>931</v>
      </c>
      <c r="E27" s="212" t="s">
        <v>6</v>
      </c>
      <c r="F27" s="211" t="s">
        <v>107</v>
      </c>
      <c r="G27" s="212" t="s">
        <v>42</v>
      </c>
      <c r="H27" s="215"/>
    </row>
    <row r="28" spans="1:8" ht="87.75" customHeight="1" hidden="1">
      <c r="A28" s="210"/>
      <c r="B28" s="211" t="s">
        <v>75</v>
      </c>
      <c r="C28" s="52" t="s">
        <v>498</v>
      </c>
      <c r="D28" s="211">
        <v>931</v>
      </c>
      <c r="E28" s="212" t="s">
        <v>6</v>
      </c>
      <c r="F28" s="211" t="s">
        <v>75</v>
      </c>
      <c r="G28" s="212" t="s">
        <v>42</v>
      </c>
      <c r="H28" s="215"/>
    </row>
    <row r="29" spans="1:8" ht="90.75" customHeight="1" hidden="1">
      <c r="A29" s="210"/>
      <c r="B29" s="211" t="s">
        <v>110</v>
      </c>
      <c r="C29" s="52" t="s">
        <v>498</v>
      </c>
      <c r="D29" s="211">
        <v>931</v>
      </c>
      <c r="E29" s="212" t="s">
        <v>6</v>
      </c>
      <c r="F29" s="211" t="s">
        <v>110</v>
      </c>
      <c r="G29" s="212" t="s">
        <v>42</v>
      </c>
      <c r="H29" s="215"/>
    </row>
    <row r="30" spans="1:8" ht="102.75" customHeight="1" hidden="1">
      <c r="A30" s="210" t="s">
        <v>499</v>
      </c>
      <c r="B30" s="211"/>
      <c r="C30" s="52" t="s">
        <v>498</v>
      </c>
      <c r="D30" s="211"/>
      <c r="E30" s="212"/>
      <c r="F30" s="211"/>
      <c r="G30" s="212"/>
      <c r="H30" s="214">
        <f>H31</f>
        <v>0</v>
      </c>
    </row>
    <row r="31" spans="1:8" ht="92.25" customHeight="1" hidden="1">
      <c r="A31" s="210"/>
      <c r="B31" s="211" t="s">
        <v>117</v>
      </c>
      <c r="C31" s="52" t="s">
        <v>498</v>
      </c>
      <c r="D31" s="211">
        <v>921</v>
      </c>
      <c r="E31" s="212" t="s">
        <v>39</v>
      </c>
      <c r="F31" s="211" t="s">
        <v>117</v>
      </c>
      <c r="G31" s="212" t="s">
        <v>42</v>
      </c>
      <c r="H31" s="215"/>
    </row>
    <row r="32" spans="1:8" ht="73.5" customHeight="1" hidden="1">
      <c r="A32" s="210" t="s">
        <v>500</v>
      </c>
      <c r="B32" s="211"/>
      <c r="C32" s="52" t="s">
        <v>498</v>
      </c>
      <c r="D32" s="211"/>
      <c r="E32" s="212"/>
      <c r="F32" s="211"/>
      <c r="G32" s="212"/>
      <c r="H32" s="214">
        <f>H33</f>
        <v>0</v>
      </c>
    </row>
    <row r="33" spans="1:8" ht="87" customHeight="1" hidden="1">
      <c r="A33" s="210"/>
      <c r="B33" s="211" t="s">
        <v>125</v>
      </c>
      <c r="C33" s="52" t="s">
        <v>498</v>
      </c>
      <c r="D33" s="211">
        <v>931</v>
      </c>
      <c r="E33" s="212" t="s">
        <v>200</v>
      </c>
      <c r="F33" s="211" t="s">
        <v>125</v>
      </c>
      <c r="G33" s="212" t="s">
        <v>42</v>
      </c>
      <c r="H33" s="215"/>
    </row>
    <row r="34" spans="1:8" ht="45" hidden="1">
      <c r="A34" s="210"/>
      <c r="B34" s="211"/>
      <c r="C34" s="52" t="s">
        <v>498</v>
      </c>
      <c r="D34" s="216"/>
      <c r="E34" s="217"/>
      <c r="F34" s="211"/>
      <c r="G34" s="217"/>
      <c r="H34" s="218"/>
    </row>
    <row r="35" spans="1:8" ht="45" hidden="1">
      <c r="A35" s="210" t="s">
        <v>497</v>
      </c>
      <c r="B35" s="211"/>
      <c r="C35" s="52" t="s">
        <v>498</v>
      </c>
      <c r="D35" s="216"/>
      <c r="E35" s="217"/>
      <c r="F35" s="211"/>
      <c r="G35" s="217"/>
      <c r="H35" s="213">
        <f>H36</f>
        <v>0</v>
      </c>
    </row>
    <row r="36" spans="1:8" ht="72.75" customHeight="1" hidden="1">
      <c r="A36" s="210"/>
      <c r="B36" s="211" t="s">
        <v>75</v>
      </c>
      <c r="C36" s="52" t="s">
        <v>498</v>
      </c>
      <c r="D36" s="211">
        <v>931</v>
      </c>
      <c r="E36" s="212" t="s">
        <v>6</v>
      </c>
      <c r="F36" s="211" t="s">
        <v>75</v>
      </c>
      <c r="G36" s="212" t="s">
        <v>42</v>
      </c>
      <c r="H36" s="219"/>
    </row>
    <row r="37" spans="1:8" ht="72.75" customHeight="1" hidden="1">
      <c r="A37" s="210"/>
      <c r="B37" s="211" t="s">
        <v>290</v>
      </c>
      <c r="C37" s="52" t="str">
        <f>'[3]расх.ведомств.'!B68</f>
        <v>Подпрограмма 1 "Энергосбережение и повышение энергоэффективности в с. Карага"</v>
      </c>
      <c r="D37" s="211">
        <v>931</v>
      </c>
      <c r="E37" s="212" t="s">
        <v>36</v>
      </c>
      <c r="F37" s="211" t="s">
        <v>290</v>
      </c>
      <c r="G37" s="212" t="s">
        <v>42</v>
      </c>
      <c r="H37" s="219">
        <v>2727.37</v>
      </c>
    </row>
    <row r="38" spans="1:8" ht="32.25" customHeight="1">
      <c r="A38" s="251"/>
      <c r="B38" s="211"/>
      <c r="C38" s="258" t="str">
        <f>C37</f>
        <v>Подпрограмма 1 "Энергосбережение и повышение энергоэффективности в с. Карага"</v>
      </c>
      <c r="D38" s="258">
        <v>931</v>
      </c>
      <c r="E38" s="261" t="s">
        <v>36</v>
      </c>
      <c r="F38" s="233" t="s">
        <v>442</v>
      </c>
      <c r="G38" s="232" t="s">
        <v>545</v>
      </c>
      <c r="H38" s="213">
        <f>H40+H43+H44+H45+H39</f>
        <v>5617.5199999999995</v>
      </c>
    </row>
    <row r="39" spans="1:9" ht="30.75" customHeight="1">
      <c r="A39" s="253"/>
      <c r="B39" s="211"/>
      <c r="C39" s="259"/>
      <c r="D39" s="259"/>
      <c r="E39" s="262"/>
      <c r="F39" s="236" t="s">
        <v>525</v>
      </c>
      <c r="G39" s="212" t="s">
        <v>42</v>
      </c>
      <c r="H39" s="219">
        <v>50</v>
      </c>
      <c r="I39" t="s">
        <v>549</v>
      </c>
    </row>
    <row r="40" spans="1:9" ht="27.75" customHeight="1">
      <c r="A40" s="253"/>
      <c r="B40" s="220" t="s">
        <v>501</v>
      </c>
      <c r="C40" s="259"/>
      <c r="D40" s="259"/>
      <c r="E40" s="262"/>
      <c r="F40" s="255" t="s">
        <v>525</v>
      </c>
      <c r="G40" s="212" t="s">
        <v>43</v>
      </c>
      <c r="H40" s="219">
        <f>95+1+9.4+270-279.4+20.59+0.39</f>
        <v>116.98</v>
      </c>
      <c r="I40" t="s">
        <v>548</v>
      </c>
    </row>
    <row r="41" spans="1:8" ht="72.75" customHeight="1" hidden="1">
      <c r="A41" s="253"/>
      <c r="B41" s="211" t="s">
        <v>290</v>
      </c>
      <c r="C41" s="259"/>
      <c r="D41" s="259"/>
      <c r="E41" s="262"/>
      <c r="F41" s="256"/>
      <c r="G41" s="212" t="s">
        <v>502</v>
      </c>
      <c r="H41" s="219">
        <f>55.99+10.5</f>
        <v>66.49000000000001</v>
      </c>
    </row>
    <row r="42" spans="1:8" ht="72.75" customHeight="1" hidden="1">
      <c r="A42" s="253"/>
      <c r="B42" s="211"/>
      <c r="C42" s="259"/>
      <c r="D42" s="259"/>
      <c r="E42" s="262"/>
      <c r="F42" s="257"/>
      <c r="G42" s="212" t="s">
        <v>42</v>
      </c>
      <c r="H42" s="219"/>
    </row>
    <row r="43" spans="1:9" ht="27" customHeight="1">
      <c r="A43" s="253"/>
      <c r="B43" s="211"/>
      <c r="C43" s="259"/>
      <c r="D43" s="259"/>
      <c r="E43" s="262"/>
      <c r="F43" s="220" t="s">
        <v>526</v>
      </c>
      <c r="G43" s="212" t="s">
        <v>43</v>
      </c>
      <c r="H43" s="219">
        <f>4701.14+470-470</f>
        <v>4701.14</v>
      </c>
      <c r="I43" t="s">
        <v>540</v>
      </c>
    </row>
    <row r="44" spans="1:9" ht="26.25" customHeight="1">
      <c r="A44" s="253"/>
      <c r="B44" s="211"/>
      <c r="C44" s="259"/>
      <c r="D44" s="259"/>
      <c r="E44" s="262"/>
      <c r="F44" s="235" t="s">
        <v>528</v>
      </c>
      <c r="G44" s="212" t="s">
        <v>42</v>
      </c>
      <c r="H44" s="219">
        <v>279.4</v>
      </c>
      <c r="I44" t="s">
        <v>541</v>
      </c>
    </row>
    <row r="45" spans="1:9" ht="27" customHeight="1">
      <c r="A45" s="253"/>
      <c r="B45" s="211"/>
      <c r="C45" s="260"/>
      <c r="D45" s="260"/>
      <c r="E45" s="263"/>
      <c r="F45" s="235" t="s">
        <v>529</v>
      </c>
      <c r="G45" s="212" t="s">
        <v>42</v>
      </c>
      <c r="H45" s="219">
        <v>470</v>
      </c>
      <c r="I45" t="s">
        <v>542</v>
      </c>
    </row>
    <row r="46" spans="1:8" ht="37.5" customHeight="1">
      <c r="A46" s="253"/>
      <c r="B46" s="211"/>
      <c r="C46" s="258" t="s">
        <v>504</v>
      </c>
      <c r="D46" s="258">
        <v>931</v>
      </c>
      <c r="E46" s="261" t="s">
        <v>39</v>
      </c>
      <c r="F46" s="231" t="s">
        <v>444</v>
      </c>
      <c r="G46" s="232" t="s">
        <v>43</v>
      </c>
      <c r="H46" s="213">
        <f>H47+H48</f>
        <v>930.61</v>
      </c>
    </row>
    <row r="47" spans="1:9" ht="27.75" customHeight="1">
      <c r="A47" s="253"/>
      <c r="B47" s="220" t="s">
        <v>503</v>
      </c>
      <c r="C47" s="259"/>
      <c r="D47" s="259"/>
      <c r="E47" s="262"/>
      <c r="F47" s="229" t="s">
        <v>426</v>
      </c>
      <c r="G47" s="212" t="s">
        <v>43</v>
      </c>
      <c r="H47" s="219">
        <f>5+14-0.39</f>
        <v>18.61</v>
      </c>
      <c r="I47" t="s">
        <v>543</v>
      </c>
    </row>
    <row r="48" spans="1:9" ht="29.25" customHeight="1">
      <c r="A48" s="252"/>
      <c r="B48" s="220"/>
      <c r="C48" s="260"/>
      <c r="D48" s="260"/>
      <c r="E48" s="263"/>
      <c r="F48" s="230" t="s">
        <v>488</v>
      </c>
      <c r="G48" s="212" t="s">
        <v>43</v>
      </c>
      <c r="H48" s="219">
        <v>912</v>
      </c>
      <c r="I48" t="s">
        <v>544</v>
      </c>
    </row>
    <row r="49" spans="1:9" ht="38.25" customHeight="1" hidden="1">
      <c r="A49" s="210"/>
      <c r="B49" s="211" t="s">
        <v>505</v>
      </c>
      <c r="C49" s="123" t="s">
        <v>506</v>
      </c>
      <c r="D49" s="211">
        <v>931</v>
      </c>
      <c r="E49" s="212" t="s">
        <v>39</v>
      </c>
      <c r="F49" s="211" t="s">
        <v>427</v>
      </c>
      <c r="G49" s="212" t="s">
        <v>43</v>
      </c>
      <c r="H49" s="219">
        <f>100-14.4-85.6</f>
        <v>0</v>
      </c>
      <c r="I49" t="s">
        <v>543</v>
      </c>
    </row>
    <row r="50" spans="1:8" ht="83.25" customHeight="1" hidden="1">
      <c r="A50" s="210"/>
      <c r="B50" s="211"/>
      <c r="C50" s="123"/>
      <c r="D50" s="211"/>
      <c r="E50" s="212"/>
      <c r="F50" s="211" t="s">
        <v>507</v>
      </c>
      <c r="G50" s="212"/>
      <c r="H50" s="213"/>
    </row>
    <row r="51" spans="1:8" ht="38.25" customHeight="1">
      <c r="A51" s="210">
        <v>2</v>
      </c>
      <c r="B51" s="211" t="s">
        <v>508</v>
      </c>
      <c r="C51" s="204" t="s">
        <v>509</v>
      </c>
      <c r="D51" s="211"/>
      <c r="E51" s="212"/>
      <c r="F51" s="211"/>
      <c r="G51" s="212"/>
      <c r="H51" s="213">
        <f>H52</f>
        <v>20</v>
      </c>
    </row>
    <row r="52" spans="1:9" ht="51" customHeight="1">
      <c r="A52" s="210"/>
      <c r="B52" s="211"/>
      <c r="C52" s="123" t="s">
        <v>510</v>
      </c>
      <c r="D52" s="211">
        <v>931</v>
      </c>
      <c r="E52" s="212" t="s">
        <v>511</v>
      </c>
      <c r="F52" s="211" t="s">
        <v>430</v>
      </c>
      <c r="G52" s="212" t="s">
        <v>42</v>
      </c>
      <c r="H52" s="213">
        <v>20</v>
      </c>
      <c r="I52" t="s">
        <v>543</v>
      </c>
    </row>
    <row r="53" spans="1:8" ht="65.25" customHeight="1" hidden="1">
      <c r="A53" s="210">
        <v>3</v>
      </c>
      <c r="B53" s="211" t="s">
        <v>299</v>
      </c>
      <c r="C53" s="223" t="s">
        <v>512</v>
      </c>
      <c r="D53" s="221"/>
      <c r="E53" s="222"/>
      <c r="F53" s="211"/>
      <c r="G53" s="212"/>
      <c r="H53" s="213">
        <f>H54</f>
        <v>0</v>
      </c>
    </row>
    <row r="54" spans="1:8" ht="39" customHeight="1" hidden="1">
      <c r="A54" s="210"/>
      <c r="B54" s="211"/>
      <c r="C54" s="224" t="s">
        <v>513</v>
      </c>
      <c r="D54" s="211">
        <v>931</v>
      </c>
      <c r="E54" s="212" t="s">
        <v>514</v>
      </c>
      <c r="F54" s="211" t="s">
        <v>428</v>
      </c>
      <c r="G54" s="212" t="s">
        <v>42</v>
      </c>
      <c r="H54" s="219">
        <f>100-100</f>
        <v>0</v>
      </c>
    </row>
    <row r="55" spans="1:8" ht="48" customHeight="1">
      <c r="A55" s="210">
        <v>3</v>
      </c>
      <c r="B55" s="211"/>
      <c r="C55" s="237" t="str">
        <f>'прил.4'!B301</f>
        <v>Муниципальная программа "Охрана окружающей среды в сельском поселении "село Карага""</v>
      </c>
      <c r="D55" s="211"/>
      <c r="E55" s="212"/>
      <c r="F55" s="211"/>
      <c r="G55" s="212"/>
      <c r="H55" s="213">
        <f>H56+H57</f>
        <v>587</v>
      </c>
    </row>
    <row r="56" spans="1:8" ht="30" customHeight="1">
      <c r="A56" s="251"/>
      <c r="B56" s="211"/>
      <c r="C56" s="264" t="str">
        <f>'прил.4'!B302</f>
        <v>Подпрограмма "Обращение с отходами производства и потребления в сельском поселении "село Карага""</v>
      </c>
      <c r="D56" s="258">
        <v>931</v>
      </c>
      <c r="E56" s="261" t="s">
        <v>557</v>
      </c>
      <c r="F56" s="211" t="s">
        <v>556</v>
      </c>
      <c r="G56" s="212" t="s">
        <v>42</v>
      </c>
      <c r="H56" s="219">
        <v>586.5</v>
      </c>
    </row>
    <row r="57" spans="1:8" ht="27" customHeight="1">
      <c r="A57" s="252"/>
      <c r="B57" s="211"/>
      <c r="C57" s="265"/>
      <c r="D57" s="260"/>
      <c r="E57" s="263"/>
      <c r="F57" s="211" t="s">
        <v>428</v>
      </c>
      <c r="G57" s="212" t="s">
        <v>42</v>
      </c>
      <c r="H57" s="219">
        <v>0.5</v>
      </c>
    </row>
    <row r="58" spans="1:8" ht="72" customHeight="1">
      <c r="A58" s="210">
        <v>4</v>
      </c>
      <c r="B58" s="211"/>
      <c r="C58" s="225" t="s">
        <v>515</v>
      </c>
      <c r="D58" s="211"/>
      <c r="E58" s="212"/>
      <c r="F58" s="211"/>
      <c r="G58" s="212"/>
      <c r="H58" s="213">
        <f>H60+H61</f>
        <v>62.546</v>
      </c>
    </row>
    <row r="59" spans="1:8" ht="83.25" customHeight="1" hidden="1">
      <c r="A59" s="210"/>
      <c r="B59" s="211" t="s">
        <v>516</v>
      </c>
      <c r="C59" s="258" t="s">
        <v>517</v>
      </c>
      <c r="D59" s="221"/>
      <c r="E59" s="222" t="s">
        <v>518</v>
      </c>
      <c r="F59" s="211" t="s">
        <v>519</v>
      </c>
      <c r="G59" s="212" t="s">
        <v>214</v>
      </c>
      <c r="H59" s="219"/>
    </row>
    <row r="60" spans="1:9" ht="30.75" customHeight="1">
      <c r="A60" s="251"/>
      <c r="B60" s="211" t="s">
        <v>505</v>
      </c>
      <c r="C60" s="259"/>
      <c r="D60" s="259">
        <v>931</v>
      </c>
      <c r="E60" s="262" t="s">
        <v>518</v>
      </c>
      <c r="F60" s="211" t="s">
        <v>429</v>
      </c>
      <c r="G60" s="212" t="s">
        <v>214</v>
      </c>
      <c r="H60" s="219">
        <f>15+5</f>
        <v>20</v>
      </c>
      <c r="I60" t="s">
        <v>543</v>
      </c>
    </row>
    <row r="61" spans="1:9" ht="37.5" customHeight="1">
      <c r="A61" s="252"/>
      <c r="B61" s="211"/>
      <c r="C61" s="260"/>
      <c r="D61" s="260"/>
      <c r="E61" s="263"/>
      <c r="F61" s="211" t="s">
        <v>519</v>
      </c>
      <c r="G61" s="212" t="s">
        <v>214</v>
      </c>
      <c r="H61" s="219">
        <v>42.546</v>
      </c>
      <c r="I61" t="s">
        <v>544</v>
      </c>
    </row>
    <row r="62" spans="1:8" ht="32.25" customHeight="1" hidden="1">
      <c r="A62" s="210">
        <v>5</v>
      </c>
      <c r="B62" s="211" t="s">
        <v>508</v>
      </c>
      <c r="C62" s="204" t="s">
        <v>520</v>
      </c>
      <c r="D62" s="211"/>
      <c r="E62" s="212"/>
      <c r="F62" s="211"/>
      <c r="G62" s="212"/>
      <c r="H62" s="213">
        <f>H63</f>
        <v>0</v>
      </c>
    </row>
    <row r="63" spans="1:8" ht="39" customHeight="1" hidden="1">
      <c r="A63" s="210"/>
      <c r="B63" s="211" t="s">
        <v>299</v>
      </c>
      <c r="C63" s="123" t="s">
        <v>521</v>
      </c>
      <c r="D63" s="211">
        <v>931</v>
      </c>
      <c r="E63" s="212" t="s">
        <v>518</v>
      </c>
      <c r="F63" s="211" t="s">
        <v>431</v>
      </c>
      <c r="G63" s="212" t="s">
        <v>214</v>
      </c>
      <c r="H63" s="219">
        <f>5-5</f>
        <v>0</v>
      </c>
    </row>
    <row r="64" spans="1:8" ht="15">
      <c r="A64" s="210"/>
      <c r="B64" s="211"/>
      <c r="C64" s="105" t="s">
        <v>522</v>
      </c>
      <c r="D64" s="211"/>
      <c r="E64" s="226"/>
      <c r="F64" s="211"/>
      <c r="G64" s="226"/>
      <c r="H64" s="227">
        <f>H58+H51+H18+H55</f>
        <v>7217.6759999999995</v>
      </c>
    </row>
    <row r="65" ht="12.75">
      <c r="H65" s="228"/>
    </row>
  </sheetData>
  <sheetProtection/>
  <mergeCells count="30">
    <mergeCell ref="D1:H1"/>
    <mergeCell ref="D2:H2"/>
    <mergeCell ref="D3:H3"/>
    <mergeCell ref="C8:H8"/>
    <mergeCell ref="E46:E48"/>
    <mergeCell ref="A9:B9"/>
    <mergeCell ref="C9:H9"/>
    <mergeCell ref="B4:H4"/>
    <mergeCell ref="A5:H5"/>
    <mergeCell ref="A6:H6"/>
    <mergeCell ref="E7:H7"/>
    <mergeCell ref="E38:E45"/>
    <mergeCell ref="D38:D45"/>
    <mergeCell ref="C38:C45"/>
    <mergeCell ref="C59:C61"/>
    <mergeCell ref="D60:D61"/>
    <mergeCell ref="E60:E61"/>
    <mergeCell ref="C56:C57"/>
    <mergeCell ref="D56:D57"/>
    <mergeCell ref="E56:E57"/>
    <mergeCell ref="A56:A57"/>
    <mergeCell ref="A60:A61"/>
    <mergeCell ref="A38:A48"/>
    <mergeCell ref="A10:B10"/>
    <mergeCell ref="C10:H10"/>
    <mergeCell ref="F11:H11"/>
    <mergeCell ref="A13:H13"/>
    <mergeCell ref="F40:F42"/>
    <mergeCell ref="C46:C48"/>
    <mergeCell ref="D46:D48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WW</cp:lastModifiedBy>
  <cp:lastPrinted>2017-07-25T22:40:12Z</cp:lastPrinted>
  <dcterms:created xsi:type="dcterms:W3CDTF">2003-10-06T03:10:42Z</dcterms:created>
  <dcterms:modified xsi:type="dcterms:W3CDTF">2017-07-25T22:57:12Z</dcterms:modified>
  <cp:category/>
  <cp:version/>
  <cp:contentType/>
  <cp:contentStatus/>
</cp:coreProperties>
</file>