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<sst xmlns="http://schemas.openxmlformats.org/spreadsheetml/2006/main" count="2315" uniqueCount="460">
  <si>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</si>
  <si>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</si>
  <si>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</si>
  <si>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</si>
  <si>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</si>
  <si>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</si>
  <si>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</si>
  <si>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</si>
  <si>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</si>
  <si>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</si>
  <si>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</si>
  <si>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</si>
  <si>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</si>
  <si>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</si>
  <si>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</si>
  <si>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</si>
  <si>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</si>
  <si>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</si>
  <si>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</si>
  <si>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</si>
  <si>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</si>
  <si>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</si>
  <si>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</si>
  <si>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</si>
  <si>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</si>
  <si>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</si>
  <si>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</si>
  <si>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</si>
  <si>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</si>
  <si>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</si>
  <si>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</si>
  <si>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</si>
  <si>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</si>
  <si>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</si>
  <si>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</si>
  <si>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</si>
  <si>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</si>
  <si>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</si>
  <si>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</si>
  <si>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</si>
  <si>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</si>
  <si>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</si>
  <si>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</si>
  <si>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</si>
  <si>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</si>
  <si>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</si>
  <si>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</si>
  <si>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</si>
  <si>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</si>
  <si>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</si>
  <si>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</si>
  <si>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</si>
  <si>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</si>
  <si>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</si>
  <si>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</si>
  <si>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</si>
  <si>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</si>
  <si>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</si>
  <si>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</si>
  <si>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</si>
  <si>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</si>
  <si>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</si>
  <si>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</si>
  <si>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</si>
  <si>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</si>
  <si>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</si>
  <si>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</si>
  <si>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</si>
  <si>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</si>
  <si>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</si>
  <si>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</si>
  <si>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</si>
  <si>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</si>
  <si>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</si>
  <si>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</si>
  <si>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</si>
  <si>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</si>
  <si>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</si>
  <si>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</si>
  <si>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</si>
  <si>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</si>
  <si>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</si>
  <si>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</si>
  <si>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</si>
  <si>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</si>
  <si>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</si>
  <si>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</si>
  <si>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</si>
  <si>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</si>
  <si>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</si>
  <si>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</si>
  <si>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</si>
  <si>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</si>
  <si>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</si>
  <si>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</si>
  <si>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</si>
  <si>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</si>
  <si>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</si>
  <si>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</si>
  <si>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</si>
  <si>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</si>
  <si>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</si>
  <si>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</si>
  <si>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</si>
  <si>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</si>
  <si>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</si>
  <si>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</si>
  <si>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</si>
  <si>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</si>
  <si>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</si>
  <si>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</si>
  <si>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</si>
  <si>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</si>
  <si>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</si>
  <si>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</si>
  <si>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</si>
  <si>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</si>
  <si>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</si>
  <si>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</si>
  <si>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</si>
  <si>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</si>
  <si>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</si>
  <si>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</si>
  <si>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</si>
  <si>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</si>
  <si>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</si>
  <si>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</si>
  <si>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</si>
  <si>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</si>
  <si>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</si>
  <si>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</si>
  <si>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</si>
  <si>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</si>
  <si>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</si>
  <si>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</si>
  <si>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</si>
  <si>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</si>
  <si>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</si>
  <si>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</si>
  <si>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</si>
  <si>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</si>
  <si>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</si>
  <si>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</si>
  <si>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</si>
  <si>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</si>
  <si>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</si>
  <si>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</si>
  <si>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</si>
  <si>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</si>
  <si>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</si>
  <si>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</si>
  <si>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</si>
  <si>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</si>
  <si>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</si>
  <si>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</si>
  <si>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</si>
  <si>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</si>
  <si>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</si>
  <si>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</si>
  <si>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</si>
  <si>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</si>
  <si>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</si>
  <si>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</si>
  <si>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</si>
  <si>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</si>
  <si>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</si>
  <si>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</si>
  <si>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</si>
  <si>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</si>
  <si>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</si>
  <si>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</si>
  <si>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</si>
  <si>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</si>
  <si>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</si>
  <si>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</si>
  <si>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</si>
  <si>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</si>
  <si>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</si>
  <si>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</si>
  <si>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</si>
  <si>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</si>
  <si>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</si>
  <si>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</si>
  <si>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</si>
  <si>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</si>
  <si>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</si>
  <si>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</si>
  <si>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</si>
  <si>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</si>
  <si>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</si>
  <si>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</si>
  <si>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</si>
  <si>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</si>
  <si>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</si>
  <si>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</si>
  <si>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</si>
  <si>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</si>
  <si>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</si>
  <si>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</si>
  <si>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</si>
  <si>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</si>
  <si>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</si>
  <si>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</si>
  <si>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</si>
  <si>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</si>
  <si>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</si>
  <si>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</si>
  <si>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</si>
  <si>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</si>
  <si>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</si>
  <si>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</si>
  <si>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</si>
  <si>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</si>
  <si>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</si>
  <si>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</si>
  <si>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</si>
  <si>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</si>
  <si>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</si>
  <si>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</si>
  <si>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</si>
  <si>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</si>
  <si>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</si>
  <si>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</si>
  <si>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</si>
  <si>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</si>
  <si>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</si>
  <si>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</si>
  <si>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</si>
  <si>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</si>
  <si>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</si>
  <si>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</si>
  <si>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</si>
  <si>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</si>
  <si>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</si>
  <si>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</si>
  <si>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</si>
  <si>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</si>
  <si>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</si>
  <si>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</si>
  <si>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</si>
  <si>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</si>
  <si>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</si>
  <si>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</si>
  <si>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</si>
  <si>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</si>
  <si>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</si>
  <si>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</si>
  <si>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</si>
  <si>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</si>
  <si>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</si>
  <si>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</si>
  <si>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</si>
  <si>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</si>
  <si>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</si>
  <si>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</si>
  <si>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</si>
  <si>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</si>
  <si>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</si>
  <si>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</si>
  <si>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</si>
  <si>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08 1 00 40060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</si>
  <si>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</si>
  <si>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</si>
  <si>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</si>
  <si>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</si>
  <si>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</si>
  <si>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</si>
  <si>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</si>
  <si>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</si>
  <si>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</si>
  <si>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</si>
  <si>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</si>
  <si>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</si>
  <si>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</si>
  <si>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</si>
  <si>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</si>
  <si>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</si>
  <si>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</si>
  <si>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</si>
  <si>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</si>
  <si>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</si>
  <si>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</si>
  <si>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</si>
  <si>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</si>
  <si>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</si>
  <si>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</si>
  <si>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</si>
  <si>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</si>
  <si>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</si>
  <si>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</si>
  <si>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</si>
  <si>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</si>
  <si>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</si>
  <si>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</si>
  <si>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</si>
  <si>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</si>
  <si>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</si>
  <si>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</si>
  <si>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</si>
  <si>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</si>
  <si>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</si>
  <si>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</si>
  <si>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</si>
  <si>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</si>
  <si>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</si>
  <si>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</si>
  <si>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</si>
  <si>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</si>
  <si>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</si>
  <si>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</si>
  <si>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</si>
  <si>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</si>
  <si>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</si>
  <si>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</si>
  <si>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</si>
  <si>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</si>
  <si>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</si>
  <si>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</si>
  <si>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</si>
  <si>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</si>
  <si>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</si>
  <si>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</si>
  <si>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</si>
  <si>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</si>
  <si>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</si>
  <si>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</si>
  <si>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</si>
  <si>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</si>
  <si>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</si>
  <si>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</si>
  <si>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</si>
  <si>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</si>
  <si>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</si>
  <si>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</si>
  <si>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</si>
  <si>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</si>
  <si>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</si>
  <si>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</si>
  <si>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</si>
  <si>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</si>
  <si>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</si>
  <si>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</si>
  <si>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</si>
  <si>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</si>
  <si>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</si>
  <si>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</si>
  <si>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</si>
  <si>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</si>
  <si>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</si>
  <si>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</si>
  <si>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</si>
  <si>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</si>
  <si>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</si>
  <si>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</si>
  <si>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</si>
  <si>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</si>
  <si>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</si>
  <si>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</si>
  <si>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</si>
  <si>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</si>
  <si>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</si>
  <si>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</si>
  <si>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</si>
  <si>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</si>
  <si>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</si>
  <si>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</si>
  <si>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</si>
  <si>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</si>
  <si>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</si>
  <si>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</si>
  <si>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</si>
  <si>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</si>
  <si>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</si>
  <si>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</si>
  <si>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</si>
  <si>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</si>
  <si>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</si>
  <si>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</si>
  <si>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</si>
  <si>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</si>
  <si>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</si>
  <si>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</si>
  <si>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</si>
  <si>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</si>
  <si>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</si>
  <si>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</si>
  <si>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</si>
  <si>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</si>
  <si>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</si>
  <si>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</si>
  <si>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</si>
  <si>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</si>
  <si>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</si>
  <si>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</si>
  <si>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</si>
  <si>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</si>
  <si>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</si>
  <si>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</si>
  <si>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</si>
  <si>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</si>
  <si>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</si>
  <si>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</si>
  <si>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</si>
  <si>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</si>
  <si>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</si>
  <si>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</si>
  <si>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</si>
  <si>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</si>
  <si>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</si>
  <si>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1 11 05035 10 0000 120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</si>
  <si>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</si>
  <si>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</si>
  <si>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</si>
  <si>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"О бюджете СП "с.Карага" на 2022 г." 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</si>
  <si>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</si>
  <si>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</si>
  <si>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</si>
  <si>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</si>
  <si>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</si>
  <si>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</si>
  <si>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</si>
  <si>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</si>
  <si>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</si>
  <si>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</si>
  <si>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</si>
  <si>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</si>
  <si>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</si>
  <si>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Источники финансирования дефицита местного бюджета на 2022 год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</si>
  <si>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</si>
  <si>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</si>
  <si>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</si>
  <si>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>Приложение № 1</t>
  </si>
  <si>
    <t>Приложение 2</t>
  </si>
  <si>
    <t xml:space="preserve"> от 24.12.2021 г. № 36       </t>
  </si>
  <si>
    <t xml:space="preserve">от 24.12.2021 г. № 36     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</si>
  <si>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</si>
  <si>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</si>
  <si>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</si>
  <si>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</si>
  <si>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</si>
  <si>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"О бюджете  СП "с.Карага" на 2021 г."</t>
  </si>
  <si>
    <t>"О бюджете  СП "с.Карага" на 2022г."</t>
  </si>
  <si>
    <t>02 1 00 09990</t>
  </si>
  <si>
    <t>05 1 00 09990</t>
  </si>
  <si>
    <t>06 1 00 09990</t>
  </si>
  <si>
    <t>03 1 00 09990</t>
  </si>
  <si>
    <t>04 1 00 09990</t>
  </si>
  <si>
    <t>07 1 00 09990</t>
  </si>
  <si>
    <t>7 1 00 09990</t>
  </si>
  <si>
    <t>7 1 00 10170</t>
  </si>
  <si>
    <t>201</t>
  </si>
  <si>
    <t>07 1 00 40030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</si>
  <si>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</si>
  <si>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</si>
  <si>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1 00 L4670</t>
  </si>
  <si>
    <t xml:space="preserve">   от  31.03.2022 г. № 5</t>
  </si>
  <si>
    <t xml:space="preserve">                                                                                                                                                 от  31.03.2022 г. №  5                       </t>
  </si>
  <si>
    <t xml:space="preserve">  от 31.03.2022 г. № 5    </t>
  </si>
  <si>
    <t xml:space="preserve">             от 31.03.2022 г. № 5                 </t>
  </si>
  <si>
    <t xml:space="preserve">  от    31.03.2022 г. №  5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</si>
</sst>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52" fillId="20" borderId="0">
      <alignment/>
      <protection/>
    </xf>
    <xf numFmtId="0" fontId="52" fillId="0" borderId="0">
      <alignment horizontal="left" wrapText="1"/>
      <protection/>
    </xf>
    <xf numFmtId="0" fontId="53" fillId="0" borderId="0">
      <alignment horizontal="center" wrapText="1"/>
      <protection/>
    </xf>
    <xf numFmtId="0" fontId="53" fillId="0" borderId="0">
      <alignment horizontal="center"/>
      <protection/>
    </xf>
    <xf numFmtId="0" fontId="52" fillId="0" borderId="0">
      <alignment horizontal="right"/>
      <protection/>
    </xf>
    <xf numFmtId="0" fontId="52" fillId="20" borderId="1">
      <alignment/>
      <protection/>
    </xf>
    <xf numFmtId="0" fontId="52" fillId="0" borderId="2">
      <alignment horizontal="center" vertical="center" wrapText="1"/>
      <protection/>
    </xf>
    <xf numFmtId="0" fontId="52" fillId="20" borderId="3">
      <alignment/>
      <protection/>
    </xf>
    <xf numFmtId="49" fontId="52" fillId="0" borderId="2">
      <alignment horizontal="center" vertical="top" shrinkToFit="1"/>
      <protection/>
    </xf>
    <xf numFmtId="0" fontId="52" fillId="0" borderId="2">
      <alignment horizontal="center" vertical="top" wrapText="1"/>
      <protection/>
    </xf>
    <xf numFmtId="4" fontId="52" fillId="0" borderId="2">
      <alignment horizontal="right" vertical="top" shrinkToFit="1"/>
      <protection/>
    </xf>
    <xf numFmtId="10" fontId="52" fillId="0" borderId="2">
      <alignment horizontal="center" vertical="top" shrinkToFit="1"/>
      <protection/>
    </xf>
    <xf numFmtId="0" fontId="52" fillId="20" borderId="4">
      <alignment/>
      <protection/>
    </xf>
    <xf numFmtId="49" fontId="54" fillId="0" borderId="2">
      <alignment horizontal="left" vertical="top" shrinkToFit="1"/>
      <protection/>
    </xf>
    <xf numFmtId="4" fontId="54" fillId="21" borderId="2">
      <alignment horizontal="right" vertical="top" shrinkToFit="1"/>
      <protection/>
    </xf>
    <xf numFmtId="10" fontId="54" fillId="21" borderId="2">
      <alignment horizontal="center" vertical="top" shrinkToFit="1"/>
      <protection/>
    </xf>
    <xf numFmtId="0" fontId="52" fillId="0" borderId="0">
      <alignment/>
      <protection/>
    </xf>
    <xf numFmtId="0" fontId="52" fillId="20" borderId="1">
      <alignment horizontal="left"/>
      <protection/>
    </xf>
    <xf numFmtId="0" fontId="52" fillId="0" borderId="2">
      <alignment horizontal="left" vertical="top" wrapText="1"/>
      <protection/>
    </xf>
    <xf numFmtId="4" fontId="54" fillId="22" borderId="2">
      <alignment horizontal="right" vertical="top" shrinkToFit="1"/>
      <protection/>
    </xf>
    <xf numFmtId="10" fontId="54" fillId="22" borderId="2">
      <alignment horizontal="center" vertical="top" shrinkToFit="1"/>
      <protection/>
    </xf>
    <xf numFmtId="0" fontId="52" fillId="20" borderId="3">
      <alignment horizontal="left"/>
      <protection/>
    </xf>
    <xf numFmtId="0" fontId="52" fillId="20" borderId="4">
      <alignment horizontal="left"/>
      <protection/>
    </xf>
    <xf numFmtId="0" fontId="52" fillId="20" borderId="0">
      <alignment horizontal="left"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5" fillId="29" borderId="5" applyNumberFormat="0" applyAlignment="0" applyProtection="0"/>
    <xf numFmtId="0" fontId="56" fillId="30" borderId="6" applyNumberFormat="0" applyAlignment="0" applyProtection="0"/>
    <xf numFmtId="0" fontId="57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13" applyNumberFormat="0" applyFill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74" fontId="16" fillId="0" borderId="16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170" fontId="19" fillId="0" borderId="17" xfId="0" applyNumberFormat="1" applyFont="1" applyFill="1" applyBorder="1" applyAlignment="1">
      <alignment vertical="center"/>
    </xf>
    <xf numFmtId="17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7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0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69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74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74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74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70" fillId="0" borderId="27" xfId="0" applyNumberFormat="1" applyFont="1" applyBorder="1" applyAlignment="1">
      <alignment horizontal="justify" vertical="top" wrapText="1"/>
    </xf>
    <xf numFmtId="49" fontId="70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1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7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2" fillId="0" borderId="27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3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175" fontId="6" fillId="37" borderId="14" xfId="83" applyNumberFormat="1" applyFont="1" applyFill="1" applyBorder="1" applyAlignment="1">
      <alignment horizontal="right" wrapText="1"/>
      <protection/>
    </xf>
    <xf numFmtId="177" fontId="0" fillId="0" borderId="0" xfId="0" applyNumberFormat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0" borderId="15" xfId="83" applyFont="1" applyBorder="1" applyAlignment="1">
      <alignment vertical="center" wrapText="1"/>
      <protection/>
    </xf>
    <xf numFmtId="0" fontId="28" fillId="37" borderId="15" xfId="0" applyFont="1" applyFill="1" applyBorder="1" applyAlignment="1">
      <alignment vertical="center" wrapText="1"/>
    </xf>
    <xf numFmtId="0" fontId="74" fillId="0" borderId="14" xfId="0" applyFont="1" applyBorder="1" applyAlignment="1">
      <alignment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0" borderId="25" xfId="83" applyFont="1" applyBorder="1" applyAlignment="1">
      <alignment horizontal="center" vertical="center" wrapText="1"/>
      <protection/>
    </xf>
    <xf numFmtId="0" fontId="6" fillId="0" borderId="27" xfId="83" applyFont="1" applyBorder="1" applyAlignment="1">
      <alignment horizontal="center" vertical="center" wrapText="1"/>
      <protection/>
    </xf>
    <xf numFmtId="0" fontId="28" fillId="37" borderId="25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70" fillId="37" borderId="25" xfId="0" applyNumberFormat="1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  <col min="6" max="6" width="15.00390625" style="0" bestFit="1" customWidth="1"/>
  </cols>
  <sheetData>
    <row r="1" spans="1:12" ht="13.5" customHeight="1">
      <c r="A1" s="251" t="s">
        <v>273</v>
      </c>
      <c r="B1" s="251"/>
      <c r="C1" s="251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52" t="s">
        <v>229</v>
      </c>
      <c r="B2" s="252"/>
      <c r="C2" s="252"/>
      <c r="D2" s="149"/>
      <c r="E2" s="149"/>
      <c r="F2" s="152"/>
      <c r="G2" s="152"/>
    </row>
    <row r="3" spans="1:7" ht="15" customHeight="1">
      <c r="A3" s="252" t="s">
        <v>440</v>
      </c>
      <c r="B3" s="252"/>
      <c r="C3" s="252"/>
      <c r="D3" s="149"/>
      <c r="E3" s="149"/>
      <c r="F3" s="152"/>
      <c r="G3" s="152"/>
    </row>
    <row r="4" spans="1:7" ht="15.75" customHeight="1">
      <c r="A4" s="252" t="s">
        <v>459</v>
      </c>
      <c r="B4" s="252"/>
      <c r="C4" s="252"/>
      <c r="D4" s="149"/>
      <c r="E4" s="149"/>
      <c r="F4" s="248"/>
      <c r="G4" s="248"/>
    </row>
    <row r="5" spans="1:3" ht="15">
      <c r="A5" s="1"/>
      <c r="B5" s="1"/>
      <c r="C5" s="2" t="s">
        <v>431</v>
      </c>
    </row>
    <row r="6" spans="1:3" ht="15">
      <c r="A6" s="1"/>
      <c r="B6" s="249" t="s">
        <v>229</v>
      </c>
      <c r="C6" s="249"/>
    </row>
    <row r="7" spans="1:3" ht="15">
      <c r="A7" s="1"/>
      <c r="B7" s="249" t="s">
        <v>412</v>
      </c>
      <c r="C7" s="249"/>
    </row>
    <row r="8" spans="1:3" ht="15">
      <c r="A8" s="1"/>
      <c r="B8" s="249" t="s">
        <v>433</v>
      </c>
      <c r="C8" s="249"/>
    </row>
    <row r="9" spans="1:3" ht="15">
      <c r="A9" s="1"/>
      <c r="B9" s="2"/>
      <c r="C9" s="2" t="s">
        <v>275</v>
      </c>
    </row>
    <row r="10" spans="1:3" ht="42" customHeight="1">
      <c r="A10" s="250" t="s">
        <v>426</v>
      </c>
      <c r="B10" s="250"/>
      <c r="C10" s="250"/>
    </row>
    <row r="11" spans="1:3" ht="15">
      <c r="A11" s="1"/>
      <c r="B11" s="1"/>
      <c r="C11" s="3" t="s">
        <v>27</v>
      </c>
    </row>
    <row r="12" spans="1:3" ht="30">
      <c r="A12" s="39" t="s">
        <v>76</v>
      </c>
      <c r="B12" s="151" t="s">
        <v>31</v>
      </c>
      <c r="C12" s="151" t="s">
        <v>77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276</v>
      </c>
      <c r="B14" s="154" t="s">
        <v>277</v>
      </c>
      <c r="C14" s="155">
        <f>SUM(C15+C23+C30+C36+C26+C17)</f>
        <v>2805.14924</v>
      </c>
    </row>
    <row r="15" spans="1:3" ht="22.5" customHeight="1">
      <c r="A15" s="6" t="s">
        <v>278</v>
      </c>
      <c r="B15" s="154" t="s">
        <v>279</v>
      </c>
      <c r="C15" s="155">
        <f>SUM(C16)</f>
        <v>265</v>
      </c>
    </row>
    <row r="16" spans="1:6" ht="75.75" customHeight="1">
      <c r="A16" s="26" t="s">
        <v>280</v>
      </c>
      <c r="B16" s="35" t="s">
        <v>281</v>
      </c>
      <c r="C16" s="156">
        <v>265</v>
      </c>
      <c r="F16" s="224"/>
    </row>
    <row r="17" spans="1:3" ht="45.75" customHeight="1">
      <c r="A17" s="6" t="s">
        <v>390</v>
      </c>
      <c r="B17" s="154" t="s">
        <v>391</v>
      </c>
      <c r="C17" s="155">
        <f>C18</f>
        <v>362.69</v>
      </c>
    </row>
    <row r="18" spans="1:3" ht="33" customHeight="1">
      <c r="A18" s="26" t="s">
        <v>392</v>
      </c>
      <c r="B18" s="35" t="s">
        <v>393</v>
      </c>
      <c r="C18" s="219">
        <f>C19+C20+C21+C22</f>
        <v>362.69</v>
      </c>
    </row>
    <row r="19" spans="1:3" ht="65.25" customHeight="1">
      <c r="A19" s="220" t="s">
        <v>401</v>
      </c>
      <c r="B19" s="35" t="s">
        <v>394</v>
      </c>
      <c r="C19" s="156">
        <v>163.98</v>
      </c>
    </row>
    <row r="20" spans="1:3" ht="75.75" customHeight="1">
      <c r="A20" s="220" t="s">
        <v>400</v>
      </c>
      <c r="B20" s="35" t="s">
        <v>395</v>
      </c>
      <c r="C20" s="156">
        <v>0.91</v>
      </c>
    </row>
    <row r="21" spans="1:3" ht="75.75" customHeight="1">
      <c r="A21" s="220" t="s">
        <v>399</v>
      </c>
      <c r="B21" s="35" t="s">
        <v>396</v>
      </c>
      <c r="C21" s="156">
        <v>218.36</v>
      </c>
    </row>
    <row r="22" spans="1:3" ht="75.75" customHeight="1">
      <c r="A22" s="220" t="s">
        <v>398</v>
      </c>
      <c r="B22" s="35" t="s">
        <v>397</v>
      </c>
      <c r="C22" s="156">
        <v>-20.56</v>
      </c>
    </row>
    <row r="23" spans="1:3" ht="18.75" customHeight="1">
      <c r="A23" s="6" t="s">
        <v>282</v>
      </c>
      <c r="B23" s="154" t="s">
        <v>283</v>
      </c>
      <c r="C23" s="155">
        <f>C24+C25</f>
        <v>53</v>
      </c>
    </row>
    <row r="24" spans="1:3" ht="21" customHeight="1">
      <c r="A24" s="26" t="s">
        <v>284</v>
      </c>
      <c r="B24" s="150" t="s">
        <v>285</v>
      </c>
      <c r="C24" s="156">
        <v>12</v>
      </c>
    </row>
    <row r="25" spans="1:3" ht="20.25" customHeight="1">
      <c r="A25" s="26" t="s">
        <v>286</v>
      </c>
      <c r="B25" s="157" t="s">
        <v>287</v>
      </c>
      <c r="C25" s="156">
        <v>41</v>
      </c>
    </row>
    <row r="26" spans="1:3" ht="20.25" customHeight="1">
      <c r="A26" s="6" t="s">
        <v>288</v>
      </c>
      <c r="B26" s="158" t="s">
        <v>289</v>
      </c>
      <c r="C26" s="155">
        <f>C27</f>
        <v>30</v>
      </c>
    </row>
    <row r="27" spans="1:3" ht="84.75" customHeight="1">
      <c r="A27" s="24" t="s">
        <v>290</v>
      </c>
      <c r="B27" s="159" t="s">
        <v>291</v>
      </c>
      <c r="C27" s="156">
        <v>30</v>
      </c>
    </row>
    <row r="28" spans="1:3" ht="31.5" customHeight="1" hidden="1">
      <c r="A28" s="6" t="s">
        <v>292</v>
      </c>
      <c r="B28" s="160" t="s">
        <v>293</v>
      </c>
      <c r="C28" s="155">
        <f>C29</f>
        <v>0</v>
      </c>
    </row>
    <row r="29" spans="1:3" ht="22.5" customHeight="1" hidden="1">
      <c r="A29" s="26" t="s">
        <v>294</v>
      </c>
      <c r="B29" s="150" t="s">
        <v>283</v>
      </c>
      <c r="C29" s="156">
        <v>0</v>
      </c>
    </row>
    <row r="30" spans="1:3" ht="33.75" customHeight="1">
      <c r="A30" s="161" t="s">
        <v>295</v>
      </c>
      <c r="B30" s="160" t="s">
        <v>296</v>
      </c>
      <c r="C30" s="155">
        <f>SUM(C31)</f>
        <v>2092.45924</v>
      </c>
    </row>
    <row r="31" spans="1:3" ht="77.25" customHeight="1">
      <c r="A31" s="26" t="s">
        <v>409</v>
      </c>
      <c r="B31" s="162" t="s">
        <v>297</v>
      </c>
      <c r="C31" s="223">
        <v>2092.45924</v>
      </c>
    </row>
    <row r="32" spans="1:3" ht="47.25" customHeight="1" hidden="1">
      <c r="A32" s="6" t="s">
        <v>298</v>
      </c>
      <c r="B32" s="163" t="s">
        <v>299</v>
      </c>
      <c r="C32" s="155">
        <f>C33</f>
        <v>0</v>
      </c>
    </row>
    <row r="33" spans="1:3" ht="28.5" customHeight="1" hidden="1">
      <c r="A33" s="26" t="s">
        <v>300</v>
      </c>
      <c r="B33" s="164" t="s">
        <v>301</v>
      </c>
      <c r="C33" s="156"/>
    </row>
    <row r="34" spans="1:3" ht="33" customHeight="1" hidden="1">
      <c r="A34" s="6" t="s">
        <v>302</v>
      </c>
      <c r="B34" s="163" t="s">
        <v>303</v>
      </c>
      <c r="C34" s="155">
        <f>SUM(C35)</f>
        <v>0</v>
      </c>
    </row>
    <row r="35" spans="1:3" ht="47.25" customHeight="1" hidden="1">
      <c r="A35" s="165" t="s">
        <v>304</v>
      </c>
      <c r="B35" s="164" t="s">
        <v>305</v>
      </c>
      <c r="C35" s="156">
        <v>0</v>
      </c>
    </row>
    <row r="36" spans="1:3" ht="25.5" customHeight="1">
      <c r="A36" s="161" t="s">
        <v>306</v>
      </c>
      <c r="B36" s="160" t="s">
        <v>307</v>
      </c>
      <c r="C36" s="155">
        <f>SUM(C37)</f>
        <v>2</v>
      </c>
    </row>
    <row r="37" spans="1:3" ht="75.75" customHeight="1">
      <c r="A37" s="166" t="s">
        <v>308</v>
      </c>
      <c r="B37" s="167" t="s">
        <v>309</v>
      </c>
      <c r="C37" s="156">
        <v>2</v>
      </c>
    </row>
    <row r="38" spans="1:3" ht="24" customHeight="1" hidden="1">
      <c r="A38" s="6" t="s">
        <v>310</v>
      </c>
      <c r="B38" s="160" t="s">
        <v>311</v>
      </c>
      <c r="C38" s="155">
        <f>SUM(C39)</f>
        <v>0</v>
      </c>
    </row>
    <row r="39" spans="1:3" ht="25.5" customHeight="1" hidden="1">
      <c r="A39" s="26" t="s">
        <v>312</v>
      </c>
      <c r="B39" s="168" t="s">
        <v>311</v>
      </c>
      <c r="C39" s="169"/>
    </row>
    <row r="40" spans="1:3" ht="30" customHeight="1">
      <c r="A40" s="6" t="s">
        <v>313</v>
      </c>
      <c r="B40" s="160" t="s">
        <v>314</v>
      </c>
      <c r="C40" s="155">
        <f>SUM(C41)</f>
        <v>36119.200000000004</v>
      </c>
    </row>
    <row r="41" spans="1:3" ht="33.75" customHeight="1">
      <c r="A41" s="6" t="s">
        <v>315</v>
      </c>
      <c r="B41" s="160" t="s">
        <v>316</v>
      </c>
      <c r="C41" s="155">
        <f>SUM(C42+C45+C51+C56+C48)</f>
        <v>36119.200000000004</v>
      </c>
    </row>
    <row r="42" spans="1:3" ht="23.25" customHeight="1">
      <c r="A42" s="6" t="s">
        <v>317</v>
      </c>
      <c r="B42" s="163" t="s">
        <v>318</v>
      </c>
      <c r="C42" s="155">
        <f>C43+C44</f>
        <v>30311</v>
      </c>
    </row>
    <row r="43" spans="1:3" ht="36.75" customHeight="1" hidden="1">
      <c r="A43" s="26" t="s">
        <v>319</v>
      </c>
      <c r="B43" s="164" t="s">
        <v>320</v>
      </c>
      <c r="C43" s="170"/>
    </row>
    <row r="44" spans="1:6" ht="45" customHeight="1">
      <c r="A44" s="26" t="s">
        <v>321</v>
      </c>
      <c r="B44" s="164" t="s">
        <v>322</v>
      </c>
      <c r="C44" s="156">
        <v>30311</v>
      </c>
      <c r="F44" s="224"/>
    </row>
    <row r="45" spans="1:3" ht="30" customHeight="1" hidden="1">
      <c r="A45" s="26" t="s">
        <v>323</v>
      </c>
      <c r="B45" s="164" t="s">
        <v>322</v>
      </c>
      <c r="C45" s="155">
        <f>SUM(C46:C46)</f>
        <v>0</v>
      </c>
    </row>
    <row r="46" spans="1:3" ht="48.75" customHeight="1" hidden="1">
      <c r="A46" s="26" t="s">
        <v>324</v>
      </c>
      <c r="B46" s="164" t="s">
        <v>322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325</v>
      </c>
      <c r="B48" s="163" t="s">
        <v>326</v>
      </c>
      <c r="C48" s="171">
        <f>C49+C50</f>
        <v>2294.3</v>
      </c>
    </row>
    <row r="49" spans="1:3" ht="59.25" customHeight="1" hidden="1">
      <c r="A49" s="26" t="s">
        <v>452</v>
      </c>
      <c r="B49" s="247" t="s">
        <v>453</v>
      </c>
      <c r="C49" s="170">
        <v>0</v>
      </c>
    </row>
    <row r="50" spans="1:3" ht="21.75" customHeight="1">
      <c r="A50" s="26" t="s">
        <v>327</v>
      </c>
      <c r="B50" s="164" t="s">
        <v>328</v>
      </c>
      <c r="C50" s="170">
        <v>2294.3</v>
      </c>
    </row>
    <row r="51" spans="1:3" ht="26.25" customHeight="1">
      <c r="A51" s="6" t="s">
        <v>329</v>
      </c>
      <c r="B51" s="163" t="s">
        <v>330</v>
      </c>
      <c r="C51" s="155">
        <f>SUM(C52:C55)</f>
        <v>273.90000000000003</v>
      </c>
    </row>
    <row r="52" spans="1:3" ht="31.5" customHeight="1" hidden="1">
      <c r="A52" s="172" t="s">
        <v>331</v>
      </c>
      <c r="B52" s="173" t="s">
        <v>332</v>
      </c>
      <c r="C52" s="156"/>
    </row>
    <row r="53" spans="1:3" ht="46.5" customHeight="1">
      <c r="A53" s="172" t="s">
        <v>333</v>
      </c>
      <c r="B53" s="174" t="s">
        <v>334</v>
      </c>
      <c r="C53" s="156">
        <v>242.8</v>
      </c>
    </row>
    <row r="54" spans="1:3" ht="32.25" customHeight="1">
      <c r="A54" s="175" t="s">
        <v>335</v>
      </c>
      <c r="B54" s="176" t="s">
        <v>332</v>
      </c>
      <c r="C54" s="156">
        <v>8.8</v>
      </c>
    </row>
    <row r="55" spans="1:3" ht="39.75" customHeight="1">
      <c r="A55" s="172" t="s">
        <v>336</v>
      </c>
      <c r="B55" s="174" t="s">
        <v>337</v>
      </c>
      <c r="C55" s="156">
        <v>22.3</v>
      </c>
    </row>
    <row r="56" spans="1:3" ht="21.75" customHeight="1">
      <c r="A56" s="6" t="s">
        <v>338</v>
      </c>
      <c r="B56" s="160" t="s">
        <v>339</v>
      </c>
      <c r="C56" s="155">
        <f>SUM(C57:C59)</f>
        <v>3240</v>
      </c>
    </row>
    <row r="57" spans="1:3" ht="78.75" customHeight="1" hidden="1">
      <c r="A57" s="151" t="s">
        <v>340</v>
      </c>
      <c r="B57" s="177" t="s">
        <v>341</v>
      </c>
      <c r="C57" s="156"/>
    </row>
    <row r="58" spans="1:3" ht="29.25" customHeight="1">
      <c r="A58" s="26" t="s">
        <v>342</v>
      </c>
      <c r="B58" s="177" t="s">
        <v>343</v>
      </c>
      <c r="C58" s="156">
        <v>3240</v>
      </c>
    </row>
    <row r="59" spans="1:3" ht="45" customHeight="1" hidden="1">
      <c r="A59" s="178" t="s">
        <v>344</v>
      </c>
      <c r="B59" s="177" t="s">
        <v>345</v>
      </c>
      <c r="C59" s="156"/>
    </row>
    <row r="60" spans="1:3" ht="19.5" customHeight="1">
      <c r="A60" s="6"/>
      <c r="B60" s="179" t="s">
        <v>346</v>
      </c>
      <c r="C60" s="155">
        <f>SUM(C14+C40)</f>
        <v>38924.34924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A4" sqref="A4:C4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6.5" customHeight="1">
      <c r="A1" s="36" t="s">
        <v>268</v>
      </c>
      <c r="B1" s="36"/>
      <c r="C1" s="36"/>
    </row>
    <row r="2" spans="1:3" ht="17.25" customHeight="1">
      <c r="A2" s="249" t="s">
        <v>232</v>
      </c>
      <c r="B2" s="249"/>
      <c r="C2" s="249"/>
    </row>
    <row r="3" spans="1:3" ht="16.5" customHeight="1">
      <c r="A3" s="249" t="s">
        <v>441</v>
      </c>
      <c r="B3" s="249"/>
      <c r="C3" s="249"/>
    </row>
    <row r="4" spans="1:3" ht="17.25" customHeight="1">
      <c r="A4" s="249" t="s">
        <v>458</v>
      </c>
      <c r="B4" s="249"/>
      <c r="C4" s="249"/>
    </row>
    <row r="5" spans="1:3" ht="15">
      <c r="A5" s="116"/>
      <c r="B5" s="257" t="s">
        <v>432</v>
      </c>
      <c r="C5" s="257"/>
    </row>
    <row r="6" spans="1:4" ht="15">
      <c r="A6" s="116"/>
      <c r="B6" s="257" t="s">
        <v>229</v>
      </c>
      <c r="C6" s="257"/>
      <c r="D6" s="42"/>
    </row>
    <row r="7" spans="1:4" ht="15">
      <c r="A7" s="116"/>
      <c r="B7" s="257" t="s">
        <v>413</v>
      </c>
      <c r="C7" s="257"/>
      <c r="D7" s="42"/>
    </row>
    <row r="8" spans="1:4" ht="15">
      <c r="A8" s="116"/>
      <c r="B8" s="257" t="s">
        <v>434</v>
      </c>
      <c r="C8" s="257"/>
      <c r="D8" s="42"/>
    </row>
    <row r="9" spans="1:3" ht="15" hidden="1">
      <c r="A9" s="116"/>
      <c r="B9" s="117"/>
      <c r="C9" s="117" t="s">
        <v>105</v>
      </c>
    </row>
    <row r="10" spans="1:3" ht="18.75" customHeight="1" hidden="1">
      <c r="A10" s="67"/>
      <c r="B10" s="258" t="s">
        <v>106</v>
      </c>
      <c r="C10" s="258"/>
    </row>
    <row r="11" spans="1:3" ht="15" hidden="1">
      <c r="A11" s="116"/>
      <c r="B11" s="117"/>
      <c r="C11" s="115" t="s">
        <v>107</v>
      </c>
    </row>
    <row r="12" spans="1:3" ht="15">
      <c r="A12" s="116"/>
      <c r="B12" s="117"/>
      <c r="C12" s="115"/>
    </row>
    <row r="13" spans="1:3" ht="14.25">
      <c r="A13" s="118" t="s">
        <v>427</v>
      </c>
      <c r="B13" s="118"/>
      <c r="C13" s="118"/>
    </row>
    <row r="14" spans="1:3" ht="15">
      <c r="A14" s="116"/>
      <c r="B14" s="119"/>
      <c r="C14" s="120" t="s">
        <v>104</v>
      </c>
    </row>
    <row r="15" spans="1:8" s="46" customFormat="1" ht="30">
      <c r="A15" s="121" t="s">
        <v>76</v>
      </c>
      <c r="B15" s="121" t="s">
        <v>31</v>
      </c>
      <c r="C15" s="122" t="s">
        <v>77</v>
      </c>
      <c r="D15" s="253">
        <v>757.10209</v>
      </c>
      <c r="E15" s="254"/>
      <c r="F15" s="254"/>
      <c r="G15" s="254"/>
      <c r="H15" s="254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108</v>
      </c>
      <c r="C17" s="127">
        <f>C18+C23+C28+C37</f>
        <v>9894.059970000002</v>
      </c>
      <c r="D17" s="44"/>
      <c r="E17" s="45"/>
      <c r="F17" s="45" t="s">
        <v>109</v>
      </c>
      <c r="G17" s="45"/>
      <c r="H17" s="45"/>
    </row>
    <row r="18" spans="1:5" s="49" customFormat="1" ht="15" hidden="1">
      <c r="A18" s="128" t="s">
        <v>110</v>
      </c>
      <c r="B18" s="129" t="s">
        <v>111</v>
      </c>
      <c r="C18" s="130">
        <f>C19-C21</f>
        <v>0</v>
      </c>
      <c r="D18" s="255" t="s">
        <v>66</v>
      </c>
      <c r="E18" s="256"/>
    </row>
    <row r="19" spans="1:5" s="49" customFormat="1" ht="15" hidden="1">
      <c r="A19" s="128" t="s">
        <v>112</v>
      </c>
      <c r="B19" s="131" t="s">
        <v>113</v>
      </c>
      <c r="C19" s="130">
        <f>C20</f>
        <v>0</v>
      </c>
      <c r="E19" s="50"/>
    </row>
    <row r="20" spans="1:5" s="49" customFormat="1" ht="30" hidden="1">
      <c r="A20" s="128" t="s">
        <v>114</v>
      </c>
      <c r="B20" s="132" t="s">
        <v>115</v>
      </c>
      <c r="C20" s="133"/>
      <c r="E20" s="50"/>
    </row>
    <row r="21" spans="1:4" s="49" customFormat="1" ht="30" hidden="1">
      <c r="A21" s="128" t="s">
        <v>116</v>
      </c>
      <c r="B21" s="131" t="s">
        <v>117</v>
      </c>
      <c r="C21" s="130">
        <f>C22</f>
        <v>0</v>
      </c>
      <c r="D21" s="49" t="s">
        <v>66</v>
      </c>
    </row>
    <row r="22" spans="1:3" s="49" customFormat="1" ht="30" hidden="1">
      <c r="A22" s="134" t="s">
        <v>118</v>
      </c>
      <c r="B22" s="135" t="s">
        <v>119</v>
      </c>
      <c r="C22" s="133"/>
    </row>
    <row r="23" spans="1:6" s="49" customFormat="1" ht="18.75" hidden="1">
      <c r="A23" s="128" t="s">
        <v>120</v>
      </c>
      <c r="B23" s="129" t="s">
        <v>121</v>
      </c>
      <c r="C23" s="130">
        <f>C24-C26</f>
        <v>0</v>
      </c>
      <c r="D23" s="52"/>
      <c r="F23" s="53"/>
    </row>
    <row r="24" spans="1:3" s="49" customFormat="1" ht="30" hidden="1">
      <c r="A24" s="128" t="s">
        <v>122</v>
      </c>
      <c r="B24" s="131" t="s">
        <v>123</v>
      </c>
      <c r="C24" s="133">
        <f>C25</f>
        <v>0</v>
      </c>
    </row>
    <row r="25" spans="1:3" s="49" customFormat="1" ht="30" hidden="1">
      <c r="A25" s="128" t="s">
        <v>124</v>
      </c>
      <c r="B25" s="132" t="s">
        <v>125</v>
      </c>
      <c r="C25" s="130">
        <v>0</v>
      </c>
    </row>
    <row r="26" spans="1:3" s="49" customFormat="1" ht="30" hidden="1">
      <c r="A26" s="128" t="s">
        <v>126</v>
      </c>
      <c r="B26" s="131" t="s">
        <v>127</v>
      </c>
      <c r="C26" s="133">
        <f>C27</f>
        <v>0</v>
      </c>
    </row>
    <row r="27" spans="1:3" s="49" customFormat="1" ht="30" hidden="1">
      <c r="A27" s="128" t="s">
        <v>128</v>
      </c>
      <c r="B27" s="132" t="s">
        <v>129</v>
      </c>
      <c r="C27" s="130">
        <v>0</v>
      </c>
    </row>
    <row r="28" spans="1:6" s="49" customFormat="1" ht="15">
      <c r="A28" s="128" t="s">
        <v>130</v>
      </c>
      <c r="B28" s="129" t="s">
        <v>131</v>
      </c>
      <c r="C28" s="133">
        <f>C33+C29</f>
        <v>9894.059970000002</v>
      </c>
      <c r="D28" s="49">
        <v>757102.09</v>
      </c>
      <c r="F28" s="49" t="s">
        <v>132</v>
      </c>
    </row>
    <row r="29" spans="1:6" s="49" customFormat="1" ht="15">
      <c r="A29" s="128" t="s">
        <v>133</v>
      </c>
      <c r="B29" s="131" t="s">
        <v>134</v>
      </c>
      <c r="C29" s="130">
        <f>C30</f>
        <v>-38924.34924</v>
      </c>
      <c r="F29" s="49" t="s">
        <v>135</v>
      </c>
    </row>
    <row r="30" spans="1:3" s="49" customFormat="1" ht="15">
      <c r="A30" s="128" t="s">
        <v>136</v>
      </c>
      <c r="B30" s="132" t="s">
        <v>137</v>
      </c>
      <c r="C30" s="133">
        <f>C31</f>
        <v>-38924.34924</v>
      </c>
    </row>
    <row r="31" spans="1:3" s="49" customFormat="1" ht="15">
      <c r="A31" s="128" t="s">
        <v>138</v>
      </c>
      <c r="B31" s="132" t="s">
        <v>139</v>
      </c>
      <c r="C31" s="130">
        <f>C32</f>
        <v>-38924.34924</v>
      </c>
    </row>
    <row r="32" spans="1:4" s="49" customFormat="1" ht="15">
      <c r="A32" s="128" t="s">
        <v>140</v>
      </c>
      <c r="B32" s="132" t="s">
        <v>159</v>
      </c>
      <c r="C32" s="133">
        <f>-'при.1'!C60</f>
        <v>-38924.34924</v>
      </c>
      <c r="D32" s="49" t="s">
        <v>141</v>
      </c>
    </row>
    <row r="33" spans="1:6" s="49" customFormat="1" ht="15">
      <c r="A33" s="128" t="s">
        <v>142</v>
      </c>
      <c r="B33" s="131" t="s">
        <v>143</v>
      </c>
      <c r="C33" s="130">
        <f>C34</f>
        <v>48818.409210000005</v>
      </c>
      <c r="F33" s="49" t="s">
        <v>144</v>
      </c>
    </row>
    <row r="34" spans="1:3" s="49" customFormat="1" ht="15">
      <c r="A34" s="128" t="s">
        <v>145</v>
      </c>
      <c r="B34" s="132" t="s">
        <v>146</v>
      </c>
      <c r="C34" s="133">
        <f>C35</f>
        <v>48818.409210000005</v>
      </c>
    </row>
    <row r="35" spans="1:3" s="49" customFormat="1" ht="15">
      <c r="A35" s="128" t="s">
        <v>147</v>
      </c>
      <c r="B35" s="132" t="s">
        <v>148</v>
      </c>
      <c r="C35" s="130">
        <f>C36</f>
        <v>48818.409210000005</v>
      </c>
    </row>
    <row r="36" spans="1:4" s="49" customFormat="1" ht="21.75" customHeight="1">
      <c r="A36" s="128" t="s">
        <v>149</v>
      </c>
      <c r="B36" s="132" t="s">
        <v>216</v>
      </c>
      <c r="C36" s="133">
        <f>'при.4'!H247</f>
        <v>48818.409210000005</v>
      </c>
      <c r="D36" s="49" t="s">
        <v>150</v>
      </c>
    </row>
    <row r="37" spans="1:4" s="49" customFormat="1" ht="18.75" hidden="1">
      <c r="A37" s="47" t="s">
        <v>151</v>
      </c>
      <c r="B37" s="48" t="s">
        <v>152</v>
      </c>
      <c r="C37" s="54">
        <f>C38</f>
        <v>0</v>
      </c>
      <c r="D37" s="52"/>
    </row>
    <row r="38" spans="1:3" s="49" customFormat="1" ht="18.75" hidden="1">
      <c r="A38" s="47" t="s">
        <v>153</v>
      </c>
      <c r="B38" s="48" t="s">
        <v>154</v>
      </c>
      <c r="C38" s="55">
        <f>C39-C40</f>
        <v>0</v>
      </c>
    </row>
    <row r="39" spans="1:3" s="49" customFormat="1" ht="37.5" hidden="1">
      <c r="A39" s="47" t="s">
        <v>155</v>
      </c>
      <c r="B39" s="51" t="s">
        <v>156</v>
      </c>
      <c r="C39" s="54"/>
    </row>
    <row r="40" spans="1:3" s="49" customFormat="1" ht="0.75" customHeight="1">
      <c r="A40" s="56" t="s">
        <v>157</v>
      </c>
      <c r="B40" s="57" t="s">
        <v>158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59" t="s">
        <v>271</v>
      </c>
      <c r="B1" s="259"/>
      <c r="C1" s="259"/>
      <c r="D1" s="259"/>
      <c r="E1" s="259"/>
      <c r="F1" s="259"/>
      <c r="G1" s="259"/>
      <c r="H1" s="36"/>
      <c r="I1" s="36"/>
      <c r="J1" s="36"/>
      <c r="K1" s="36"/>
      <c r="L1" s="36"/>
    </row>
    <row r="2" spans="1:7" ht="15" customHeight="1">
      <c r="A2" s="149"/>
      <c r="B2" s="149"/>
      <c r="C2" s="149"/>
      <c r="D2" s="149"/>
      <c r="E2" s="149"/>
      <c r="F2" s="248" t="s">
        <v>229</v>
      </c>
      <c r="G2" s="248"/>
    </row>
    <row r="3" spans="1:7" ht="15" customHeight="1">
      <c r="A3" s="149"/>
      <c r="B3" s="149"/>
      <c r="C3" s="149"/>
      <c r="D3" s="149"/>
      <c r="E3" s="149"/>
      <c r="F3" s="248" t="s">
        <v>412</v>
      </c>
      <c r="G3" s="248"/>
    </row>
    <row r="4" spans="1:7" ht="14.25" customHeight="1">
      <c r="A4" s="149"/>
      <c r="B4" s="149"/>
      <c r="C4" s="149"/>
      <c r="D4" s="149"/>
      <c r="E4" s="149"/>
      <c r="F4" s="248" t="s">
        <v>457</v>
      </c>
      <c r="G4" s="248"/>
    </row>
    <row r="5" spans="1:7" ht="15">
      <c r="A5" s="1"/>
      <c r="B5" s="1"/>
      <c r="C5" s="1"/>
      <c r="D5" s="1"/>
      <c r="E5" s="1"/>
      <c r="F5" s="84"/>
      <c r="G5" s="66" t="s">
        <v>274</v>
      </c>
    </row>
    <row r="6" spans="1:7" ht="15">
      <c r="A6" s="1"/>
      <c r="B6" s="1"/>
      <c r="C6" s="1"/>
      <c r="D6" s="1"/>
      <c r="E6" s="1"/>
      <c r="F6" s="248" t="s">
        <v>229</v>
      </c>
      <c r="G6" s="248"/>
    </row>
    <row r="7" spans="1:7" ht="15">
      <c r="A7" s="1"/>
      <c r="B7" s="1"/>
      <c r="C7" s="1"/>
      <c r="D7" s="1"/>
      <c r="E7" s="1"/>
      <c r="F7" s="248" t="s">
        <v>412</v>
      </c>
      <c r="G7" s="248"/>
    </row>
    <row r="8" spans="1:7" ht="15">
      <c r="A8" s="1"/>
      <c r="B8" s="1"/>
      <c r="C8" s="1"/>
      <c r="D8" s="1"/>
      <c r="E8" s="1"/>
      <c r="F8" s="248" t="s">
        <v>435</v>
      </c>
      <c r="G8" s="24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50" t="s">
        <v>424</v>
      </c>
      <c r="B10" s="250"/>
      <c r="C10" s="250"/>
      <c r="D10" s="250"/>
      <c r="E10" s="250"/>
      <c r="F10" s="250"/>
      <c r="G10" s="250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107" t="s">
        <v>1</v>
      </c>
      <c r="E12" s="107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108"/>
      <c r="E14" s="108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87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87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87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83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83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87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87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87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84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84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87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87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87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201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201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87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87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87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91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91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91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91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92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92</v>
      </c>
      <c r="E42" s="12" t="s">
        <v>24</v>
      </c>
      <c r="F42" s="80" t="s">
        <v>411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348</v>
      </c>
      <c r="E43" s="12"/>
      <c r="F43" s="13" t="s">
        <v>269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348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272</v>
      </c>
      <c r="E45" s="12"/>
      <c r="F45" s="35" t="s">
        <v>270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272</v>
      </c>
      <c r="E46" s="12" t="s">
        <v>25</v>
      </c>
      <c r="F46" s="146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406</v>
      </c>
      <c r="E47" s="12"/>
      <c r="F47" s="146" t="s">
        <v>405</v>
      </c>
      <c r="G47" s="10">
        <f>G48</f>
        <v>0</v>
      </c>
    </row>
    <row r="48" spans="1:7" ht="30" hidden="1">
      <c r="A48" s="8"/>
      <c r="B48" s="12" t="s">
        <v>408</v>
      </c>
      <c r="C48" s="12" t="s">
        <v>45</v>
      </c>
      <c r="D48" s="12" t="s">
        <v>406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93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93</v>
      </c>
      <c r="E50" s="8" t="s">
        <v>24</v>
      </c>
      <c r="F50" s="80" t="s">
        <v>411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176</v>
      </c>
      <c r="E51" s="8"/>
      <c r="F51" s="17" t="s">
        <v>180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177</v>
      </c>
      <c r="E52" s="8"/>
      <c r="F52" s="17" t="s">
        <v>181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177</v>
      </c>
      <c r="E53" s="8"/>
      <c r="F53" s="17" t="s">
        <v>202</v>
      </c>
      <c r="G53" s="10">
        <f>G54+G56</f>
        <v>30</v>
      </c>
    </row>
    <row r="54" spans="1:7" ht="75">
      <c r="A54" s="8"/>
      <c r="B54" s="12" t="s">
        <v>6</v>
      </c>
      <c r="C54" s="12" t="s">
        <v>45</v>
      </c>
      <c r="D54" s="8" t="s">
        <v>165</v>
      </c>
      <c r="E54" s="8"/>
      <c r="F54" s="17" t="s">
        <v>53</v>
      </c>
      <c r="G54" s="10">
        <f>G55</f>
        <v>0</v>
      </c>
    </row>
    <row r="55" spans="1:7" ht="30">
      <c r="A55" s="8"/>
      <c r="B55" s="12" t="s">
        <v>6</v>
      </c>
      <c r="C55" s="12" t="s">
        <v>45</v>
      </c>
      <c r="D55" s="8" t="s">
        <v>165</v>
      </c>
      <c r="E55" s="8" t="s">
        <v>24</v>
      </c>
      <c r="F55" s="80" t="s">
        <v>411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442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442</v>
      </c>
      <c r="E57" s="8" t="s">
        <v>24</v>
      </c>
      <c r="F57" s="80" t="s">
        <v>411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228</v>
      </c>
      <c r="E58" s="8"/>
      <c r="F58" s="142" t="s">
        <v>218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227</v>
      </c>
      <c r="E59" s="8"/>
      <c r="F59" s="143" t="s">
        <v>250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227</v>
      </c>
      <c r="E60" s="8"/>
      <c r="F60" s="80" t="s">
        <v>219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444</v>
      </c>
      <c r="E61" s="8"/>
      <c r="F61" s="97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444</v>
      </c>
      <c r="E62" s="8" t="s">
        <v>24</v>
      </c>
      <c r="F62" s="80" t="s">
        <v>411</v>
      </c>
      <c r="G62" s="10">
        <f>'при.4'!H77</f>
        <v>920.79685</v>
      </c>
    </row>
    <row r="63" spans="1:7" ht="15">
      <c r="A63" s="8"/>
      <c r="B63" s="12" t="s">
        <v>6</v>
      </c>
      <c r="C63" s="12" t="s">
        <v>45</v>
      </c>
      <c r="D63" s="8" t="s">
        <v>444</v>
      </c>
      <c r="E63" s="8" t="s">
        <v>25</v>
      </c>
      <c r="F63" s="80" t="s">
        <v>41</v>
      </c>
      <c r="G63" s="10">
        <f>'при.4'!H78</f>
        <v>281.567</v>
      </c>
    </row>
    <row r="64" spans="1:7" ht="75">
      <c r="A64" s="8"/>
      <c r="B64" s="12" t="s">
        <v>6</v>
      </c>
      <c r="C64" s="12" t="s">
        <v>45</v>
      </c>
      <c r="D64" s="8" t="s">
        <v>226</v>
      </c>
      <c r="E64" s="8"/>
      <c r="F64" s="97" t="s">
        <v>53</v>
      </c>
      <c r="G64" s="10">
        <f>G65+G66</f>
        <v>0</v>
      </c>
    </row>
    <row r="65" spans="1:7" ht="30">
      <c r="A65" s="8"/>
      <c r="B65" s="12" t="s">
        <v>6</v>
      </c>
      <c r="C65" s="12" t="s">
        <v>45</v>
      </c>
      <c r="D65" s="8" t="s">
        <v>226</v>
      </c>
      <c r="E65" s="8" t="s">
        <v>24</v>
      </c>
      <c r="F65" s="80" t="s">
        <v>411</v>
      </c>
      <c r="G65" s="10">
        <f>'при.4'!H74</f>
        <v>0</v>
      </c>
    </row>
    <row r="66" spans="1:7" ht="15">
      <c r="A66" s="8"/>
      <c r="B66" s="12" t="s">
        <v>6</v>
      </c>
      <c r="C66" s="12" t="s">
        <v>45</v>
      </c>
      <c r="D66" s="8" t="s">
        <v>226</v>
      </c>
      <c r="E66" s="8" t="s">
        <v>25</v>
      </c>
      <c r="F66" s="80" t="s">
        <v>41</v>
      </c>
      <c r="G66" s="10">
        <f>'при.4'!H75</f>
        <v>0</v>
      </c>
    </row>
    <row r="67" spans="1:7" ht="15">
      <c r="A67" s="4" t="s">
        <v>74</v>
      </c>
      <c r="B67" s="109" t="s">
        <v>11</v>
      </c>
      <c r="C67" s="12"/>
      <c r="D67" s="8"/>
      <c r="E67" s="8"/>
      <c r="F67" s="110" t="s">
        <v>69</v>
      </c>
      <c r="G67" s="19">
        <f>G68</f>
        <v>242.8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242.8</v>
      </c>
    </row>
    <row r="69" spans="1:7" ht="15">
      <c r="A69" s="8"/>
      <c r="B69" s="12" t="s">
        <v>11</v>
      </c>
      <c r="C69" s="12" t="s">
        <v>16</v>
      </c>
      <c r="D69" s="12" t="s">
        <v>87</v>
      </c>
      <c r="E69" s="8"/>
      <c r="F69" s="13" t="s">
        <v>36</v>
      </c>
      <c r="G69" s="10">
        <f>G70</f>
        <v>242.8</v>
      </c>
    </row>
    <row r="70" spans="1:7" ht="15">
      <c r="A70" s="8"/>
      <c r="B70" s="12" t="s">
        <v>11</v>
      </c>
      <c r="C70" s="12" t="s">
        <v>16</v>
      </c>
      <c r="D70" s="12" t="s">
        <v>87</v>
      </c>
      <c r="E70" s="8"/>
      <c r="F70" s="13" t="s">
        <v>36</v>
      </c>
      <c r="G70" s="10">
        <f>G71</f>
        <v>242.8</v>
      </c>
    </row>
    <row r="71" spans="1:7" ht="15">
      <c r="A71" s="8"/>
      <c r="B71" s="12" t="s">
        <v>11</v>
      </c>
      <c r="C71" s="12" t="s">
        <v>16</v>
      </c>
      <c r="D71" s="12" t="s">
        <v>87</v>
      </c>
      <c r="E71" s="8"/>
      <c r="F71" s="13" t="s">
        <v>36</v>
      </c>
      <c r="G71" s="10">
        <f>G72</f>
        <v>242.8</v>
      </c>
    </row>
    <row r="72" spans="1:7" ht="45">
      <c r="A72" s="8"/>
      <c r="B72" s="12" t="s">
        <v>11</v>
      </c>
      <c r="C72" s="12" t="s">
        <v>16</v>
      </c>
      <c r="D72" s="12" t="s">
        <v>94</v>
      </c>
      <c r="E72" s="8"/>
      <c r="F72" s="13" t="s">
        <v>184</v>
      </c>
      <c r="G72" s="10">
        <f>G73+G74</f>
        <v>242.8</v>
      </c>
    </row>
    <row r="73" spans="1:7" ht="15">
      <c r="A73" s="8"/>
      <c r="B73" s="12" t="s">
        <v>11</v>
      </c>
      <c r="C73" s="12" t="s">
        <v>16</v>
      </c>
      <c r="D73" s="12" t="s">
        <v>94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86" t="s">
        <v>94</v>
      </c>
      <c r="E74" s="8" t="s">
        <v>24</v>
      </c>
      <c r="F74" s="80" t="s">
        <v>411</v>
      </c>
      <c r="G74" s="10">
        <f>'при.4'!H86</f>
        <v>4.5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136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87" t="s">
        <v>87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87" t="s">
        <v>87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87" t="s">
        <v>87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86" t="s">
        <v>208</v>
      </c>
      <c r="E80" s="4"/>
      <c r="F80" s="88" t="s">
        <v>209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86" t="s">
        <v>208</v>
      </c>
      <c r="E81" s="8" t="s">
        <v>24</v>
      </c>
      <c r="F81" s="80" t="s">
        <v>411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410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87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87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87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95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95</v>
      </c>
      <c r="E87" s="8" t="s">
        <v>24</v>
      </c>
      <c r="F87" s="80" t="s">
        <v>411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4297.4202700000005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234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78" t="s">
        <v>87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78" t="s">
        <v>87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78" t="s">
        <v>87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78" t="s">
        <v>235</v>
      </c>
      <c r="E93" s="4"/>
      <c r="F93" s="101" t="s">
        <v>215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78" t="s">
        <v>235</v>
      </c>
      <c r="E94" s="8" t="s">
        <v>24</v>
      </c>
      <c r="F94" s="80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1559.52774</v>
      </c>
    </row>
    <row r="96" spans="1:7" ht="15">
      <c r="A96" s="4"/>
      <c r="B96" s="8" t="s">
        <v>22</v>
      </c>
      <c r="C96" s="8" t="s">
        <v>50</v>
      </c>
      <c r="D96" s="8" t="s">
        <v>87</v>
      </c>
      <c r="E96" s="8"/>
      <c r="F96" s="13" t="s">
        <v>38</v>
      </c>
      <c r="G96" s="10">
        <f>G97</f>
        <v>1559.52774</v>
      </c>
    </row>
    <row r="97" spans="1:7" ht="15">
      <c r="A97" s="4"/>
      <c r="B97" s="8" t="s">
        <v>22</v>
      </c>
      <c r="C97" s="8" t="s">
        <v>50</v>
      </c>
      <c r="D97" s="8" t="s">
        <v>87</v>
      </c>
      <c r="E97" s="8"/>
      <c r="F97" s="13" t="s">
        <v>38</v>
      </c>
      <c r="G97" s="10">
        <f>G98</f>
        <v>1559.52774</v>
      </c>
    </row>
    <row r="98" spans="1:7" ht="15">
      <c r="A98" s="4"/>
      <c r="B98" s="8" t="s">
        <v>22</v>
      </c>
      <c r="C98" s="8" t="s">
        <v>50</v>
      </c>
      <c r="D98" s="8" t="s">
        <v>87</v>
      </c>
      <c r="E98" s="8"/>
      <c r="F98" s="13" t="s">
        <v>38</v>
      </c>
      <c r="G98" s="10">
        <f>G99+G101</f>
        <v>1559.52774</v>
      </c>
    </row>
    <row r="99" spans="1:7" ht="75" hidden="1">
      <c r="A99" s="4"/>
      <c r="B99" s="8" t="s">
        <v>22</v>
      </c>
      <c r="C99" s="8" t="s">
        <v>50</v>
      </c>
      <c r="D99" s="8" t="s">
        <v>96</v>
      </c>
      <c r="E99" s="8"/>
      <c r="F99" s="9" t="s">
        <v>79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96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96</v>
      </c>
      <c r="E101" s="8"/>
      <c r="F101" s="17" t="s">
        <v>82</v>
      </c>
      <c r="G101" s="10">
        <f>G102</f>
        <v>1559.52774</v>
      </c>
    </row>
    <row r="102" spans="1:7" ht="30">
      <c r="A102" s="4"/>
      <c r="B102" s="8" t="s">
        <v>22</v>
      </c>
      <c r="C102" s="8" t="s">
        <v>50</v>
      </c>
      <c r="D102" s="8" t="s">
        <v>96</v>
      </c>
      <c r="E102" s="8" t="s">
        <v>24</v>
      </c>
      <c r="F102" s="80" t="s">
        <v>411</v>
      </c>
      <c r="G102" s="10">
        <f>'при.4'!H114</f>
        <v>1559.52774</v>
      </c>
    </row>
    <row r="103" spans="1:7" ht="15">
      <c r="A103" s="4"/>
      <c r="B103" s="40" t="s">
        <v>22</v>
      </c>
      <c r="C103" s="40" t="s">
        <v>81</v>
      </c>
      <c r="D103" s="40"/>
      <c r="E103" s="40"/>
      <c r="F103" s="137" t="s">
        <v>65</v>
      </c>
      <c r="G103" s="31">
        <f>G112</f>
        <v>2737.89253</v>
      </c>
    </row>
    <row r="104" spans="1:7" ht="78.75" customHeight="1" hidden="1">
      <c r="A104" s="4"/>
      <c r="B104" s="8" t="s">
        <v>22</v>
      </c>
      <c r="C104" s="8" t="s">
        <v>81</v>
      </c>
      <c r="D104" s="8" t="s">
        <v>171</v>
      </c>
      <c r="E104" s="8"/>
      <c r="F104" s="34" t="s">
        <v>221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81</v>
      </c>
      <c r="D105" s="8" t="s">
        <v>172</v>
      </c>
      <c r="E105" s="8"/>
      <c r="F105" s="75" t="s">
        <v>80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81</v>
      </c>
      <c r="D106" s="8" t="s">
        <v>172</v>
      </c>
      <c r="E106" s="8"/>
      <c r="F106" s="75" t="s">
        <v>187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81</v>
      </c>
      <c r="D107" s="8" t="s">
        <v>161</v>
      </c>
      <c r="E107" s="8"/>
      <c r="F107" s="75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81</v>
      </c>
      <c r="D108" s="8" t="s">
        <v>161</v>
      </c>
      <c r="E108" s="8" t="s">
        <v>25</v>
      </c>
      <c r="F108" s="16" t="s">
        <v>189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81</v>
      </c>
      <c r="D109" s="8" t="s">
        <v>223</v>
      </c>
      <c r="E109" s="8"/>
      <c r="F109" s="75" t="s">
        <v>53</v>
      </c>
      <c r="G109" s="10"/>
    </row>
    <row r="110" spans="1:7" ht="75" hidden="1">
      <c r="A110" s="4"/>
      <c r="B110" s="8" t="s">
        <v>22</v>
      </c>
      <c r="C110" s="8" t="s">
        <v>81</v>
      </c>
      <c r="D110" s="8" t="s">
        <v>224</v>
      </c>
      <c r="E110" s="8"/>
      <c r="F110" s="75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81</v>
      </c>
      <c r="D111" s="8" t="s">
        <v>225</v>
      </c>
      <c r="E111" s="8" t="s">
        <v>25</v>
      </c>
      <c r="F111" s="16" t="s">
        <v>189</v>
      </c>
      <c r="G111" s="10"/>
    </row>
    <row r="112" spans="1:7" ht="45">
      <c r="A112" s="4"/>
      <c r="B112" s="8" t="s">
        <v>22</v>
      </c>
      <c r="C112" s="8" t="s">
        <v>81</v>
      </c>
      <c r="D112" s="8" t="s">
        <v>178</v>
      </c>
      <c r="E112" s="8"/>
      <c r="F112" s="139" t="s">
        <v>421</v>
      </c>
      <c r="G112" s="10">
        <f>G113</f>
        <v>2737.89253</v>
      </c>
    </row>
    <row r="113" spans="1:7" ht="36" customHeight="1">
      <c r="A113" s="4"/>
      <c r="B113" s="8" t="s">
        <v>22</v>
      </c>
      <c r="C113" s="8" t="s">
        <v>81</v>
      </c>
      <c r="D113" s="8" t="s">
        <v>179</v>
      </c>
      <c r="E113" s="8"/>
      <c r="F113" s="17" t="s">
        <v>236</v>
      </c>
      <c r="G113" s="10">
        <f>G114</f>
        <v>2737.89253</v>
      </c>
    </row>
    <row r="114" spans="1:7" ht="45">
      <c r="A114" s="4"/>
      <c r="B114" s="8" t="s">
        <v>22</v>
      </c>
      <c r="C114" s="8" t="s">
        <v>81</v>
      </c>
      <c r="D114" s="8" t="s">
        <v>179</v>
      </c>
      <c r="E114" s="8"/>
      <c r="F114" s="17" t="s">
        <v>237</v>
      </c>
      <c r="G114" s="10">
        <f>G115+G117+G119</f>
        <v>2737.89253</v>
      </c>
    </row>
    <row r="115" spans="1:7" ht="75" hidden="1">
      <c r="A115" s="4"/>
      <c r="B115" s="8" t="s">
        <v>22</v>
      </c>
      <c r="C115" s="8" t="s">
        <v>81</v>
      </c>
      <c r="D115" s="8" t="s">
        <v>163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81</v>
      </c>
      <c r="D116" s="8" t="s">
        <v>163</v>
      </c>
      <c r="E116" s="8" t="s">
        <v>24</v>
      </c>
      <c r="F116" s="80" t="s">
        <v>411</v>
      </c>
      <c r="G116" s="10">
        <f>'при.4'!H139</f>
        <v>0</v>
      </c>
    </row>
    <row r="117" spans="1:7" ht="15">
      <c r="A117" s="4"/>
      <c r="B117" s="8" t="s">
        <v>22</v>
      </c>
      <c r="C117" s="8" t="s">
        <v>81</v>
      </c>
      <c r="D117" s="8" t="s">
        <v>445</v>
      </c>
      <c r="E117" s="8"/>
      <c r="F117" s="146" t="s">
        <v>41</v>
      </c>
      <c r="G117" s="10">
        <f>G118</f>
        <v>1524.74892</v>
      </c>
    </row>
    <row r="118" spans="1:7" ht="44.25" customHeight="1">
      <c r="A118" s="4"/>
      <c r="B118" s="8" t="s">
        <v>22</v>
      </c>
      <c r="C118" s="8" t="s">
        <v>81</v>
      </c>
      <c r="D118" s="8" t="s">
        <v>445</v>
      </c>
      <c r="E118" s="8" t="s">
        <v>25</v>
      </c>
      <c r="F118" s="80" t="s">
        <v>189</v>
      </c>
      <c r="G118" s="10">
        <v>1524.74892</v>
      </c>
    </row>
    <row r="119" spans="1:7" ht="52.5" customHeight="1">
      <c r="A119" s="4"/>
      <c r="B119" s="8" t="s">
        <v>22</v>
      </c>
      <c r="C119" s="8" t="s">
        <v>81</v>
      </c>
      <c r="D119" s="8" t="s">
        <v>445</v>
      </c>
      <c r="E119" s="8"/>
      <c r="F119" s="97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81</v>
      </c>
      <c r="D120" s="8" t="s">
        <v>445</v>
      </c>
      <c r="E120" s="8" t="s">
        <v>24</v>
      </c>
      <c r="F120" s="80" t="s">
        <v>411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103</v>
      </c>
      <c r="D121" s="4"/>
      <c r="E121" s="4"/>
      <c r="F121" s="231" t="s">
        <v>0</v>
      </c>
      <c r="G121" s="19">
        <f>G122+G128+G147</f>
        <v>24304.88005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8890.65702</v>
      </c>
    </row>
    <row r="123" spans="1:7" ht="15">
      <c r="A123" s="4"/>
      <c r="B123" s="8" t="s">
        <v>9</v>
      </c>
      <c r="C123" s="22" t="s">
        <v>6</v>
      </c>
      <c r="D123" s="12" t="s">
        <v>87</v>
      </c>
      <c r="E123" s="12"/>
      <c r="F123" s="13" t="s">
        <v>38</v>
      </c>
      <c r="G123" s="10">
        <f>G126</f>
        <v>8890.65702</v>
      </c>
    </row>
    <row r="124" spans="1:7" ht="15">
      <c r="A124" s="4"/>
      <c r="B124" s="8" t="s">
        <v>9</v>
      </c>
      <c r="C124" s="22" t="s">
        <v>6</v>
      </c>
      <c r="D124" s="12" t="s">
        <v>87</v>
      </c>
      <c r="E124" s="12"/>
      <c r="F124" s="13" t="s">
        <v>38</v>
      </c>
      <c r="G124" s="10">
        <f>G125</f>
        <v>8890.65702</v>
      </c>
    </row>
    <row r="125" spans="1:7" ht="15">
      <c r="A125" s="4"/>
      <c r="B125" s="8" t="s">
        <v>9</v>
      </c>
      <c r="C125" s="22" t="s">
        <v>6</v>
      </c>
      <c r="D125" s="12" t="s">
        <v>87</v>
      </c>
      <c r="E125" s="12"/>
      <c r="F125" s="13" t="s">
        <v>38</v>
      </c>
      <c r="G125" s="10">
        <f>G126</f>
        <v>8890.65702</v>
      </c>
    </row>
    <row r="126" spans="1:7" ht="30">
      <c r="A126" s="4"/>
      <c r="B126" s="8" t="s">
        <v>9</v>
      </c>
      <c r="C126" s="22" t="s">
        <v>6</v>
      </c>
      <c r="D126" s="12" t="s">
        <v>97</v>
      </c>
      <c r="E126" s="8"/>
      <c r="F126" s="9" t="s">
        <v>203</v>
      </c>
      <c r="G126" s="10">
        <f>G127</f>
        <v>8890.65702</v>
      </c>
    </row>
    <row r="127" spans="1:7" ht="30">
      <c r="A127" s="4"/>
      <c r="B127" s="8" t="s">
        <v>9</v>
      </c>
      <c r="C127" s="22" t="s">
        <v>6</v>
      </c>
      <c r="D127" s="12" t="s">
        <v>97</v>
      </c>
      <c r="E127" s="8" t="s">
        <v>24</v>
      </c>
      <c r="F127" s="80" t="s">
        <v>411</v>
      </c>
      <c r="G127" s="10">
        <f>'при.4'!H146</f>
        <v>8890.65702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13069.92303</v>
      </c>
    </row>
    <row r="129" spans="1:7" ht="15">
      <c r="A129" s="4"/>
      <c r="B129" s="8" t="s">
        <v>9</v>
      </c>
      <c r="C129" s="22" t="s">
        <v>16</v>
      </c>
      <c r="D129" s="12" t="s">
        <v>87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87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87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98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98</v>
      </c>
      <c r="E133" s="8" t="s">
        <v>24</v>
      </c>
      <c r="F133" s="80" t="s">
        <v>411</v>
      </c>
      <c r="G133" s="10">
        <f>'при.4'!H154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99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99</v>
      </c>
      <c r="E135" s="8" t="s">
        <v>24</v>
      </c>
      <c r="F135" s="17" t="s">
        <v>40</v>
      </c>
      <c r="G135" s="10"/>
    </row>
    <row r="136" spans="1:7" ht="30">
      <c r="A136" s="85"/>
      <c r="B136" s="15" t="s">
        <v>9</v>
      </c>
      <c r="C136" s="89" t="s">
        <v>16</v>
      </c>
      <c r="D136" s="72" t="s">
        <v>239</v>
      </c>
      <c r="E136" s="15"/>
      <c r="F136" s="34" t="s">
        <v>238</v>
      </c>
      <c r="G136" s="90">
        <f>G137</f>
        <v>12919.92303</v>
      </c>
    </row>
    <row r="137" spans="1:7" ht="30">
      <c r="A137" s="85"/>
      <c r="B137" s="15" t="s">
        <v>9</v>
      </c>
      <c r="C137" s="89" t="s">
        <v>16</v>
      </c>
      <c r="D137" s="72" t="s">
        <v>241</v>
      </c>
      <c r="E137" s="15"/>
      <c r="F137" s="97" t="s">
        <v>240</v>
      </c>
      <c r="G137" s="90">
        <f>G138</f>
        <v>12919.92303</v>
      </c>
    </row>
    <row r="138" spans="1:7" ht="30">
      <c r="A138" s="85"/>
      <c r="B138" s="15" t="s">
        <v>9</v>
      </c>
      <c r="C138" s="89" t="s">
        <v>16</v>
      </c>
      <c r="D138" s="72" t="s">
        <v>241</v>
      </c>
      <c r="E138" s="15"/>
      <c r="F138" s="97" t="s">
        <v>242</v>
      </c>
      <c r="G138" s="90">
        <f>G139+G141+G143+G145</f>
        <v>12919.92303</v>
      </c>
    </row>
    <row r="139" spans="1:7" ht="75">
      <c r="A139" s="85"/>
      <c r="B139" s="15" t="s">
        <v>9</v>
      </c>
      <c r="C139" s="89" t="s">
        <v>16</v>
      </c>
      <c r="D139" s="72" t="s">
        <v>447</v>
      </c>
      <c r="E139" s="15"/>
      <c r="F139" s="97" t="s">
        <v>53</v>
      </c>
      <c r="G139" s="90">
        <f>G140</f>
        <v>10919.92303</v>
      </c>
    </row>
    <row r="140" spans="1:7" ht="30">
      <c r="A140" s="85"/>
      <c r="B140" s="15" t="s">
        <v>9</v>
      </c>
      <c r="C140" s="89" t="s">
        <v>16</v>
      </c>
      <c r="D140" s="72" t="s">
        <v>448</v>
      </c>
      <c r="E140" s="15" t="s">
        <v>24</v>
      </c>
      <c r="F140" s="80" t="s">
        <v>411</v>
      </c>
      <c r="G140" s="90">
        <f>'при.4'!H161</f>
        <v>10919.92303</v>
      </c>
    </row>
    <row r="141" spans="1:7" ht="75" hidden="1">
      <c r="A141" s="85"/>
      <c r="B141" s="15" t="s">
        <v>9</v>
      </c>
      <c r="C141" s="89" t="s">
        <v>16</v>
      </c>
      <c r="D141" s="15" t="s">
        <v>243</v>
      </c>
      <c r="E141" s="15"/>
      <c r="F141" s="97" t="s">
        <v>53</v>
      </c>
      <c r="G141" s="90">
        <f>G142</f>
        <v>0</v>
      </c>
    </row>
    <row r="142" spans="1:7" ht="30" hidden="1">
      <c r="A142" s="85"/>
      <c r="B142" s="15" t="s">
        <v>9</v>
      </c>
      <c r="C142" s="89" t="s">
        <v>16</v>
      </c>
      <c r="D142" s="72" t="s">
        <v>243</v>
      </c>
      <c r="E142" s="15" t="s">
        <v>24</v>
      </c>
      <c r="F142" s="80" t="s">
        <v>411</v>
      </c>
      <c r="G142" s="90">
        <f>'при.4'!H163</f>
        <v>0</v>
      </c>
    </row>
    <row r="143" spans="1:7" ht="45" hidden="1">
      <c r="A143" s="85"/>
      <c r="B143" s="15" t="s">
        <v>9</v>
      </c>
      <c r="C143" s="89" t="s">
        <v>16</v>
      </c>
      <c r="D143" s="15" t="s">
        <v>404</v>
      </c>
      <c r="E143" s="15"/>
      <c r="F143" s="35" t="s">
        <v>402</v>
      </c>
      <c r="G143" s="90">
        <f>G144</f>
        <v>0</v>
      </c>
    </row>
    <row r="144" spans="1:7" ht="30" hidden="1">
      <c r="A144" s="85"/>
      <c r="B144" s="15" t="s">
        <v>9</v>
      </c>
      <c r="C144" s="89" t="s">
        <v>16</v>
      </c>
      <c r="D144" s="15" t="s">
        <v>404</v>
      </c>
      <c r="E144" s="15" t="s">
        <v>24</v>
      </c>
      <c r="F144" s="80" t="s">
        <v>40</v>
      </c>
      <c r="G144" s="90">
        <f>'при.4'!H167</f>
        <v>0</v>
      </c>
    </row>
    <row r="145" spans="1:7" ht="45">
      <c r="A145" s="85"/>
      <c r="B145" s="15" t="s">
        <v>9</v>
      </c>
      <c r="C145" s="89" t="s">
        <v>16</v>
      </c>
      <c r="D145" s="15" t="s">
        <v>449</v>
      </c>
      <c r="E145" s="15"/>
      <c r="F145" s="35" t="s">
        <v>402</v>
      </c>
      <c r="G145" s="90">
        <f>G146</f>
        <v>2000</v>
      </c>
    </row>
    <row r="146" spans="1:7" ht="30">
      <c r="A146" s="85"/>
      <c r="B146" s="15" t="s">
        <v>9</v>
      </c>
      <c r="C146" s="89" t="s">
        <v>16</v>
      </c>
      <c r="D146" s="15" t="s">
        <v>449</v>
      </c>
      <c r="E146" s="15" t="s">
        <v>450</v>
      </c>
      <c r="F146" s="80" t="s">
        <v>40</v>
      </c>
      <c r="G146" s="90">
        <f>'при.4'!H169</f>
        <v>2000</v>
      </c>
    </row>
    <row r="147" spans="1:7" ht="28.5">
      <c r="A147" s="85"/>
      <c r="B147" s="15" t="s">
        <v>9</v>
      </c>
      <c r="C147" s="89" t="s">
        <v>9</v>
      </c>
      <c r="D147" s="15"/>
      <c r="E147" s="15"/>
      <c r="F147" s="74" t="s">
        <v>55</v>
      </c>
      <c r="G147" s="90">
        <f>G148</f>
        <v>2344.3</v>
      </c>
    </row>
    <row r="148" spans="1:7" ht="80.25" customHeight="1">
      <c r="A148" s="85"/>
      <c r="B148" s="15" t="s">
        <v>9</v>
      </c>
      <c r="C148" s="89" t="s">
        <v>9</v>
      </c>
      <c r="D148" s="15" t="s">
        <v>171</v>
      </c>
      <c r="E148" s="15"/>
      <c r="F148" s="34" t="s">
        <v>416</v>
      </c>
      <c r="G148" s="90">
        <f>G149+G160</f>
        <v>2344.3</v>
      </c>
    </row>
    <row r="149" spans="1:7" ht="30">
      <c r="A149" s="85"/>
      <c r="B149" s="15" t="s">
        <v>9</v>
      </c>
      <c r="C149" s="89" t="s">
        <v>9</v>
      </c>
      <c r="D149" s="15" t="s">
        <v>172</v>
      </c>
      <c r="E149" s="15"/>
      <c r="F149" s="97" t="s">
        <v>80</v>
      </c>
      <c r="G149" s="90">
        <f>G150</f>
        <v>2344.3</v>
      </c>
    </row>
    <row r="150" spans="1:7" ht="47.25" customHeight="1">
      <c r="A150" s="85"/>
      <c r="B150" s="15" t="s">
        <v>9</v>
      </c>
      <c r="C150" s="89" t="s">
        <v>9</v>
      </c>
      <c r="D150" s="15" t="s">
        <v>172</v>
      </c>
      <c r="E150" s="15"/>
      <c r="F150" s="97" t="s">
        <v>187</v>
      </c>
      <c r="G150" s="90">
        <f>G151+G155+G158</f>
        <v>2344.3</v>
      </c>
    </row>
    <row r="151" spans="1:7" ht="75">
      <c r="A151" s="85"/>
      <c r="B151" s="15" t="s">
        <v>9</v>
      </c>
      <c r="C151" s="89" t="s">
        <v>9</v>
      </c>
      <c r="D151" s="15" t="s">
        <v>247</v>
      </c>
      <c r="E151" s="15"/>
      <c r="F151" s="97" t="s">
        <v>53</v>
      </c>
      <c r="G151" s="90">
        <f>G152</f>
        <v>50</v>
      </c>
    </row>
    <row r="152" spans="1:7" ht="15">
      <c r="A152" s="85"/>
      <c r="B152" s="15" t="s">
        <v>9</v>
      </c>
      <c r="C152" s="89" t="s">
        <v>9</v>
      </c>
      <c r="D152" s="15" t="s">
        <v>247</v>
      </c>
      <c r="E152" s="15" t="s">
        <v>25</v>
      </c>
      <c r="F152" s="146" t="s">
        <v>41</v>
      </c>
      <c r="G152" s="90">
        <f>'при.4'!H181</f>
        <v>50</v>
      </c>
    </row>
    <row r="153" spans="1:7" ht="45" hidden="1">
      <c r="A153" s="85"/>
      <c r="B153" s="15" t="s">
        <v>9</v>
      </c>
      <c r="C153" s="89" t="s">
        <v>9</v>
      </c>
      <c r="D153" s="15" t="s">
        <v>196</v>
      </c>
      <c r="E153" s="15"/>
      <c r="F153" s="80" t="s">
        <v>189</v>
      </c>
      <c r="G153" s="90">
        <f>G154</f>
        <v>0</v>
      </c>
    </row>
    <row r="154" spans="1:7" ht="45" hidden="1">
      <c r="A154" s="85"/>
      <c r="B154" s="15" t="s">
        <v>9</v>
      </c>
      <c r="C154" s="89" t="s">
        <v>9</v>
      </c>
      <c r="D154" s="15" t="s">
        <v>196</v>
      </c>
      <c r="E154" s="15" t="s">
        <v>25</v>
      </c>
      <c r="F154" s="80" t="s">
        <v>189</v>
      </c>
      <c r="G154" s="90"/>
    </row>
    <row r="155" spans="1:7" ht="75">
      <c r="A155" s="85"/>
      <c r="B155" s="15" t="s">
        <v>9</v>
      </c>
      <c r="C155" s="89" t="s">
        <v>9</v>
      </c>
      <c r="D155" s="15" t="s">
        <v>222</v>
      </c>
      <c r="E155" s="15"/>
      <c r="F155" s="97" t="s">
        <v>53</v>
      </c>
      <c r="G155" s="90">
        <f>G157</f>
        <v>2294.3</v>
      </c>
    </row>
    <row r="156" spans="1:7" ht="36" customHeight="1" hidden="1">
      <c r="A156" s="85"/>
      <c r="B156" s="15" t="s">
        <v>9</v>
      </c>
      <c r="C156" s="89" t="s">
        <v>9</v>
      </c>
      <c r="D156" s="15" t="s">
        <v>174</v>
      </c>
      <c r="E156" s="15"/>
      <c r="F156" s="80" t="s">
        <v>189</v>
      </c>
      <c r="G156" s="90"/>
    </row>
    <row r="157" spans="1:7" ht="15">
      <c r="A157" s="85"/>
      <c r="B157" s="15" t="s">
        <v>9</v>
      </c>
      <c r="C157" s="89" t="s">
        <v>9</v>
      </c>
      <c r="D157" s="15" t="s">
        <v>222</v>
      </c>
      <c r="E157" s="15" t="s">
        <v>25</v>
      </c>
      <c r="F157" s="146" t="s">
        <v>41</v>
      </c>
      <c r="G157" s="90">
        <f>'при.4'!H183</f>
        <v>2294.3</v>
      </c>
    </row>
    <row r="158" spans="1:7" ht="45" hidden="1">
      <c r="A158" s="85"/>
      <c r="B158" s="15" t="s">
        <v>9</v>
      </c>
      <c r="C158" s="89" t="s">
        <v>9</v>
      </c>
      <c r="D158" s="15" t="s">
        <v>403</v>
      </c>
      <c r="E158" s="15"/>
      <c r="F158" s="35" t="s">
        <v>402</v>
      </c>
      <c r="G158" s="90">
        <f>G159</f>
        <v>0</v>
      </c>
    </row>
    <row r="159" spans="1:7" ht="15" hidden="1">
      <c r="A159" s="85"/>
      <c r="B159" s="15" t="s">
        <v>9</v>
      </c>
      <c r="C159" s="89" t="s">
        <v>9</v>
      </c>
      <c r="D159" s="15" t="s">
        <v>403</v>
      </c>
      <c r="E159" s="15" t="s">
        <v>25</v>
      </c>
      <c r="F159" s="146" t="s">
        <v>41</v>
      </c>
      <c r="G159" s="90"/>
    </row>
    <row r="160" spans="1:7" ht="30" hidden="1">
      <c r="A160" s="85"/>
      <c r="B160" s="15" t="s">
        <v>9</v>
      </c>
      <c r="C160" s="89" t="s">
        <v>9</v>
      </c>
      <c r="D160" s="15" t="s">
        <v>173</v>
      </c>
      <c r="E160" s="15"/>
      <c r="F160" s="97" t="s">
        <v>347</v>
      </c>
      <c r="G160" s="90">
        <f>G161</f>
        <v>0</v>
      </c>
    </row>
    <row r="161" spans="1:7" ht="45" hidden="1">
      <c r="A161" s="85"/>
      <c r="B161" s="15" t="s">
        <v>9</v>
      </c>
      <c r="C161" s="89" t="s">
        <v>9</v>
      </c>
      <c r="D161" s="15" t="s">
        <v>173</v>
      </c>
      <c r="E161" s="15"/>
      <c r="F161" s="97" t="s">
        <v>195</v>
      </c>
      <c r="G161" s="90">
        <f>G162</f>
        <v>0</v>
      </c>
    </row>
    <row r="162" spans="1:7" ht="75" hidden="1">
      <c r="A162" s="85"/>
      <c r="B162" s="15" t="s">
        <v>9</v>
      </c>
      <c r="C162" s="89" t="s">
        <v>9</v>
      </c>
      <c r="D162" s="15" t="s">
        <v>162</v>
      </c>
      <c r="E162" s="15"/>
      <c r="F162" s="97" t="s">
        <v>53</v>
      </c>
      <c r="G162" s="90">
        <f>G163</f>
        <v>0</v>
      </c>
    </row>
    <row r="163" spans="1:7" ht="15" hidden="1">
      <c r="A163" s="85"/>
      <c r="B163" s="15" t="s">
        <v>9</v>
      </c>
      <c r="C163" s="89" t="s">
        <v>9</v>
      </c>
      <c r="D163" s="15" t="s">
        <v>162</v>
      </c>
      <c r="E163" s="15" t="s">
        <v>25</v>
      </c>
      <c r="F163" s="146" t="s">
        <v>41</v>
      </c>
      <c r="G163" s="90">
        <f>'при.4'!H189</f>
        <v>0</v>
      </c>
    </row>
    <row r="164" spans="1:7" ht="15" hidden="1">
      <c r="A164" s="85" t="s">
        <v>204</v>
      </c>
      <c r="B164" s="85" t="s">
        <v>56</v>
      </c>
      <c r="C164" s="89"/>
      <c r="D164" s="15"/>
      <c r="E164" s="15"/>
      <c r="F164" s="74" t="s">
        <v>57</v>
      </c>
      <c r="G164" s="111">
        <f>G165</f>
        <v>0</v>
      </c>
    </row>
    <row r="165" spans="1:7" ht="28.5" customHeight="1" hidden="1">
      <c r="A165" s="85"/>
      <c r="B165" s="15" t="s">
        <v>56</v>
      </c>
      <c r="C165" s="89" t="s">
        <v>9</v>
      </c>
      <c r="D165" s="15"/>
      <c r="E165" s="15"/>
      <c r="F165" s="67" t="s">
        <v>197</v>
      </c>
      <c r="G165" s="90">
        <f>G166</f>
        <v>0</v>
      </c>
    </row>
    <row r="166" spans="1:7" ht="36.75" customHeight="1" hidden="1">
      <c r="A166" s="85"/>
      <c r="B166" s="15" t="s">
        <v>56</v>
      </c>
      <c r="C166" s="89" t="s">
        <v>9</v>
      </c>
      <c r="D166" s="24" t="s">
        <v>206</v>
      </c>
      <c r="E166" s="15"/>
      <c r="F166" s="81" t="s">
        <v>210</v>
      </c>
      <c r="G166" s="90">
        <f>G167</f>
        <v>0</v>
      </c>
    </row>
    <row r="167" spans="1:7" ht="45" hidden="1">
      <c r="A167" s="85"/>
      <c r="B167" s="15" t="s">
        <v>56</v>
      </c>
      <c r="C167" s="89" t="s">
        <v>9</v>
      </c>
      <c r="D167" s="24" t="s">
        <v>169</v>
      </c>
      <c r="E167" s="15"/>
      <c r="F167" s="81" t="s">
        <v>254</v>
      </c>
      <c r="G167" s="90">
        <f>G168</f>
        <v>0</v>
      </c>
    </row>
    <row r="168" spans="1:7" ht="51" customHeight="1" hidden="1">
      <c r="A168" s="85"/>
      <c r="B168" s="15" t="s">
        <v>56</v>
      </c>
      <c r="C168" s="89" t="s">
        <v>9</v>
      </c>
      <c r="D168" s="24" t="s">
        <v>169</v>
      </c>
      <c r="E168" s="15"/>
      <c r="F168" s="81" t="s">
        <v>199</v>
      </c>
      <c r="G168" s="90">
        <f>G171+G173</f>
        <v>0</v>
      </c>
    </row>
    <row r="169" spans="1:7" ht="75" hidden="1">
      <c r="A169" s="85"/>
      <c r="B169" s="15" t="s">
        <v>56</v>
      </c>
      <c r="C169" s="89" t="s">
        <v>9</v>
      </c>
      <c r="D169" s="24" t="s">
        <v>164</v>
      </c>
      <c r="E169" s="15"/>
      <c r="F169" s="75" t="s">
        <v>53</v>
      </c>
      <c r="G169" s="90">
        <f>G170</f>
        <v>0</v>
      </c>
    </row>
    <row r="170" spans="1:7" ht="30" hidden="1">
      <c r="A170" s="85"/>
      <c r="B170" s="15" t="s">
        <v>56</v>
      </c>
      <c r="C170" s="89" t="s">
        <v>9</v>
      </c>
      <c r="D170" s="15" t="s">
        <v>164</v>
      </c>
      <c r="E170" s="15" t="s">
        <v>24</v>
      </c>
      <c r="F170" s="16" t="s">
        <v>40</v>
      </c>
      <c r="G170" s="90"/>
    </row>
    <row r="171" spans="1:7" ht="75" hidden="1">
      <c r="A171" s="85"/>
      <c r="B171" s="15" t="s">
        <v>56</v>
      </c>
      <c r="C171" s="89" t="s">
        <v>9</v>
      </c>
      <c r="D171" s="15" t="s">
        <v>248</v>
      </c>
      <c r="E171" s="15"/>
      <c r="F171" s="75" t="s">
        <v>53</v>
      </c>
      <c r="G171" s="90">
        <f>G172</f>
        <v>0</v>
      </c>
    </row>
    <row r="172" spans="1:7" ht="30" hidden="1">
      <c r="A172" s="85"/>
      <c r="B172" s="15" t="s">
        <v>56</v>
      </c>
      <c r="C172" s="89" t="s">
        <v>9</v>
      </c>
      <c r="D172" s="15" t="s">
        <v>248</v>
      </c>
      <c r="E172" s="15" t="s">
        <v>24</v>
      </c>
      <c r="F172" s="80" t="s">
        <v>411</v>
      </c>
      <c r="G172" s="90">
        <f>'при.4'!H206</f>
        <v>0</v>
      </c>
    </row>
    <row r="173" spans="1:7" ht="75" hidden="1">
      <c r="A173" s="85"/>
      <c r="B173" s="15" t="s">
        <v>56</v>
      </c>
      <c r="C173" s="89" t="s">
        <v>9</v>
      </c>
      <c r="D173" s="15" t="s">
        <v>164</v>
      </c>
      <c r="E173" s="15"/>
      <c r="F173" s="75" t="s">
        <v>53</v>
      </c>
      <c r="G173" s="90">
        <f>G174</f>
        <v>0</v>
      </c>
    </row>
    <row r="174" spans="1:7" ht="30" hidden="1">
      <c r="A174" s="85"/>
      <c r="B174" s="15" t="s">
        <v>56</v>
      </c>
      <c r="C174" s="89" t="s">
        <v>9</v>
      </c>
      <c r="D174" s="15" t="s">
        <v>164</v>
      </c>
      <c r="E174" s="15" t="s">
        <v>24</v>
      </c>
      <c r="F174" s="16" t="s">
        <v>40</v>
      </c>
      <c r="G174" s="90">
        <f>'при.4'!H208</f>
        <v>0</v>
      </c>
    </row>
    <row r="175" spans="1:7" ht="15">
      <c r="A175" s="4" t="s">
        <v>60</v>
      </c>
      <c r="B175" s="85" t="s">
        <v>15</v>
      </c>
      <c r="C175" s="85"/>
      <c r="D175" s="85"/>
      <c r="E175" s="15"/>
      <c r="F175" s="91" t="s">
        <v>58</v>
      </c>
      <c r="G175" s="19">
        <f>G176+G182</f>
        <v>6132.0655799999995</v>
      </c>
    </row>
    <row r="176" spans="1:7" ht="15">
      <c r="A176" s="8"/>
      <c r="B176" s="24" t="s">
        <v>15</v>
      </c>
      <c r="C176" s="8" t="s">
        <v>6</v>
      </c>
      <c r="D176" s="8"/>
      <c r="E176" s="24"/>
      <c r="F176" s="21" t="s">
        <v>14</v>
      </c>
      <c r="G176" s="10">
        <f>G177</f>
        <v>5961.5655799999995</v>
      </c>
    </row>
    <row r="177" spans="1:7" ht="15">
      <c r="A177" s="8"/>
      <c r="B177" s="24" t="s">
        <v>15</v>
      </c>
      <c r="C177" s="24" t="s">
        <v>6</v>
      </c>
      <c r="D177" s="24" t="s">
        <v>87</v>
      </c>
      <c r="E177" s="24"/>
      <c r="F177" s="25" t="s">
        <v>36</v>
      </c>
      <c r="G177" s="10">
        <f>G178</f>
        <v>5961.5655799999995</v>
      </c>
    </row>
    <row r="178" spans="1:7" ht="15">
      <c r="A178" s="8"/>
      <c r="B178" s="24" t="s">
        <v>15</v>
      </c>
      <c r="C178" s="24" t="s">
        <v>6</v>
      </c>
      <c r="D178" s="24" t="s">
        <v>205</v>
      </c>
      <c r="E178" s="24"/>
      <c r="F178" s="25" t="s">
        <v>36</v>
      </c>
      <c r="G178" s="10">
        <f>G179</f>
        <v>5961.5655799999995</v>
      </c>
    </row>
    <row r="179" spans="1:7" ht="15">
      <c r="A179" s="8"/>
      <c r="B179" s="24" t="s">
        <v>15</v>
      </c>
      <c r="C179" s="24" t="s">
        <v>6</v>
      </c>
      <c r="D179" s="24" t="s">
        <v>87</v>
      </c>
      <c r="E179" s="24"/>
      <c r="F179" s="25" t="s">
        <v>36</v>
      </c>
      <c r="G179" s="10">
        <f>G180</f>
        <v>5961.5655799999995</v>
      </c>
    </row>
    <row r="180" spans="1:7" ht="60">
      <c r="A180" s="8"/>
      <c r="B180" s="24" t="s">
        <v>15</v>
      </c>
      <c r="C180" s="24" t="s">
        <v>6</v>
      </c>
      <c r="D180" s="24" t="s">
        <v>100</v>
      </c>
      <c r="E180" s="24"/>
      <c r="F180" s="25" t="s">
        <v>59</v>
      </c>
      <c r="G180" s="10">
        <f>G181</f>
        <v>5961.5655799999995</v>
      </c>
    </row>
    <row r="181" spans="1:7" ht="36" customHeight="1">
      <c r="A181" s="8"/>
      <c r="B181" s="24" t="s">
        <v>15</v>
      </c>
      <c r="C181" s="24" t="s">
        <v>6</v>
      </c>
      <c r="D181" s="24" t="s">
        <v>100</v>
      </c>
      <c r="E181" s="8" t="s">
        <v>73</v>
      </c>
      <c r="F181" s="145" t="s">
        <v>255</v>
      </c>
      <c r="G181" s="10">
        <f>'при.4'!H215</f>
        <v>5961.5655799999995</v>
      </c>
    </row>
    <row r="182" spans="1:7" ht="29.25" customHeight="1">
      <c r="A182" s="8"/>
      <c r="B182" s="24" t="s">
        <v>15</v>
      </c>
      <c r="C182" s="141" t="s">
        <v>22</v>
      </c>
      <c r="D182" s="141"/>
      <c r="E182" s="8"/>
      <c r="F182" s="33" t="s">
        <v>217</v>
      </c>
      <c r="G182" s="10">
        <f>G183+G190</f>
        <v>170.5</v>
      </c>
    </row>
    <row r="183" spans="1:7" ht="54.75" customHeight="1">
      <c r="A183" s="85"/>
      <c r="B183" s="15" t="s">
        <v>15</v>
      </c>
      <c r="C183" s="89" t="s">
        <v>22</v>
      </c>
      <c r="D183" s="92" t="s">
        <v>220</v>
      </c>
      <c r="E183" s="15"/>
      <c r="F183" s="16" t="s">
        <v>417</v>
      </c>
      <c r="G183" s="90">
        <f>G184</f>
        <v>140.5</v>
      </c>
    </row>
    <row r="184" spans="1:7" ht="60">
      <c r="A184" s="85"/>
      <c r="B184" s="15" t="s">
        <v>15</v>
      </c>
      <c r="C184" s="89" t="s">
        <v>22</v>
      </c>
      <c r="D184" s="92" t="s">
        <v>170</v>
      </c>
      <c r="E184" s="15"/>
      <c r="F184" s="93" t="s">
        <v>253</v>
      </c>
      <c r="G184" s="90">
        <f>G185</f>
        <v>140.5</v>
      </c>
    </row>
    <row r="185" spans="1:7" ht="60">
      <c r="A185" s="85"/>
      <c r="B185" s="15" t="s">
        <v>15</v>
      </c>
      <c r="C185" s="89" t="s">
        <v>22</v>
      </c>
      <c r="D185" s="92" t="s">
        <v>170</v>
      </c>
      <c r="E185" s="15"/>
      <c r="F185" s="93" t="s">
        <v>211</v>
      </c>
      <c r="G185" s="90">
        <f>'при.4'!H219</f>
        <v>140.5</v>
      </c>
    </row>
    <row r="186" spans="1:7" ht="75" hidden="1">
      <c r="A186" s="85"/>
      <c r="B186" s="15" t="s">
        <v>15</v>
      </c>
      <c r="C186" s="89" t="s">
        <v>22</v>
      </c>
      <c r="D186" s="92" t="s">
        <v>249</v>
      </c>
      <c r="E186" s="15"/>
      <c r="F186" s="75" t="s">
        <v>53</v>
      </c>
      <c r="G186" s="90">
        <f>G187</f>
        <v>0</v>
      </c>
    </row>
    <row r="187" spans="1:7" ht="36.75" customHeight="1" hidden="1">
      <c r="A187" s="85"/>
      <c r="B187" s="15" t="s">
        <v>15</v>
      </c>
      <c r="C187" s="89" t="s">
        <v>22</v>
      </c>
      <c r="D187" s="92" t="s">
        <v>249</v>
      </c>
      <c r="E187" s="15" t="s">
        <v>73</v>
      </c>
      <c r="F187" s="145" t="s">
        <v>255</v>
      </c>
      <c r="G187" s="90">
        <f>'при.4'!H221</f>
        <v>0</v>
      </c>
    </row>
    <row r="188" spans="1:7" ht="43.5" customHeight="1">
      <c r="A188" s="85"/>
      <c r="B188" s="15" t="s">
        <v>15</v>
      </c>
      <c r="C188" s="89" t="s">
        <v>22</v>
      </c>
      <c r="D188" s="92" t="s">
        <v>443</v>
      </c>
      <c r="E188" s="15"/>
      <c r="F188" s="75" t="s">
        <v>53</v>
      </c>
      <c r="G188" s="90">
        <f>G189</f>
        <v>140.5</v>
      </c>
    </row>
    <row r="189" spans="1:7" ht="36.75" customHeight="1">
      <c r="A189" s="85"/>
      <c r="B189" s="15" t="s">
        <v>15</v>
      </c>
      <c r="C189" s="89" t="s">
        <v>22</v>
      </c>
      <c r="D189" s="92" t="s">
        <v>443</v>
      </c>
      <c r="E189" s="15" t="s">
        <v>73</v>
      </c>
      <c r="F189" s="145" t="s">
        <v>255</v>
      </c>
      <c r="G189" s="90">
        <f>'при.4'!H223</f>
        <v>140.5</v>
      </c>
    </row>
    <row r="190" spans="1:7" ht="36.75" customHeight="1">
      <c r="A190" s="85"/>
      <c r="B190" s="15" t="s">
        <v>15</v>
      </c>
      <c r="C190" s="89" t="s">
        <v>22</v>
      </c>
      <c r="D190" s="92" t="s">
        <v>262</v>
      </c>
      <c r="E190" s="15"/>
      <c r="F190" s="102" t="s">
        <v>419</v>
      </c>
      <c r="G190" s="90">
        <f>G191</f>
        <v>30</v>
      </c>
    </row>
    <row r="191" spans="1:7" ht="30" customHeight="1">
      <c r="A191" s="85"/>
      <c r="B191" s="15" t="s">
        <v>15</v>
      </c>
      <c r="C191" s="89" t="s">
        <v>22</v>
      </c>
      <c r="D191" s="92" t="s">
        <v>261</v>
      </c>
      <c r="E191" s="15"/>
      <c r="F191" s="67" t="s">
        <v>256</v>
      </c>
      <c r="G191" s="90">
        <f>G192</f>
        <v>30</v>
      </c>
    </row>
    <row r="192" spans="1:7" ht="36.75" customHeight="1">
      <c r="A192" s="85"/>
      <c r="B192" s="15" t="s">
        <v>15</v>
      </c>
      <c r="C192" s="89" t="s">
        <v>22</v>
      </c>
      <c r="D192" s="92" t="s">
        <v>261</v>
      </c>
      <c r="E192" s="15"/>
      <c r="F192" s="147" t="s">
        <v>257</v>
      </c>
      <c r="G192" s="90">
        <f>G193+G195</f>
        <v>30</v>
      </c>
    </row>
    <row r="193" spans="1:7" ht="78" customHeight="1">
      <c r="A193" s="85"/>
      <c r="B193" s="15" t="s">
        <v>15</v>
      </c>
      <c r="C193" s="89" t="s">
        <v>22</v>
      </c>
      <c r="D193" s="92" t="s">
        <v>259</v>
      </c>
      <c r="E193" s="15"/>
      <c r="F193" s="97" t="s">
        <v>53</v>
      </c>
      <c r="G193" s="90">
        <f>G194</f>
        <v>30</v>
      </c>
    </row>
    <row r="194" spans="1:7" ht="33" customHeight="1">
      <c r="A194" s="85"/>
      <c r="B194" s="15" t="s">
        <v>15</v>
      </c>
      <c r="C194" s="89" t="s">
        <v>22</v>
      </c>
      <c r="D194" s="92" t="s">
        <v>259</v>
      </c>
      <c r="E194" s="15" t="s">
        <v>73</v>
      </c>
      <c r="F194" s="145" t="s">
        <v>255</v>
      </c>
      <c r="G194" s="90">
        <f>'при.4'!H228</f>
        <v>30</v>
      </c>
    </row>
    <row r="195" spans="1:7" ht="75" customHeight="1" hidden="1">
      <c r="A195" s="85"/>
      <c r="B195" s="15" t="s">
        <v>15</v>
      </c>
      <c r="C195" s="89" t="s">
        <v>22</v>
      </c>
      <c r="D195" s="92" t="s">
        <v>260</v>
      </c>
      <c r="E195" s="15"/>
      <c r="F195" s="97" t="s">
        <v>53</v>
      </c>
      <c r="G195" s="90">
        <f>G196</f>
        <v>0</v>
      </c>
    </row>
    <row r="196" spans="1:7" ht="30.75" customHeight="1" hidden="1">
      <c r="A196" s="85"/>
      <c r="B196" s="15" t="s">
        <v>15</v>
      </c>
      <c r="C196" s="89" t="s">
        <v>22</v>
      </c>
      <c r="D196" s="92" t="s">
        <v>260</v>
      </c>
      <c r="E196" s="15" t="s">
        <v>73</v>
      </c>
      <c r="F196" s="145" t="s">
        <v>255</v>
      </c>
      <c r="G196" s="90">
        <f>'при.4'!H230</f>
        <v>0</v>
      </c>
    </row>
    <row r="197" spans="1:7" ht="16.5" customHeight="1">
      <c r="A197" s="85"/>
      <c r="B197" s="76" t="s">
        <v>265</v>
      </c>
      <c r="C197" s="76" t="s">
        <v>103</v>
      </c>
      <c r="D197" s="76"/>
      <c r="E197" s="15"/>
      <c r="F197" s="102" t="s">
        <v>264</v>
      </c>
      <c r="G197" s="70">
        <f>G198</f>
        <v>294.44</v>
      </c>
    </row>
    <row r="198" spans="1:7" ht="16.5" customHeight="1">
      <c r="A198" s="85"/>
      <c r="B198" s="72" t="s">
        <v>265</v>
      </c>
      <c r="C198" s="72" t="s">
        <v>56</v>
      </c>
      <c r="D198" s="72"/>
      <c r="E198" s="15"/>
      <c r="F198" s="80" t="s">
        <v>266</v>
      </c>
      <c r="G198" s="73">
        <f>G199</f>
        <v>294.44</v>
      </c>
    </row>
    <row r="199" spans="1:7" ht="15.75" customHeight="1">
      <c r="A199" s="85"/>
      <c r="B199" s="72" t="s">
        <v>265</v>
      </c>
      <c r="C199" s="72" t="s">
        <v>56</v>
      </c>
      <c r="D199" s="72" t="s">
        <v>87</v>
      </c>
      <c r="E199" s="15"/>
      <c r="F199" s="105" t="s">
        <v>36</v>
      </c>
      <c r="G199" s="73">
        <f>G200</f>
        <v>294.44</v>
      </c>
    </row>
    <row r="200" spans="1:7" ht="17.25" customHeight="1">
      <c r="A200" s="85"/>
      <c r="B200" s="72" t="s">
        <v>265</v>
      </c>
      <c r="C200" s="72" t="s">
        <v>56</v>
      </c>
      <c r="D200" s="72" t="s">
        <v>87</v>
      </c>
      <c r="E200" s="15"/>
      <c r="F200" s="105" t="s">
        <v>36</v>
      </c>
      <c r="G200" s="73">
        <f>G202</f>
        <v>294.44</v>
      </c>
    </row>
    <row r="201" spans="1:7" ht="17.25" customHeight="1">
      <c r="A201" s="85"/>
      <c r="B201" s="72" t="s">
        <v>265</v>
      </c>
      <c r="C201" s="72" t="s">
        <v>56</v>
      </c>
      <c r="D201" s="72" t="s">
        <v>87</v>
      </c>
      <c r="E201" s="15"/>
      <c r="F201" s="105" t="s">
        <v>36</v>
      </c>
      <c r="G201" s="73">
        <f>G202</f>
        <v>294.44</v>
      </c>
    </row>
    <row r="202" spans="1:7" ht="42.75" customHeight="1">
      <c r="A202" s="85"/>
      <c r="B202" s="72" t="s">
        <v>265</v>
      </c>
      <c r="C202" s="72" t="s">
        <v>56</v>
      </c>
      <c r="D202" s="72" t="s">
        <v>91</v>
      </c>
      <c r="E202" s="15"/>
      <c r="F202" s="35" t="s">
        <v>214</v>
      </c>
      <c r="G202" s="73">
        <f>G203</f>
        <v>294.44</v>
      </c>
    </row>
    <row r="203" spans="1:7" ht="28.5" customHeight="1">
      <c r="A203" s="85"/>
      <c r="B203" s="72" t="s">
        <v>265</v>
      </c>
      <c r="C203" s="72" t="s">
        <v>56</v>
      </c>
      <c r="D203" s="72" t="s">
        <v>91</v>
      </c>
      <c r="E203" s="15" t="s">
        <v>245</v>
      </c>
      <c r="F203" s="148" t="s">
        <v>267</v>
      </c>
      <c r="G203" s="73">
        <v>294.44</v>
      </c>
    </row>
    <row r="204" spans="1:7" ht="18" customHeight="1">
      <c r="A204" s="85" t="s">
        <v>425</v>
      </c>
      <c r="B204" s="76" t="s">
        <v>43</v>
      </c>
      <c r="C204" s="76" t="s">
        <v>103</v>
      </c>
      <c r="D204" s="76"/>
      <c r="E204" s="85"/>
      <c r="F204" s="229" t="s">
        <v>422</v>
      </c>
      <c r="G204" s="70">
        <f aca="true" t="shared" si="0" ref="G204:G209">G205</f>
        <v>20</v>
      </c>
    </row>
    <row r="205" spans="1:7" ht="28.5" customHeight="1">
      <c r="A205" s="85"/>
      <c r="B205" s="72" t="s">
        <v>43</v>
      </c>
      <c r="C205" s="72" t="s">
        <v>9</v>
      </c>
      <c r="D205" s="72"/>
      <c r="E205" s="15"/>
      <c r="F205" s="230" t="s">
        <v>423</v>
      </c>
      <c r="G205" s="73">
        <f t="shared" si="0"/>
        <v>20</v>
      </c>
    </row>
    <row r="206" spans="1:7" ht="44.25" customHeight="1">
      <c r="A206" s="85"/>
      <c r="B206" s="72" t="s">
        <v>43</v>
      </c>
      <c r="C206" s="72" t="s">
        <v>9</v>
      </c>
      <c r="D206" s="72" t="s">
        <v>206</v>
      </c>
      <c r="E206" s="15"/>
      <c r="F206" s="231" t="s">
        <v>428</v>
      </c>
      <c r="G206" s="73">
        <f t="shared" si="0"/>
        <v>20</v>
      </c>
    </row>
    <row r="207" spans="1:7" ht="47.25" customHeight="1">
      <c r="A207" s="85"/>
      <c r="B207" s="72" t="s">
        <v>43</v>
      </c>
      <c r="C207" s="72" t="s">
        <v>9</v>
      </c>
      <c r="D207" s="72" t="s">
        <v>169</v>
      </c>
      <c r="E207" s="15"/>
      <c r="F207" s="232" t="s">
        <v>429</v>
      </c>
      <c r="G207" s="73">
        <f t="shared" si="0"/>
        <v>20</v>
      </c>
    </row>
    <row r="208" spans="1:7" ht="43.5" customHeight="1">
      <c r="A208" s="85"/>
      <c r="B208" s="72" t="s">
        <v>43</v>
      </c>
      <c r="C208" s="72" t="s">
        <v>9</v>
      </c>
      <c r="D208" s="72" t="s">
        <v>169</v>
      </c>
      <c r="E208" s="15"/>
      <c r="F208" s="233" t="s">
        <v>430</v>
      </c>
      <c r="G208" s="73">
        <f>G209+G211</f>
        <v>20</v>
      </c>
    </row>
    <row r="209" spans="1:7" ht="77.25" customHeight="1" hidden="1">
      <c r="A209" s="85"/>
      <c r="B209" s="72" t="s">
        <v>43</v>
      </c>
      <c r="C209" s="72" t="s">
        <v>9</v>
      </c>
      <c r="D209" s="72" t="s">
        <v>248</v>
      </c>
      <c r="E209" s="15"/>
      <c r="F209" s="97" t="s">
        <v>53</v>
      </c>
      <c r="G209" s="73">
        <f t="shared" si="0"/>
        <v>0</v>
      </c>
    </row>
    <row r="210" spans="1:7" ht="30.75" customHeight="1" hidden="1">
      <c r="A210" s="85"/>
      <c r="B210" s="72" t="s">
        <v>43</v>
      </c>
      <c r="C210" s="72" t="s">
        <v>9</v>
      </c>
      <c r="D210" s="72" t="s">
        <v>248</v>
      </c>
      <c r="E210" s="15" t="s">
        <v>24</v>
      </c>
      <c r="F210" s="80" t="s">
        <v>411</v>
      </c>
      <c r="G210" s="73">
        <f>'при.4'!H244</f>
        <v>0</v>
      </c>
    </row>
    <row r="211" spans="1:7" ht="58.5" customHeight="1">
      <c r="A211" s="85"/>
      <c r="B211" s="72" t="s">
        <v>43</v>
      </c>
      <c r="C211" s="72" t="s">
        <v>9</v>
      </c>
      <c r="D211" s="72" t="s">
        <v>446</v>
      </c>
      <c r="E211" s="15"/>
      <c r="F211" s="97" t="s">
        <v>53</v>
      </c>
      <c r="G211" s="73">
        <f>G212</f>
        <v>20</v>
      </c>
    </row>
    <row r="212" spans="1:7" ht="30.75" customHeight="1">
      <c r="A212" s="85"/>
      <c r="B212" s="72" t="s">
        <v>43</v>
      </c>
      <c r="C212" s="72" t="s">
        <v>9</v>
      </c>
      <c r="D212" s="72" t="s">
        <v>446</v>
      </c>
      <c r="E212" s="15" t="s">
        <v>24</v>
      </c>
      <c r="F212" s="80" t="s">
        <v>411</v>
      </c>
      <c r="G212" s="73">
        <f>'при.4'!H246</f>
        <v>20</v>
      </c>
    </row>
    <row r="213" spans="1:7" ht="14.25">
      <c r="A213" s="112"/>
      <c r="B213" s="112"/>
      <c r="C213" s="112"/>
      <c r="D213" s="112"/>
      <c r="E213" s="112"/>
      <c r="F213" s="113" t="s">
        <v>212</v>
      </c>
      <c r="G213" s="138">
        <f>G175+G14+G67+G75+G88+G121+G164+G197+G204</f>
        <v>48818.40921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5">
      <selection activeCell="A9" sqref="A9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49" t="s">
        <v>231</v>
      </c>
      <c r="D1" s="249"/>
      <c r="E1" s="249"/>
      <c r="F1" s="249"/>
      <c r="G1" s="249"/>
      <c r="H1" s="249"/>
    </row>
    <row r="2" spans="2:8" ht="15" hidden="1">
      <c r="B2" s="249" t="s">
        <v>232</v>
      </c>
      <c r="C2" s="249"/>
      <c r="D2" s="249"/>
      <c r="E2" s="249"/>
      <c r="F2" s="249"/>
      <c r="G2" s="249"/>
      <c r="H2" s="249"/>
    </row>
    <row r="3" spans="2:8" ht="15" hidden="1">
      <c r="B3" s="249" t="s">
        <v>230</v>
      </c>
      <c r="C3" s="249"/>
      <c r="D3" s="249"/>
      <c r="E3" s="249"/>
      <c r="F3" s="249"/>
      <c r="G3" s="249"/>
      <c r="H3" s="249"/>
    </row>
    <row r="4" spans="2:8" ht="15" hidden="1">
      <c r="B4" s="249" t="s">
        <v>233</v>
      </c>
      <c r="C4" s="249"/>
      <c r="D4" s="249"/>
      <c r="E4" s="249"/>
      <c r="F4" s="249"/>
      <c r="G4" s="249"/>
      <c r="H4" s="249"/>
    </row>
    <row r="5" spans="2:8" ht="13.5" customHeight="1">
      <c r="B5" s="114"/>
      <c r="C5" s="249" t="s">
        <v>231</v>
      </c>
      <c r="D5" s="249"/>
      <c r="E5" s="249"/>
      <c r="F5" s="249"/>
      <c r="G5" s="249"/>
      <c r="H5" s="249"/>
    </row>
    <row r="6" spans="2:8" ht="13.5" customHeight="1">
      <c r="B6" s="249" t="s">
        <v>229</v>
      </c>
      <c r="C6" s="249"/>
      <c r="D6" s="249"/>
      <c r="E6" s="249"/>
      <c r="F6" s="249"/>
      <c r="G6" s="249"/>
      <c r="H6" s="249"/>
    </row>
    <row r="7" spans="2:8" ht="13.5" customHeight="1">
      <c r="B7" s="249" t="s">
        <v>412</v>
      </c>
      <c r="C7" s="249"/>
      <c r="D7" s="249"/>
      <c r="E7" s="249"/>
      <c r="F7" s="249"/>
      <c r="G7" s="249"/>
      <c r="H7" s="249"/>
    </row>
    <row r="8" spans="1:8" ht="14.25" customHeight="1">
      <c r="A8" s="249" t="s">
        <v>456</v>
      </c>
      <c r="B8" s="249"/>
      <c r="C8" s="249"/>
      <c r="D8" s="249"/>
      <c r="E8" s="249"/>
      <c r="F8" s="249"/>
      <c r="G8" s="249"/>
      <c r="H8" s="249"/>
    </row>
    <row r="9" spans="1:8" ht="15">
      <c r="A9" s="1"/>
      <c r="B9" s="114"/>
      <c r="C9" s="249" t="s">
        <v>231</v>
      </c>
      <c r="D9" s="249"/>
      <c r="E9" s="249"/>
      <c r="F9" s="249"/>
      <c r="G9" s="249"/>
      <c r="H9" s="249"/>
    </row>
    <row r="10" spans="1:8" ht="15">
      <c r="A10" s="1"/>
      <c r="B10" s="249" t="s">
        <v>229</v>
      </c>
      <c r="C10" s="249"/>
      <c r="D10" s="249"/>
      <c r="E10" s="249"/>
      <c r="F10" s="249"/>
      <c r="G10" s="249"/>
      <c r="H10" s="249"/>
    </row>
    <row r="11" spans="1:8" ht="15">
      <c r="A11" s="1"/>
      <c r="B11" s="249" t="s">
        <v>412</v>
      </c>
      <c r="C11" s="249"/>
      <c r="D11" s="249"/>
      <c r="E11" s="249"/>
      <c r="F11" s="249"/>
      <c r="G11" s="249"/>
      <c r="H11" s="249"/>
    </row>
    <row r="12" spans="1:8" ht="15">
      <c r="A12" s="1"/>
      <c r="B12" s="36"/>
      <c r="C12" s="36"/>
      <c r="D12" s="36"/>
      <c r="E12" s="36"/>
      <c r="F12" s="249" t="s">
        <v>436</v>
      </c>
      <c r="G12" s="249"/>
      <c r="H12" s="249"/>
    </row>
    <row r="13" spans="1:8" ht="15">
      <c r="A13" s="1"/>
      <c r="B13" s="1"/>
      <c r="C13" s="249"/>
      <c r="D13" s="249"/>
      <c r="E13" s="249"/>
      <c r="F13" s="249"/>
      <c r="G13" s="249"/>
      <c r="H13" s="249"/>
    </row>
    <row r="14" spans="1:8" ht="15">
      <c r="A14" s="1"/>
      <c r="B14" s="260" t="s">
        <v>420</v>
      </c>
      <c r="C14" s="260"/>
      <c r="D14" s="260"/>
      <c r="E14" s="260"/>
      <c r="F14" s="260"/>
      <c r="G14" s="260"/>
      <c r="H14" s="260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61" t="s">
        <v>61</v>
      </c>
      <c r="B16" s="261" t="s">
        <v>31</v>
      </c>
      <c r="C16" s="262" t="s">
        <v>3</v>
      </c>
      <c r="D16" s="262"/>
      <c r="E16" s="262"/>
      <c r="F16" s="262"/>
      <c r="G16" s="262"/>
      <c r="H16" s="261" t="s">
        <v>32</v>
      </c>
    </row>
    <row r="17" spans="1:8" ht="45">
      <c r="A17" s="261"/>
      <c r="B17" s="261"/>
      <c r="C17" s="39" t="s">
        <v>160</v>
      </c>
      <c r="D17" s="39" t="s">
        <v>102</v>
      </c>
      <c r="E17" s="39" t="s">
        <v>101</v>
      </c>
      <c r="F17" s="39" t="s">
        <v>1</v>
      </c>
      <c r="G17" s="39" t="s">
        <v>2</v>
      </c>
      <c r="H17" s="261"/>
    </row>
    <row r="18" spans="1:8" ht="42.75">
      <c r="A18" s="6" t="s">
        <v>62</v>
      </c>
      <c r="B18" s="100" t="s">
        <v>68</v>
      </c>
      <c r="C18" s="68" t="s">
        <v>18</v>
      </c>
      <c r="D18" s="69"/>
      <c r="E18" s="69"/>
      <c r="F18" s="69"/>
      <c r="G18" s="69"/>
      <c r="H18" s="70">
        <f>H19+H79+H87+H100+H140+H198</f>
        <v>42371.90363</v>
      </c>
    </row>
    <row r="19" spans="1:8" ht="15">
      <c r="A19" s="6"/>
      <c r="B19" s="96" t="s">
        <v>34</v>
      </c>
      <c r="C19" s="68" t="s">
        <v>18</v>
      </c>
      <c r="D19" s="68" t="s">
        <v>6</v>
      </c>
      <c r="E19" s="71"/>
      <c r="F19" s="71"/>
      <c r="G19" s="71"/>
      <c r="H19" s="70">
        <f>H20+H27+H39+H45+H33</f>
        <v>13498.003309999998</v>
      </c>
    </row>
    <row r="20" spans="1:8" ht="45">
      <c r="A20" s="26"/>
      <c r="B20" s="97" t="s">
        <v>63</v>
      </c>
      <c r="C20" s="69" t="s">
        <v>18</v>
      </c>
      <c r="D20" s="72" t="s">
        <v>6</v>
      </c>
      <c r="E20" s="72" t="s">
        <v>11</v>
      </c>
      <c r="F20" s="72"/>
      <c r="G20" s="72"/>
      <c r="H20" s="73">
        <f>H21</f>
        <v>2193.428</v>
      </c>
    </row>
    <row r="21" spans="1:8" ht="15">
      <c r="A21" s="26"/>
      <c r="B21" s="101" t="s">
        <v>38</v>
      </c>
      <c r="C21" s="69" t="s">
        <v>18</v>
      </c>
      <c r="D21" s="72" t="s">
        <v>6</v>
      </c>
      <c r="E21" s="72" t="s">
        <v>11</v>
      </c>
      <c r="F21" s="72" t="s">
        <v>87</v>
      </c>
      <c r="G21" s="72"/>
      <c r="H21" s="73">
        <f>H22</f>
        <v>2193.428</v>
      </c>
    </row>
    <row r="22" spans="1:8" ht="15">
      <c r="A22" s="26"/>
      <c r="B22" s="101" t="s">
        <v>38</v>
      </c>
      <c r="C22" s="69" t="s">
        <v>18</v>
      </c>
      <c r="D22" s="72" t="s">
        <v>6</v>
      </c>
      <c r="E22" s="72" t="s">
        <v>11</v>
      </c>
      <c r="F22" s="72" t="s">
        <v>87</v>
      </c>
      <c r="G22" s="72"/>
      <c r="H22" s="73">
        <f>H23</f>
        <v>2193.428</v>
      </c>
    </row>
    <row r="23" spans="1:8" ht="15">
      <c r="A23" s="26"/>
      <c r="B23" s="101" t="s">
        <v>38</v>
      </c>
      <c r="C23" s="69" t="s">
        <v>18</v>
      </c>
      <c r="D23" s="72" t="s">
        <v>6</v>
      </c>
      <c r="E23" s="72" t="s">
        <v>11</v>
      </c>
      <c r="F23" s="72" t="s">
        <v>87</v>
      </c>
      <c r="G23" s="72"/>
      <c r="H23" s="73">
        <f>H24</f>
        <v>2193.428</v>
      </c>
    </row>
    <row r="24" spans="1:8" ht="15">
      <c r="A24" s="26"/>
      <c r="B24" s="101" t="s">
        <v>7</v>
      </c>
      <c r="C24" s="69" t="s">
        <v>18</v>
      </c>
      <c r="D24" s="72" t="s">
        <v>6</v>
      </c>
      <c r="E24" s="72" t="s">
        <v>11</v>
      </c>
      <c r="F24" s="72" t="s">
        <v>88</v>
      </c>
      <c r="G24" s="72"/>
      <c r="H24" s="73">
        <f>H25+H26</f>
        <v>2193.428</v>
      </c>
    </row>
    <row r="25" spans="1:8" ht="90">
      <c r="A25" s="26"/>
      <c r="B25" s="80" t="s">
        <v>37</v>
      </c>
      <c r="C25" s="69" t="s">
        <v>18</v>
      </c>
      <c r="D25" s="72" t="s">
        <v>6</v>
      </c>
      <c r="E25" s="72" t="s">
        <v>11</v>
      </c>
      <c r="F25" s="72" t="s">
        <v>88</v>
      </c>
      <c r="G25" s="72" t="s">
        <v>23</v>
      </c>
      <c r="H25" s="73">
        <f>2075.428+118</f>
        <v>2193.428</v>
      </c>
    </row>
    <row r="26" spans="1:8" ht="30" hidden="1">
      <c r="A26" s="26"/>
      <c r="B26" s="80" t="s">
        <v>40</v>
      </c>
      <c r="C26" s="69" t="s">
        <v>18</v>
      </c>
      <c r="D26" s="72" t="s">
        <v>6</v>
      </c>
      <c r="E26" s="72" t="s">
        <v>11</v>
      </c>
      <c r="F26" s="72" t="s">
        <v>88</v>
      </c>
      <c r="G26" s="72" t="s">
        <v>24</v>
      </c>
      <c r="H26" s="73"/>
    </row>
    <row r="27" spans="1:8" ht="59.25" customHeight="1">
      <c r="A27" s="26"/>
      <c r="B27" s="102" t="s">
        <v>64</v>
      </c>
      <c r="C27" s="68" t="s">
        <v>18</v>
      </c>
      <c r="D27" s="76" t="s">
        <v>6</v>
      </c>
      <c r="E27" s="76" t="s">
        <v>22</v>
      </c>
      <c r="F27" s="76"/>
      <c r="G27" s="76"/>
      <c r="H27" s="70">
        <f>H28</f>
        <v>3645.497</v>
      </c>
    </row>
    <row r="28" spans="1:8" ht="15">
      <c r="A28" s="26"/>
      <c r="B28" s="80" t="s">
        <v>38</v>
      </c>
      <c r="C28" s="69" t="s">
        <v>18</v>
      </c>
      <c r="D28" s="72" t="s">
        <v>6</v>
      </c>
      <c r="E28" s="72" t="s">
        <v>22</v>
      </c>
      <c r="F28" s="72" t="s">
        <v>87</v>
      </c>
      <c r="G28" s="72"/>
      <c r="H28" s="73">
        <f>H31</f>
        <v>3645.497</v>
      </c>
    </row>
    <row r="29" spans="1:8" ht="15">
      <c r="A29" s="26"/>
      <c r="B29" s="80" t="s">
        <v>38</v>
      </c>
      <c r="C29" s="69" t="s">
        <v>18</v>
      </c>
      <c r="D29" s="72" t="s">
        <v>6</v>
      </c>
      <c r="E29" s="72" t="s">
        <v>22</v>
      </c>
      <c r="F29" s="72" t="s">
        <v>87</v>
      </c>
      <c r="G29" s="72"/>
      <c r="H29" s="73">
        <f>H30</f>
        <v>3645.497</v>
      </c>
    </row>
    <row r="30" spans="1:8" ht="15">
      <c r="A30" s="26"/>
      <c r="B30" s="80" t="s">
        <v>38</v>
      </c>
      <c r="C30" s="69" t="s">
        <v>18</v>
      </c>
      <c r="D30" s="72" t="s">
        <v>6</v>
      </c>
      <c r="E30" s="72" t="s">
        <v>22</v>
      </c>
      <c r="F30" s="72" t="s">
        <v>87</v>
      </c>
      <c r="G30" s="72"/>
      <c r="H30" s="73">
        <f>H31</f>
        <v>3645.497</v>
      </c>
    </row>
    <row r="31" spans="1:8" ht="46.5" customHeight="1">
      <c r="A31" s="26"/>
      <c r="B31" s="80" t="s">
        <v>39</v>
      </c>
      <c r="C31" s="69" t="s">
        <v>18</v>
      </c>
      <c r="D31" s="72" t="s">
        <v>6</v>
      </c>
      <c r="E31" s="72" t="s">
        <v>22</v>
      </c>
      <c r="F31" s="72" t="s">
        <v>89</v>
      </c>
      <c r="G31" s="72"/>
      <c r="H31" s="73">
        <f>H32</f>
        <v>3645.497</v>
      </c>
    </row>
    <row r="32" spans="1:8" ht="90">
      <c r="A32" s="26"/>
      <c r="B32" s="80" t="s">
        <v>37</v>
      </c>
      <c r="C32" s="69" t="s">
        <v>18</v>
      </c>
      <c r="D32" s="72" t="s">
        <v>6</v>
      </c>
      <c r="E32" s="72" t="s">
        <v>22</v>
      </c>
      <c r="F32" s="72" t="s">
        <v>89</v>
      </c>
      <c r="G32" s="72" t="s">
        <v>23</v>
      </c>
      <c r="H32" s="73">
        <f>3645.497</f>
        <v>3645.497</v>
      </c>
    </row>
    <row r="33" spans="1:8" ht="28.5" hidden="1">
      <c r="A33" s="26"/>
      <c r="B33" s="94" t="s">
        <v>168</v>
      </c>
      <c r="C33" s="69" t="s">
        <v>18</v>
      </c>
      <c r="D33" s="72" t="s">
        <v>6</v>
      </c>
      <c r="E33" s="72" t="s">
        <v>166</v>
      </c>
      <c r="F33" s="72"/>
      <c r="G33" s="72"/>
      <c r="H33" s="73">
        <f>H34</f>
        <v>0</v>
      </c>
    </row>
    <row r="34" spans="1:8" ht="15" hidden="1">
      <c r="A34" s="26"/>
      <c r="B34" s="101" t="s">
        <v>38</v>
      </c>
      <c r="C34" s="69" t="s">
        <v>18</v>
      </c>
      <c r="D34" s="72" t="s">
        <v>6</v>
      </c>
      <c r="E34" s="72" t="s">
        <v>166</v>
      </c>
      <c r="F34" s="72" t="s">
        <v>87</v>
      </c>
      <c r="G34" s="72"/>
      <c r="H34" s="73">
        <f>H37</f>
        <v>0</v>
      </c>
    </row>
    <row r="35" spans="1:8" ht="15" hidden="1">
      <c r="A35" s="26"/>
      <c r="B35" s="101" t="s">
        <v>38</v>
      </c>
      <c r="C35" s="69" t="s">
        <v>18</v>
      </c>
      <c r="D35" s="72" t="s">
        <v>6</v>
      </c>
      <c r="E35" s="72" t="s">
        <v>166</v>
      </c>
      <c r="F35" s="72" t="s">
        <v>87</v>
      </c>
      <c r="G35" s="72"/>
      <c r="H35" s="73">
        <f>H37</f>
        <v>0</v>
      </c>
    </row>
    <row r="36" spans="1:8" ht="15" hidden="1">
      <c r="A36" s="26"/>
      <c r="B36" s="101" t="s">
        <v>38</v>
      </c>
      <c r="C36" s="69" t="s">
        <v>18</v>
      </c>
      <c r="D36" s="72" t="s">
        <v>6</v>
      </c>
      <c r="E36" s="72" t="s">
        <v>166</v>
      </c>
      <c r="F36" s="72" t="s">
        <v>87</v>
      </c>
      <c r="G36" s="72"/>
      <c r="H36" s="73">
        <f>H37</f>
        <v>0</v>
      </c>
    </row>
    <row r="37" spans="1:8" ht="30" hidden="1">
      <c r="A37" s="26"/>
      <c r="B37" s="95" t="s">
        <v>167</v>
      </c>
      <c r="C37" s="69" t="s">
        <v>18</v>
      </c>
      <c r="D37" s="72" t="s">
        <v>6</v>
      </c>
      <c r="E37" s="72" t="s">
        <v>166</v>
      </c>
      <c r="F37" s="72" t="s">
        <v>90</v>
      </c>
      <c r="G37" s="72"/>
      <c r="H37" s="73">
        <f>H38</f>
        <v>0</v>
      </c>
    </row>
    <row r="38" spans="1:8" ht="30" hidden="1">
      <c r="A38" s="26"/>
      <c r="B38" s="80" t="s">
        <v>40</v>
      </c>
      <c r="C38" s="69" t="s">
        <v>18</v>
      </c>
      <c r="D38" s="72" t="s">
        <v>6</v>
      </c>
      <c r="E38" s="72" t="s">
        <v>166</v>
      </c>
      <c r="F38" s="72" t="s">
        <v>90</v>
      </c>
      <c r="G38" s="72" t="s">
        <v>25</v>
      </c>
      <c r="H38" s="73"/>
    </row>
    <row r="39" spans="1:8" ht="15">
      <c r="A39" s="26"/>
      <c r="B39" s="96" t="s">
        <v>8</v>
      </c>
      <c r="C39" s="69" t="s">
        <v>18</v>
      </c>
      <c r="D39" s="72" t="s">
        <v>6</v>
      </c>
      <c r="E39" s="72" t="s">
        <v>43</v>
      </c>
      <c r="F39" s="72"/>
      <c r="G39" s="72"/>
      <c r="H39" s="70">
        <f>H40</f>
        <v>7.5</v>
      </c>
    </row>
    <row r="40" spans="1:8" ht="15">
      <c r="A40" s="26"/>
      <c r="B40" s="101" t="s">
        <v>36</v>
      </c>
      <c r="C40" s="69" t="s">
        <v>18</v>
      </c>
      <c r="D40" s="72" t="s">
        <v>6</v>
      </c>
      <c r="E40" s="72" t="s">
        <v>43</v>
      </c>
      <c r="F40" s="72" t="s">
        <v>87</v>
      </c>
      <c r="G40" s="72"/>
      <c r="H40" s="73">
        <f>H43</f>
        <v>7.5</v>
      </c>
    </row>
    <row r="41" spans="1:8" ht="15">
      <c r="A41" s="26"/>
      <c r="B41" s="101" t="s">
        <v>36</v>
      </c>
      <c r="C41" s="69" t="s">
        <v>18</v>
      </c>
      <c r="D41" s="72" t="s">
        <v>6</v>
      </c>
      <c r="E41" s="72" t="s">
        <v>43</v>
      </c>
      <c r="F41" s="72" t="s">
        <v>87</v>
      </c>
      <c r="G41" s="72"/>
      <c r="H41" s="73">
        <f>H42</f>
        <v>7.5</v>
      </c>
    </row>
    <row r="42" spans="1:8" ht="15">
      <c r="A42" s="26"/>
      <c r="B42" s="101" t="s">
        <v>36</v>
      </c>
      <c r="C42" s="69" t="s">
        <v>18</v>
      </c>
      <c r="D42" s="72" t="s">
        <v>6</v>
      </c>
      <c r="E42" s="72" t="s">
        <v>43</v>
      </c>
      <c r="F42" s="72" t="s">
        <v>87</v>
      </c>
      <c r="G42" s="72"/>
      <c r="H42" s="73">
        <f>H43</f>
        <v>7.5</v>
      </c>
    </row>
    <row r="43" spans="1:8" ht="15">
      <c r="A43" s="26"/>
      <c r="B43" s="101" t="s">
        <v>44</v>
      </c>
      <c r="C43" s="69" t="s">
        <v>18</v>
      </c>
      <c r="D43" s="72" t="s">
        <v>6</v>
      </c>
      <c r="E43" s="72" t="s">
        <v>43</v>
      </c>
      <c r="F43" s="72" t="s">
        <v>182</v>
      </c>
      <c r="G43" s="72"/>
      <c r="H43" s="73">
        <f>H44</f>
        <v>7.5</v>
      </c>
    </row>
    <row r="44" spans="1:8" ht="15">
      <c r="A44" s="26"/>
      <c r="B44" s="97" t="s">
        <v>41</v>
      </c>
      <c r="C44" s="69" t="s">
        <v>18</v>
      </c>
      <c r="D44" s="72" t="s">
        <v>6</v>
      </c>
      <c r="E44" s="72" t="s">
        <v>43</v>
      </c>
      <c r="F44" s="72" t="s">
        <v>182</v>
      </c>
      <c r="G44" s="72" t="s">
        <v>25</v>
      </c>
      <c r="H44" s="73">
        <v>7.5</v>
      </c>
    </row>
    <row r="45" spans="1:8" ht="15">
      <c r="A45" s="26"/>
      <c r="B45" s="96" t="s">
        <v>12</v>
      </c>
      <c r="C45" s="69" t="s">
        <v>18</v>
      </c>
      <c r="D45" s="72" t="s">
        <v>6</v>
      </c>
      <c r="E45" s="72" t="s">
        <v>45</v>
      </c>
      <c r="F45" s="72"/>
      <c r="G45" s="72"/>
      <c r="H45" s="70">
        <f>H46+H63+H70</f>
        <v>7651.578309999999</v>
      </c>
    </row>
    <row r="46" spans="1:8" ht="15">
      <c r="A46" s="26"/>
      <c r="B46" s="101" t="s">
        <v>46</v>
      </c>
      <c r="C46" s="69" t="s">
        <v>18</v>
      </c>
      <c r="D46" s="72" t="s">
        <v>6</v>
      </c>
      <c r="E46" s="72" t="s">
        <v>45</v>
      </c>
      <c r="F46" s="72" t="s">
        <v>87</v>
      </c>
      <c r="G46" s="72"/>
      <c r="H46" s="73">
        <f>H47</f>
        <v>6419.214459999999</v>
      </c>
    </row>
    <row r="47" spans="1:8" ht="15">
      <c r="A47" s="26"/>
      <c r="B47" s="101" t="s">
        <v>46</v>
      </c>
      <c r="C47" s="69" t="s">
        <v>18</v>
      </c>
      <c r="D47" s="72" t="s">
        <v>6</v>
      </c>
      <c r="E47" s="72" t="s">
        <v>45</v>
      </c>
      <c r="F47" s="72" t="s">
        <v>87</v>
      </c>
      <c r="G47" s="72"/>
      <c r="H47" s="73">
        <f>H48</f>
        <v>6419.214459999999</v>
      </c>
    </row>
    <row r="48" spans="1:8" ht="15">
      <c r="A48" s="26"/>
      <c r="B48" s="101" t="s">
        <v>46</v>
      </c>
      <c r="C48" s="69" t="s">
        <v>18</v>
      </c>
      <c r="D48" s="72" t="s">
        <v>6</v>
      </c>
      <c r="E48" s="72" t="s">
        <v>45</v>
      </c>
      <c r="F48" s="72" t="s">
        <v>87</v>
      </c>
      <c r="G48" s="72"/>
      <c r="H48" s="73">
        <f>H61+H53+H57+H50</f>
        <v>6419.214459999999</v>
      </c>
    </row>
    <row r="49" spans="1:12" ht="60">
      <c r="A49" s="26"/>
      <c r="B49" s="101" t="s">
        <v>47</v>
      </c>
      <c r="C49" s="69" t="s">
        <v>18</v>
      </c>
      <c r="D49" s="72" t="s">
        <v>6</v>
      </c>
      <c r="E49" s="72" t="s">
        <v>45</v>
      </c>
      <c r="F49" s="72" t="s">
        <v>91</v>
      </c>
      <c r="G49" s="72"/>
      <c r="H49" s="73">
        <f>SUM(H50:H52)</f>
        <v>4276.075</v>
      </c>
      <c r="L49" s="218"/>
    </row>
    <row r="50" spans="1:11" ht="90">
      <c r="A50" s="26"/>
      <c r="B50" s="80" t="s">
        <v>37</v>
      </c>
      <c r="C50" s="69" t="s">
        <v>18</v>
      </c>
      <c r="D50" s="72" t="s">
        <v>6</v>
      </c>
      <c r="E50" s="72" t="s">
        <v>45</v>
      </c>
      <c r="F50" s="72" t="s">
        <v>91</v>
      </c>
      <c r="G50" s="72" t="s">
        <v>23</v>
      </c>
      <c r="H50" s="73">
        <f>298.38+3977.695</f>
        <v>4276.075</v>
      </c>
      <c r="K50" s="218"/>
    </row>
    <row r="51" spans="1:8" ht="30" hidden="1">
      <c r="A51" s="26"/>
      <c r="B51" s="80" t="s">
        <v>40</v>
      </c>
      <c r="C51" s="69" t="s">
        <v>18</v>
      </c>
      <c r="D51" s="72" t="s">
        <v>6</v>
      </c>
      <c r="E51" s="72" t="s">
        <v>45</v>
      </c>
      <c r="F51" s="72" t="s">
        <v>91</v>
      </c>
      <c r="G51" s="72" t="s">
        <v>24</v>
      </c>
      <c r="H51" s="73"/>
    </row>
    <row r="52" spans="1:8" ht="30" hidden="1">
      <c r="A52" s="26"/>
      <c r="B52" s="80" t="s">
        <v>40</v>
      </c>
      <c r="C52" s="69" t="s">
        <v>18</v>
      </c>
      <c r="D52" s="72" t="s">
        <v>6</v>
      </c>
      <c r="E52" s="72" t="s">
        <v>45</v>
      </c>
      <c r="F52" s="72" t="s">
        <v>91</v>
      </c>
      <c r="G52" s="72" t="s">
        <v>25</v>
      </c>
      <c r="H52" s="73">
        <f>188.081-188.081</f>
        <v>0</v>
      </c>
    </row>
    <row r="53" spans="1:8" ht="15">
      <c r="A53" s="26"/>
      <c r="B53" s="101" t="s">
        <v>48</v>
      </c>
      <c r="C53" s="69" t="s">
        <v>18</v>
      </c>
      <c r="D53" s="72" t="s">
        <v>6</v>
      </c>
      <c r="E53" s="72" t="s">
        <v>45</v>
      </c>
      <c r="F53" s="72" t="s">
        <v>92</v>
      </c>
      <c r="G53" s="72"/>
      <c r="H53" s="73">
        <f>H54</f>
        <v>2020.83946</v>
      </c>
    </row>
    <row r="54" spans="1:12" ht="45">
      <c r="A54" s="26"/>
      <c r="B54" s="80" t="s">
        <v>411</v>
      </c>
      <c r="C54" s="69" t="s">
        <v>18</v>
      </c>
      <c r="D54" s="72" t="s">
        <v>6</v>
      </c>
      <c r="E54" s="72" t="s">
        <v>45</v>
      </c>
      <c r="F54" s="72" t="s">
        <v>92</v>
      </c>
      <c r="G54" s="72" t="s">
        <v>24</v>
      </c>
      <c r="H54" s="73">
        <v>2020.83946</v>
      </c>
      <c r="L54" s="218"/>
    </row>
    <row r="55" spans="1:8" ht="15" hidden="1">
      <c r="A55" s="26"/>
      <c r="B55" s="80" t="s">
        <v>269</v>
      </c>
      <c r="C55" s="69" t="s">
        <v>18</v>
      </c>
      <c r="D55" s="72" t="s">
        <v>6</v>
      </c>
      <c r="E55" s="72" t="s">
        <v>45</v>
      </c>
      <c r="F55" s="72" t="s">
        <v>348</v>
      </c>
      <c r="G55" s="72"/>
      <c r="H55" s="73">
        <f>H56</f>
        <v>0</v>
      </c>
    </row>
    <row r="56" spans="1:12" ht="30" hidden="1">
      <c r="A56" s="26"/>
      <c r="B56" s="80" t="s">
        <v>40</v>
      </c>
      <c r="C56" s="69" t="s">
        <v>18</v>
      </c>
      <c r="D56" s="72" t="s">
        <v>6</v>
      </c>
      <c r="E56" s="72" t="s">
        <v>45</v>
      </c>
      <c r="F56" s="72" t="s">
        <v>348</v>
      </c>
      <c r="G56" s="72" t="s">
        <v>24</v>
      </c>
      <c r="H56" s="73"/>
      <c r="L56" s="218"/>
    </row>
    <row r="57" spans="1:8" ht="105">
      <c r="A57" s="26"/>
      <c r="B57" s="35" t="s">
        <v>270</v>
      </c>
      <c r="C57" s="69" t="s">
        <v>18</v>
      </c>
      <c r="D57" s="72" t="s">
        <v>6</v>
      </c>
      <c r="E57" s="72" t="s">
        <v>45</v>
      </c>
      <c r="F57" s="72" t="s">
        <v>272</v>
      </c>
      <c r="G57" s="72"/>
      <c r="H57" s="73">
        <f>H58</f>
        <v>100</v>
      </c>
    </row>
    <row r="58" spans="1:8" ht="15">
      <c r="A58" s="26"/>
      <c r="B58" s="146" t="s">
        <v>41</v>
      </c>
      <c r="C58" s="69" t="s">
        <v>18</v>
      </c>
      <c r="D58" s="72" t="s">
        <v>6</v>
      </c>
      <c r="E58" s="72" t="s">
        <v>45</v>
      </c>
      <c r="F58" s="72" t="s">
        <v>272</v>
      </c>
      <c r="G58" s="72" t="s">
        <v>25</v>
      </c>
      <c r="H58" s="73">
        <v>100</v>
      </c>
    </row>
    <row r="59" spans="1:8" ht="30" hidden="1">
      <c r="A59" s="26"/>
      <c r="B59" s="146" t="s">
        <v>405</v>
      </c>
      <c r="C59" s="69" t="s">
        <v>18</v>
      </c>
      <c r="D59" s="72" t="s">
        <v>6</v>
      </c>
      <c r="E59" s="72" t="s">
        <v>45</v>
      </c>
      <c r="F59" s="72" t="s">
        <v>406</v>
      </c>
      <c r="G59" s="72"/>
      <c r="H59" s="73">
        <f>H60</f>
        <v>0</v>
      </c>
    </row>
    <row r="60" spans="1:8" ht="30" hidden="1">
      <c r="A60" s="26"/>
      <c r="B60" s="80" t="s">
        <v>40</v>
      </c>
      <c r="C60" s="69" t="s">
        <v>18</v>
      </c>
      <c r="D60" s="72" t="s">
        <v>6</v>
      </c>
      <c r="E60" s="72" t="s">
        <v>407</v>
      </c>
      <c r="F60" s="72" t="s">
        <v>406</v>
      </c>
      <c r="G60" s="72" t="s">
        <v>24</v>
      </c>
      <c r="H60" s="73"/>
    </row>
    <row r="61" spans="1:8" ht="90">
      <c r="A61" s="26"/>
      <c r="B61" s="97" t="s">
        <v>49</v>
      </c>
      <c r="C61" s="69" t="s">
        <v>18</v>
      </c>
      <c r="D61" s="72" t="s">
        <v>6</v>
      </c>
      <c r="E61" s="72" t="s">
        <v>45</v>
      </c>
      <c r="F61" s="72" t="s">
        <v>93</v>
      </c>
      <c r="G61" s="72"/>
      <c r="H61" s="73">
        <f>H62</f>
        <v>22.3</v>
      </c>
    </row>
    <row r="62" spans="1:8" ht="45">
      <c r="A62" s="26"/>
      <c r="B62" s="80" t="s">
        <v>411</v>
      </c>
      <c r="C62" s="69" t="s">
        <v>18</v>
      </c>
      <c r="D62" s="72" t="s">
        <v>6</v>
      </c>
      <c r="E62" s="72" t="s">
        <v>45</v>
      </c>
      <c r="F62" s="72" t="s">
        <v>93</v>
      </c>
      <c r="G62" s="72" t="s">
        <v>24</v>
      </c>
      <c r="H62" s="73">
        <v>22.3</v>
      </c>
    </row>
    <row r="63" spans="1:8" ht="45">
      <c r="A63" s="26"/>
      <c r="B63" s="99" t="s">
        <v>175</v>
      </c>
      <c r="C63" s="69" t="s">
        <v>18</v>
      </c>
      <c r="D63" s="72" t="s">
        <v>6</v>
      </c>
      <c r="E63" s="72" t="s">
        <v>45</v>
      </c>
      <c r="F63" s="72" t="s">
        <v>176</v>
      </c>
      <c r="G63" s="72"/>
      <c r="H63" s="73">
        <f>H64</f>
        <v>30</v>
      </c>
    </row>
    <row r="64" spans="1:8" ht="47.25" customHeight="1">
      <c r="A64" s="26"/>
      <c r="B64" s="97" t="s">
        <v>181</v>
      </c>
      <c r="C64" s="69" t="s">
        <v>18</v>
      </c>
      <c r="D64" s="72" t="s">
        <v>6</v>
      </c>
      <c r="E64" s="72" t="s">
        <v>45</v>
      </c>
      <c r="F64" s="72" t="s">
        <v>177</v>
      </c>
      <c r="G64" s="72"/>
      <c r="H64" s="73">
        <f>H65</f>
        <v>30</v>
      </c>
    </row>
    <row r="65" spans="1:8" ht="60">
      <c r="A65" s="26"/>
      <c r="B65" s="103" t="s">
        <v>183</v>
      </c>
      <c r="C65" s="69" t="s">
        <v>18</v>
      </c>
      <c r="D65" s="72" t="s">
        <v>6</v>
      </c>
      <c r="E65" s="72" t="s">
        <v>45</v>
      </c>
      <c r="F65" s="72" t="s">
        <v>177</v>
      </c>
      <c r="G65" s="72"/>
      <c r="H65" s="73">
        <f>H66+H68</f>
        <v>30</v>
      </c>
    </row>
    <row r="66" spans="1:8" ht="75" hidden="1">
      <c r="A66" s="26"/>
      <c r="B66" s="97" t="s">
        <v>53</v>
      </c>
      <c r="C66" s="69" t="s">
        <v>18</v>
      </c>
      <c r="D66" s="72" t="s">
        <v>6</v>
      </c>
      <c r="E66" s="72" t="s">
        <v>45</v>
      </c>
      <c r="F66" s="72" t="s">
        <v>165</v>
      </c>
      <c r="G66" s="72"/>
      <c r="H66" s="73">
        <f>H67</f>
        <v>0</v>
      </c>
    </row>
    <row r="67" spans="1:8" ht="45" hidden="1">
      <c r="A67" s="26"/>
      <c r="B67" s="80" t="s">
        <v>411</v>
      </c>
      <c r="C67" s="69" t="s">
        <v>18</v>
      </c>
      <c r="D67" s="72" t="s">
        <v>6</v>
      </c>
      <c r="E67" s="72" t="s">
        <v>45</v>
      </c>
      <c r="F67" s="72" t="s">
        <v>165</v>
      </c>
      <c r="G67" s="72" t="s">
        <v>24</v>
      </c>
      <c r="H67" s="73">
        <v>0</v>
      </c>
    </row>
    <row r="68" spans="1:8" ht="75">
      <c r="A68" s="26"/>
      <c r="B68" s="97" t="s">
        <v>53</v>
      </c>
      <c r="C68" s="69" t="s">
        <v>18</v>
      </c>
      <c r="D68" s="72" t="s">
        <v>6</v>
      </c>
      <c r="E68" s="72" t="s">
        <v>45</v>
      </c>
      <c r="F68" s="72" t="s">
        <v>442</v>
      </c>
      <c r="G68" s="72"/>
      <c r="H68" s="73">
        <f>H69</f>
        <v>30</v>
      </c>
    </row>
    <row r="69" spans="1:8" ht="45">
      <c r="A69" s="26"/>
      <c r="B69" s="80" t="s">
        <v>411</v>
      </c>
      <c r="C69" s="69" t="s">
        <v>18</v>
      </c>
      <c r="D69" s="72" t="s">
        <v>6</v>
      </c>
      <c r="E69" s="72" t="s">
        <v>45</v>
      </c>
      <c r="F69" s="72" t="s">
        <v>442</v>
      </c>
      <c r="G69" s="72" t="s">
        <v>24</v>
      </c>
      <c r="H69" s="73">
        <v>30</v>
      </c>
    </row>
    <row r="70" spans="1:8" ht="63" customHeight="1">
      <c r="A70" s="26"/>
      <c r="B70" s="142" t="s">
        <v>246</v>
      </c>
      <c r="C70" s="69" t="s">
        <v>18</v>
      </c>
      <c r="D70" s="72" t="s">
        <v>6</v>
      </c>
      <c r="E70" s="72" t="s">
        <v>45</v>
      </c>
      <c r="F70" s="72" t="s">
        <v>228</v>
      </c>
      <c r="G70" s="72"/>
      <c r="H70" s="73">
        <f>H71</f>
        <v>1202.36385</v>
      </c>
    </row>
    <row r="71" spans="1:8" ht="47.25">
      <c r="A71" s="26"/>
      <c r="B71" s="143" t="s">
        <v>250</v>
      </c>
      <c r="C71" s="69" t="s">
        <v>18</v>
      </c>
      <c r="D71" s="72" t="s">
        <v>6</v>
      </c>
      <c r="E71" s="72" t="s">
        <v>45</v>
      </c>
      <c r="F71" s="72" t="s">
        <v>227</v>
      </c>
      <c r="G71" s="72"/>
      <c r="H71" s="73">
        <f>H72</f>
        <v>1202.36385</v>
      </c>
    </row>
    <row r="72" spans="1:8" ht="75">
      <c r="A72" s="26"/>
      <c r="B72" s="80" t="s">
        <v>219</v>
      </c>
      <c r="C72" s="69" t="s">
        <v>18</v>
      </c>
      <c r="D72" s="72" t="s">
        <v>6</v>
      </c>
      <c r="E72" s="72" t="s">
        <v>45</v>
      </c>
      <c r="F72" s="72" t="s">
        <v>227</v>
      </c>
      <c r="G72" s="72"/>
      <c r="H72" s="73">
        <f>H73+H76</f>
        <v>1202.36385</v>
      </c>
    </row>
    <row r="73" spans="1:11" ht="75" hidden="1">
      <c r="A73" s="26"/>
      <c r="B73" s="97" t="s">
        <v>53</v>
      </c>
      <c r="C73" s="69" t="s">
        <v>18</v>
      </c>
      <c r="D73" s="72" t="s">
        <v>6</v>
      </c>
      <c r="E73" s="72" t="s">
        <v>45</v>
      </c>
      <c r="F73" s="72" t="s">
        <v>226</v>
      </c>
      <c r="G73" s="72"/>
      <c r="H73" s="73">
        <f>H74+H75</f>
        <v>0</v>
      </c>
      <c r="K73" s="218"/>
    </row>
    <row r="74" spans="1:8" ht="30" hidden="1">
      <c r="A74" s="26"/>
      <c r="B74" s="80" t="s">
        <v>40</v>
      </c>
      <c r="C74" s="69" t="s">
        <v>18</v>
      </c>
      <c r="D74" s="72" t="s">
        <v>6</v>
      </c>
      <c r="E74" s="72" t="s">
        <v>45</v>
      </c>
      <c r="F74" s="72" t="s">
        <v>226</v>
      </c>
      <c r="G74" s="72" t="s">
        <v>24</v>
      </c>
      <c r="H74" s="73">
        <f>31.52428-31.52428</f>
        <v>0</v>
      </c>
    </row>
    <row r="75" spans="1:8" ht="15" hidden="1">
      <c r="A75" s="26"/>
      <c r="B75" s="80" t="s">
        <v>41</v>
      </c>
      <c r="C75" s="69" t="s">
        <v>18</v>
      </c>
      <c r="D75" s="72" t="s">
        <v>6</v>
      </c>
      <c r="E75" s="72" t="s">
        <v>45</v>
      </c>
      <c r="F75" s="72" t="s">
        <v>226</v>
      </c>
      <c r="G75" s="72" t="s">
        <v>25</v>
      </c>
      <c r="H75" s="73">
        <v>0</v>
      </c>
    </row>
    <row r="76" spans="1:8" ht="75">
      <c r="A76" s="26"/>
      <c r="B76" s="97" t="s">
        <v>53</v>
      </c>
      <c r="C76" s="69" t="s">
        <v>18</v>
      </c>
      <c r="D76" s="72" t="s">
        <v>6</v>
      </c>
      <c r="E76" s="72" t="s">
        <v>45</v>
      </c>
      <c r="F76" s="72" t="s">
        <v>444</v>
      </c>
      <c r="G76" s="72"/>
      <c r="H76" s="73">
        <f>H77+H78</f>
        <v>1202.36385</v>
      </c>
    </row>
    <row r="77" spans="1:8" ht="30">
      <c r="A77" s="26"/>
      <c r="B77" s="80" t="s">
        <v>40</v>
      </c>
      <c r="C77" s="69" t="s">
        <v>18</v>
      </c>
      <c r="D77" s="72" t="s">
        <v>6</v>
      </c>
      <c r="E77" s="72" t="s">
        <v>45</v>
      </c>
      <c r="F77" s="72" t="s">
        <v>444</v>
      </c>
      <c r="G77" s="72" t="s">
        <v>24</v>
      </c>
      <c r="H77" s="73">
        <f>904.27257+16.52428</f>
        <v>920.79685</v>
      </c>
    </row>
    <row r="78" spans="1:8" ht="15">
      <c r="A78" s="26"/>
      <c r="B78" s="80" t="s">
        <v>41</v>
      </c>
      <c r="C78" s="69" t="s">
        <v>18</v>
      </c>
      <c r="D78" s="72" t="s">
        <v>6</v>
      </c>
      <c r="E78" s="72" t="s">
        <v>45</v>
      </c>
      <c r="F78" s="72" t="s">
        <v>444</v>
      </c>
      <c r="G78" s="72" t="s">
        <v>25</v>
      </c>
      <c r="H78" s="73">
        <f>266.567+15</f>
        <v>281.567</v>
      </c>
    </row>
    <row r="79" spans="1:8" ht="14.25">
      <c r="A79" s="6" t="s">
        <v>74</v>
      </c>
      <c r="B79" s="104" t="s">
        <v>13</v>
      </c>
      <c r="C79" s="68" t="s">
        <v>18</v>
      </c>
      <c r="D79" s="76" t="s">
        <v>11</v>
      </c>
      <c r="E79" s="76" t="s">
        <v>103</v>
      </c>
      <c r="F79" s="76"/>
      <c r="G79" s="76"/>
      <c r="H79" s="70">
        <f>H80</f>
        <v>242.8</v>
      </c>
    </row>
    <row r="80" spans="1:8" ht="15">
      <c r="A80" s="26"/>
      <c r="B80" s="101" t="s">
        <v>70</v>
      </c>
      <c r="C80" s="69" t="s">
        <v>18</v>
      </c>
      <c r="D80" s="72" t="s">
        <v>11</v>
      </c>
      <c r="E80" s="72" t="s">
        <v>16</v>
      </c>
      <c r="F80" s="72"/>
      <c r="G80" s="72"/>
      <c r="H80" s="73">
        <f>H81</f>
        <v>242.8</v>
      </c>
    </row>
    <row r="81" spans="1:8" ht="15">
      <c r="A81" s="26"/>
      <c r="B81" s="101" t="s">
        <v>36</v>
      </c>
      <c r="C81" s="69" t="s">
        <v>18</v>
      </c>
      <c r="D81" s="72" t="s">
        <v>11</v>
      </c>
      <c r="E81" s="72" t="s">
        <v>16</v>
      </c>
      <c r="F81" s="77" t="s">
        <v>87</v>
      </c>
      <c r="G81" s="72"/>
      <c r="H81" s="73">
        <f>H84</f>
        <v>242.8</v>
      </c>
    </row>
    <row r="82" spans="1:8" ht="15">
      <c r="A82" s="26"/>
      <c r="B82" s="101" t="s">
        <v>36</v>
      </c>
      <c r="C82" s="69" t="s">
        <v>18</v>
      </c>
      <c r="D82" s="72" t="s">
        <v>11</v>
      </c>
      <c r="E82" s="72" t="s">
        <v>16</v>
      </c>
      <c r="F82" s="77" t="s">
        <v>87</v>
      </c>
      <c r="G82" s="72"/>
      <c r="H82" s="73">
        <f>H83</f>
        <v>242.8</v>
      </c>
    </row>
    <row r="83" spans="1:8" ht="15">
      <c r="A83" s="26"/>
      <c r="B83" s="101" t="s">
        <v>36</v>
      </c>
      <c r="C83" s="69" t="s">
        <v>18</v>
      </c>
      <c r="D83" s="72" t="s">
        <v>11</v>
      </c>
      <c r="E83" s="72" t="s">
        <v>16</v>
      </c>
      <c r="F83" s="77" t="s">
        <v>87</v>
      </c>
      <c r="G83" s="72"/>
      <c r="H83" s="73">
        <f>H84</f>
        <v>242.8</v>
      </c>
    </row>
    <row r="84" spans="1:8" ht="45">
      <c r="A84" s="26"/>
      <c r="B84" s="101" t="s">
        <v>184</v>
      </c>
      <c r="C84" s="69" t="s">
        <v>18</v>
      </c>
      <c r="D84" s="72" t="s">
        <v>11</v>
      </c>
      <c r="E84" s="72" t="s">
        <v>16</v>
      </c>
      <c r="F84" s="77" t="s">
        <v>94</v>
      </c>
      <c r="G84" s="72"/>
      <c r="H84" s="73">
        <f>H85+H86</f>
        <v>242.8</v>
      </c>
    </row>
    <row r="85" spans="1:8" ht="15">
      <c r="A85" s="26"/>
      <c r="B85" s="101" t="s">
        <v>71</v>
      </c>
      <c r="C85" s="69" t="s">
        <v>18</v>
      </c>
      <c r="D85" s="72" t="s">
        <v>11</v>
      </c>
      <c r="E85" s="72" t="s">
        <v>16</v>
      </c>
      <c r="F85" s="77" t="s">
        <v>94</v>
      </c>
      <c r="G85" s="72" t="s">
        <v>23</v>
      </c>
      <c r="H85" s="73">
        <v>238.3</v>
      </c>
    </row>
    <row r="86" spans="1:8" ht="30">
      <c r="A86" s="26"/>
      <c r="B86" s="80" t="s">
        <v>40</v>
      </c>
      <c r="C86" s="69" t="s">
        <v>18</v>
      </c>
      <c r="D86" s="72" t="s">
        <v>11</v>
      </c>
      <c r="E86" s="72" t="s">
        <v>16</v>
      </c>
      <c r="F86" s="78" t="s">
        <v>94</v>
      </c>
      <c r="G86" s="72" t="s">
        <v>24</v>
      </c>
      <c r="H86" s="73">
        <v>4.5</v>
      </c>
    </row>
    <row r="87" spans="1:8" ht="28.5">
      <c r="A87" s="6" t="s">
        <v>75</v>
      </c>
      <c r="B87" s="96" t="s">
        <v>20</v>
      </c>
      <c r="C87" s="68" t="s">
        <v>18</v>
      </c>
      <c r="D87" s="76" t="s">
        <v>16</v>
      </c>
      <c r="E87" s="76" t="s">
        <v>103</v>
      </c>
      <c r="F87" s="76"/>
      <c r="G87" s="76"/>
      <c r="H87" s="70">
        <f>H94+H88</f>
        <v>28.8</v>
      </c>
    </row>
    <row r="88" spans="1:8" ht="15">
      <c r="A88" s="6"/>
      <c r="B88" s="97" t="s">
        <v>72</v>
      </c>
      <c r="C88" s="69" t="s">
        <v>18</v>
      </c>
      <c r="D88" s="72" t="s">
        <v>16</v>
      </c>
      <c r="E88" s="72" t="s">
        <v>22</v>
      </c>
      <c r="F88" s="76"/>
      <c r="G88" s="76"/>
      <c r="H88" s="73">
        <f>H89</f>
        <v>8.8</v>
      </c>
    </row>
    <row r="89" spans="1:8" ht="15">
      <c r="A89" s="6"/>
      <c r="B89" s="101" t="s">
        <v>36</v>
      </c>
      <c r="C89" s="69" t="s">
        <v>18</v>
      </c>
      <c r="D89" s="72" t="s">
        <v>16</v>
      </c>
      <c r="E89" s="72" t="s">
        <v>22</v>
      </c>
      <c r="F89" s="77" t="s">
        <v>87</v>
      </c>
      <c r="G89" s="76"/>
      <c r="H89" s="73">
        <f>H90</f>
        <v>8.8</v>
      </c>
    </row>
    <row r="90" spans="1:8" ht="15">
      <c r="A90" s="6"/>
      <c r="B90" s="101" t="s">
        <v>36</v>
      </c>
      <c r="C90" s="69" t="s">
        <v>18</v>
      </c>
      <c r="D90" s="72" t="s">
        <v>16</v>
      </c>
      <c r="E90" s="72" t="s">
        <v>22</v>
      </c>
      <c r="F90" s="77" t="s">
        <v>87</v>
      </c>
      <c r="G90" s="76"/>
      <c r="H90" s="73">
        <f>H91</f>
        <v>8.8</v>
      </c>
    </row>
    <row r="91" spans="1:8" ht="15">
      <c r="A91" s="6"/>
      <c r="B91" s="101" t="s">
        <v>36</v>
      </c>
      <c r="C91" s="69" t="s">
        <v>18</v>
      </c>
      <c r="D91" s="72" t="s">
        <v>16</v>
      </c>
      <c r="E91" s="72" t="s">
        <v>22</v>
      </c>
      <c r="F91" s="77" t="s">
        <v>87</v>
      </c>
      <c r="G91" s="76"/>
      <c r="H91" s="73">
        <f>H92</f>
        <v>8.8</v>
      </c>
    </row>
    <row r="92" spans="1:8" ht="30">
      <c r="A92" s="6"/>
      <c r="B92" s="106" t="s">
        <v>207</v>
      </c>
      <c r="C92" s="69" t="s">
        <v>18</v>
      </c>
      <c r="D92" s="72" t="s">
        <v>16</v>
      </c>
      <c r="E92" s="72" t="s">
        <v>22</v>
      </c>
      <c r="F92" s="72" t="s">
        <v>208</v>
      </c>
      <c r="G92" s="76"/>
      <c r="H92" s="73">
        <f>H93</f>
        <v>8.8</v>
      </c>
    </row>
    <row r="93" spans="1:8" ht="45">
      <c r="A93" s="6"/>
      <c r="B93" s="80" t="s">
        <v>411</v>
      </c>
      <c r="C93" s="69" t="s">
        <v>18</v>
      </c>
      <c r="D93" s="72" t="s">
        <v>16</v>
      </c>
      <c r="E93" s="72" t="s">
        <v>22</v>
      </c>
      <c r="F93" s="72" t="s">
        <v>208</v>
      </c>
      <c r="G93" s="72" t="s">
        <v>24</v>
      </c>
      <c r="H93" s="73">
        <v>8.8</v>
      </c>
    </row>
    <row r="94" spans="1:8" ht="15">
      <c r="A94" s="26"/>
      <c r="B94" s="97" t="s">
        <v>410</v>
      </c>
      <c r="C94" s="69" t="s">
        <v>18</v>
      </c>
      <c r="D94" s="72" t="s">
        <v>16</v>
      </c>
      <c r="E94" s="72" t="s">
        <v>50</v>
      </c>
      <c r="F94" s="77"/>
      <c r="G94" s="72"/>
      <c r="H94" s="73">
        <f>H95</f>
        <v>20</v>
      </c>
    </row>
    <row r="95" spans="1:8" ht="15">
      <c r="A95" s="26"/>
      <c r="B95" s="101" t="s">
        <v>38</v>
      </c>
      <c r="C95" s="69" t="s">
        <v>18</v>
      </c>
      <c r="D95" s="72" t="s">
        <v>16</v>
      </c>
      <c r="E95" s="72" t="s">
        <v>50</v>
      </c>
      <c r="F95" s="72" t="s">
        <v>87</v>
      </c>
      <c r="G95" s="72"/>
      <c r="H95" s="73">
        <f>H98</f>
        <v>20</v>
      </c>
    </row>
    <row r="96" spans="1:8" ht="15">
      <c r="A96" s="26"/>
      <c r="B96" s="101" t="s">
        <v>38</v>
      </c>
      <c r="C96" s="69" t="s">
        <v>18</v>
      </c>
      <c r="D96" s="72" t="s">
        <v>16</v>
      </c>
      <c r="E96" s="72" t="s">
        <v>50</v>
      </c>
      <c r="F96" s="72" t="s">
        <v>87</v>
      </c>
      <c r="G96" s="72"/>
      <c r="H96" s="73">
        <f>H97</f>
        <v>20</v>
      </c>
    </row>
    <row r="97" spans="1:8" ht="15">
      <c r="A97" s="26"/>
      <c r="B97" s="101" t="s">
        <v>38</v>
      </c>
      <c r="C97" s="69" t="s">
        <v>18</v>
      </c>
      <c r="D97" s="72" t="s">
        <v>16</v>
      </c>
      <c r="E97" s="72" t="s">
        <v>50</v>
      </c>
      <c r="F97" s="72" t="s">
        <v>87</v>
      </c>
      <c r="G97" s="72"/>
      <c r="H97" s="73">
        <f>H98</f>
        <v>20</v>
      </c>
    </row>
    <row r="98" spans="1:8" ht="45">
      <c r="A98" s="26"/>
      <c r="B98" s="97" t="s">
        <v>51</v>
      </c>
      <c r="C98" s="69" t="s">
        <v>18</v>
      </c>
      <c r="D98" s="72" t="s">
        <v>16</v>
      </c>
      <c r="E98" s="72" t="s">
        <v>50</v>
      </c>
      <c r="F98" s="72" t="s">
        <v>95</v>
      </c>
      <c r="G98" s="72"/>
      <c r="H98" s="73">
        <f>H99</f>
        <v>20</v>
      </c>
    </row>
    <row r="99" spans="1:8" ht="45">
      <c r="A99" s="26"/>
      <c r="B99" s="80" t="s">
        <v>411</v>
      </c>
      <c r="C99" s="69" t="s">
        <v>18</v>
      </c>
      <c r="D99" s="72" t="s">
        <v>16</v>
      </c>
      <c r="E99" s="72" t="s">
        <v>50</v>
      </c>
      <c r="F99" s="72" t="s">
        <v>95</v>
      </c>
      <c r="G99" s="72" t="s">
        <v>24</v>
      </c>
      <c r="H99" s="73">
        <v>20</v>
      </c>
    </row>
    <row r="100" spans="1:8" ht="14.25">
      <c r="A100" s="6">
        <v>4</v>
      </c>
      <c r="B100" s="96" t="s">
        <v>21</v>
      </c>
      <c r="C100" s="68" t="s">
        <v>18</v>
      </c>
      <c r="D100" s="76" t="s">
        <v>22</v>
      </c>
      <c r="E100" s="76" t="s">
        <v>103</v>
      </c>
      <c r="F100" s="76"/>
      <c r="G100" s="76"/>
      <c r="H100" s="70">
        <f>H107+H117+H101</f>
        <v>4297.4202700000005</v>
      </c>
    </row>
    <row r="101" spans="1:8" ht="15" hidden="1">
      <c r="A101" s="6"/>
      <c r="B101" s="97" t="s">
        <v>234</v>
      </c>
      <c r="C101" s="69" t="s">
        <v>18</v>
      </c>
      <c r="D101" s="72" t="s">
        <v>22</v>
      </c>
      <c r="E101" s="72" t="s">
        <v>15</v>
      </c>
      <c r="F101" s="72"/>
      <c r="G101" s="72"/>
      <c r="H101" s="73">
        <f>H102</f>
        <v>0</v>
      </c>
    </row>
    <row r="102" spans="1:8" ht="15" hidden="1">
      <c r="A102" s="6"/>
      <c r="B102" s="101" t="s">
        <v>38</v>
      </c>
      <c r="C102" s="69" t="s">
        <v>18</v>
      </c>
      <c r="D102" s="79" t="s">
        <v>22</v>
      </c>
      <c r="E102" s="79" t="s">
        <v>15</v>
      </c>
      <c r="F102" s="78" t="s">
        <v>87</v>
      </c>
      <c r="G102" s="72"/>
      <c r="H102" s="73">
        <f>H103</f>
        <v>0</v>
      </c>
    </row>
    <row r="103" spans="1:8" ht="15" hidden="1">
      <c r="A103" s="6"/>
      <c r="B103" s="101" t="s">
        <v>38</v>
      </c>
      <c r="C103" s="69" t="s">
        <v>18</v>
      </c>
      <c r="D103" s="79" t="s">
        <v>22</v>
      </c>
      <c r="E103" s="79" t="s">
        <v>15</v>
      </c>
      <c r="F103" s="78" t="s">
        <v>87</v>
      </c>
      <c r="G103" s="72"/>
      <c r="H103" s="73">
        <f>H104</f>
        <v>0</v>
      </c>
    </row>
    <row r="104" spans="1:8" ht="15" hidden="1">
      <c r="A104" s="6"/>
      <c r="B104" s="101" t="s">
        <v>38</v>
      </c>
      <c r="C104" s="69" t="s">
        <v>18</v>
      </c>
      <c r="D104" s="79" t="s">
        <v>22</v>
      </c>
      <c r="E104" s="79" t="s">
        <v>15</v>
      </c>
      <c r="F104" s="78" t="s">
        <v>87</v>
      </c>
      <c r="G104" s="72"/>
      <c r="H104" s="73">
        <f>H105</f>
        <v>0</v>
      </c>
    </row>
    <row r="105" spans="1:8" ht="15" hidden="1">
      <c r="A105" s="6"/>
      <c r="B105" s="101" t="s">
        <v>215</v>
      </c>
      <c r="C105" s="69" t="s">
        <v>18</v>
      </c>
      <c r="D105" s="79" t="s">
        <v>22</v>
      </c>
      <c r="E105" s="79" t="s">
        <v>15</v>
      </c>
      <c r="F105" s="78" t="s">
        <v>235</v>
      </c>
      <c r="G105" s="72"/>
      <c r="H105" s="73">
        <f>H106</f>
        <v>0</v>
      </c>
    </row>
    <row r="106" spans="1:8" ht="30" hidden="1">
      <c r="A106" s="6"/>
      <c r="B106" s="80" t="s">
        <v>40</v>
      </c>
      <c r="C106" s="69"/>
      <c r="D106" s="72" t="s">
        <v>22</v>
      </c>
      <c r="E106" s="72" t="s">
        <v>15</v>
      </c>
      <c r="F106" s="78" t="s">
        <v>235</v>
      </c>
      <c r="G106" s="72" t="s">
        <v>24</v>
      </c>
      <c r="H106" s="73"/>
    </row>
    <row r="107" spans="1:8" ht="15">
      <c r="A107" s="26"/>
      <c r="B107" s="97" t="s">
        <v>52</v>
      </c>
      <c r="C107" s="69" t="s">
        <v>18</v>
      </c>
      <c r="D107" s="72" t="s">
        <v>22</v>
      </c>
      <c r="E107" s="72" t="s">
        <v>50</v>
      </c>
      <c r="F107" s="76"/>
      <c r="G107" s="76"/>
      <c r="H107" s="73">
        <f>H108</f>
        <v>1559.52774</v>
      </c>
    </row>
    <row r="108" spans="1:8" ht="15">
      <c r="A108" s="26"/>
      <c r="B108" s="101" t="s">
        <v>38</v>
      </c>
      <c r="C108" s="69" t="s">
        <v>18</v>
      </c>
      <c r="D108" s="79" t="s">
        <v>22</v>
      </c>
      <c r="E108" s="79" t="s">
        <v>50</v>
      </c>
      <c r="F108" s="78" t="s">
        <v>87</v>
      </c>
      <c r="G108" s="79"/>
      <c r="H108" s="73">
        <f>H111+H113+H115</f>
        <v>1559.52774</v>
      </c>
    </row>
    <row r="109" spans="1:8" ht="15">
      <c r="A109" s="26"/>
      <c r="B109" s="101" t="s">
        <v>38</v>
      </c>
      <c r="C109" s="69" t="s">
        <v>18</v>
      </c>
      <c r="D109" s="79" t="s">
        <v>22</v>
      </c>
      <c r="E109" s="79" t="s">
        <v>50</v>
      </c>
      <c r="F109" s="78" t="s">
        <v>87</v>
      </c>
      <c r="G109" s="79"/>
      <c r="H109" s="73">
        <f>H110</f>
        <v>1559.52774</v>
      </c>
    </row>
    <row r="110" spans="1:8" ht="15">
      <c r="A110" s="26"/>
      <c r="B110" s="101" t="s">
        <v>38</v>
      </c>
      <c r="C110" s="69" t="s">
        <v>18</v>
      </c>
      <c r="D110" s="79" t="s">
        <v>22</v>
      </c>
      <c r="E110" s="79" t="s">
        <v>50</v>
      </c>
      <c r="F110" s="78" t="s">
        <v>87</v>
      </c>
      <c r="G110" s="79"/>
      <c r="H110" s="73">
        <f>H111+H113</f>
        <v>1559.52774</v>
      </c>
    </row>
    <row r="111" spans="1:8" ht="60" customHeight="1" hidden="1">
      <c r="A111" s="26"/>
      <c r="B111" s="97" t="s">
        <v>78</v>
      </c>
      <c r="C111" s="69" t="s">
        <v>18</v>
      </c>
      <c r="D111" s="72" t="s">
        <v>22</v>
      </c>
      <c r="E111" s="72" t="s">
        <v>50</v>
      </c>
      <c r="F111" s="72" t="s">
        <v>96</v>
      </c>
      <c r="G111" s="72"/>
      <c r="H111" s="73">
        <f>H112</f>
        <v>0</v>
      </c>
    </row>
    <row r="112" spans="1:8" ht="30" hidden="1">
      <c r="A112" s="26"/>
      <c r="B112" s="80" t="s">
        <v>40</v>
      </c>
      <c r="C112" s="69" t="s">
        <v>18</v>
      </c>
      <c r="D112" s="72" t="s">
        <v>22</v>
      </c>
      <c r="E112" s="72" t="s">
        <v>50</v>
      </c>
      <c r="F112" s="72" t="s">
        <v>96</v>
      </c>
      <c r="G112" s="72" t="s">
        <v>24</v>
      </c>
      <c r="H112" s="73">
        <v>0</v>
      </c>
    </row>
    <row r="113" spans="1:8" ht="15">
      <c r="A113" s="26"/>
      <c r="B113" s="80" t="s">
        <v>82</v>
      </c>
      <c r="C113" s="69" t="s">
        <v>18</v>
      </c>
      <c r="D113" s="72" t="s">
        <v>22</v>
      </c>
      <c r="E113" s="72" t="s">
        <v>50</v>
      </c>
      <c r="F113" s="72" t="s">
        <v>96</v>
      </c>
      <c r="G113" s="72"/>
      <c r="H113" s="73">
        <f>H114</f>
        <v>1559.52774</v>
      </c>
    </row>
    <row r="114" spans="1:8" ht="45">
      <c r="A114" s="26"/>
      <c r="B114" s="80" t="s">
        <v>411</v>
      </c>
      <c r="C114" s="69" t="s">
        <v>18</v>
      </c>
      <c r="D114" s="72" t="s">
        <v>22</v>
      </c>
      <c r="E114" s="72" t="s">
        <v>50</v>
      </c>
      <c r="F114" s="72" t="s">
        <v>96</v>
      </c>
      <c r="G114" s="72" t="s">
        <v>24</v>
      </c>
      <c r="H114" s="73">
        <f>1012.69+546.83774</f>
        <v>1559.52774</v>
      </c>
    </row>
    <row r="115" spans="1:8" ht="30" hidden="1">
      <c r="A115" s="26"/>
      <c r="B115" s="97" t="s">
        <v>185</v>
      </c>
      <c r="C115" s="69" t="s">
        <v>18</v>
      </c>
      <c r="D115" s="72" t="s">
        <v>22</v>
      </c>
      <c r="E115" s="72" t="s">
        <v>50</v>
      </c>
      <c r="F115" s="72" t="s">
        <v>186</v>
      </c>
      <c r="G115" s="72"/>
      <c r="H115" s="73">
        <f>H116</f>
        <v>0</v>
      </c>
    </row>
    <row r="116" spans="1:8" ht="30" hidden="1">
      <c r="A116" s="26"/>
      <c r="B116" s="80" t="s">
        <v>40</v>
      </c>
      <c r="C116" s="69" t="s">
        <v>18</v>
      </c>
      <c r="D116" s="72" t="s">
        <v>22</v>
      </c>
      <c r="E116" s="72" t="s">
        <v>50</v>
      </c>
      <c r="F116" s="72" t="s">
        <v>186</v>
      </c>
      <c r="G116" s="72" t="s">
        <v>24</v>
      </c>
      <c r="H116" s="73"/>
    </row>
    <row r="117" spans="1:8" ht="30">
      <c r="A117" s="26"/>
      <c r="B117" s="97" t="s">
        <v>65</v>
      </c>
      <c r="C117" s="69" t="s">
        <v>18</v>
      </c>
      <c r="D117" s="72" t="s">
        <v>22</v>
      </c>
      <c r="E117" s="72" t="s">
        <v>81</v>
      </c>
      <c r="F117" s="72"/>
      <c r="G117" s="72"/>
      <c r="H117" s="73">
        <f>H118+H131</f>
        <v>2737.89253</v>
      </c>
    </row>
    <row r="118" spans="1:8" ht="93.75" customHeight="1" hidden="1">
      <c r="A118" s="26"/>
      <c r="B118" s="34"/>
      <c r="C118" s="69"/>
      <c r="D118" s="72"/>
      <c r="E118" s="72"/>
      <c r="F118" s="72"/>
      <c r="G118" s="72"/>
      <c r="H118" s="73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97" t="s">
        <v>190</v>
      </c>
      <c r="C126" s="69" t="s">
        <v>18</v>
      </c>
      <c r="D126" s="72" t="s">
        <v>22</v>
      </c>
      <c r="E126" s="72" t="s">
        <v>81</v>
      </c>
      <c r="F126" s="72" t="s">
        <v>191</v>
      </c>
      <c r="G126" s="72"/>
      <c r="H126" s="73">
        <f>H127+H129</f>
        <v>0</v>
      </c>
    </row>
    <row r="127" spans="1:8" ht="75" hidden="1">
      <c r="A127" s="27"/>
      <c r="B127" s="97" t="s">
        <v>53</v>
      </c>
      <c r="C127" s="69" t="s">
        <v>18</v>
      </c>
      <c r="D127" s="72" t="s">
        <v>22</v>
      </c>
      <c r="E127" s="72" t="s">
        <v>81</v>
      </c>
      <c r="F127" s="72" t="s">
        <v>192</v>
      </c>
      <c r="G127" s="72"/>
      <c r="H127" s="73">
        <f>H128</f>
        <v>0</v>
      </c>
    </row>
    <row r="128" spans="1:8" ht="30" hidden="1">
      <c r="A128" s="27"/>
      <c r="B128" s="80" t="s">
        <v>40</v>
      </c>
      <c r="C128" s="69" t="s">
        <v>18</v>
      </c>
      <c r="D128" s="72" t="s">
        <v>22</v>
      </c>
      <c r="E128" s="72" t="s">
        <v>81</v>
      </c>
      <c r="F128" s="72" t="s">
        <v>192</v>
      </c>
      <c r="G128" s="72" t="s">
        <v>24</v>
      </c>
      <c r="H128" s="73"/>
    </row>
    <row r="129" spans="1:8" ht="75" hidden="1">
      <c r="A129" s="27"/>
      <c r="B129" s="97" t="s">
        <v>53</v>
      </c>
      <c r="C129" s="69" t="s">
        <v>18</v>
      </c>
      <c r="D129" s="72" t="s">
        <v>22</v>
      </c>
      <c r="E129" s="72" t="s">
        <v>81</v>
      </c>
      <c r="F129" s="72" t="s">
        <v>193</v>
      </c>
      <c r="G129" s="72"/>
      <c r="H129" s="73">
        <f>H130</f>
        <v>0</v>
      </c>
    </row>
    <row r="130" spans="1:8" ht="30" hidden="1">
      <c r="A130" s="27"/>
      <c r="B130" s="80" t="s">
        <v>40</v>
      </c>
      <c r="C130" s="69" t="s">
        <v>18</v>
      </c>
      <c r="D130" s="72" t="s">
        <v>22</v>
      </c>
      <c r="E130" s="72" t="s">
        <v>81</v>
      </c>
      <c r="F130" s="72" t="s">
        <v>193</v>
      </c>
      <c r="G130" s="72" t="s">
        <v>24</v>
      </c>
      <c r="H130" s="73"/>
    </row>
    <row r="131" spans="1:8" ht="60">
      <c r="A131" s="27"/>
      <c r="B131" s="140" t="s">
        <v>421</v>
      </c>
      <c r="C131" s="69" t="s">
        <v>18</v>
      </c>
      <c r="D131" s="72" t="s">
        <v>22</v>
      </c>
      <c r="E131" s="72" t="s">
        <v>81</v>
      </c>
      <c r="F131" s="72" t="s">
        <v>178</v>
      </c>
      <c r="G131" s="72"/>
      <c r="H131" s="73">
        <f>H132</f>
        <v>2737.89253</v>
      </c>
    </row>
    <row r="132" spans="1:8" ht="45">
      <c r="A132" s="27"/>
      <c r="B132" s="17" t="s">
        <v>236</v>
      </c>
      <c r="C132" s="69" t="s">
        <v>18</v>
      </c>
      <c r="D132" s="72" t="s">
        <v>22</v>
      </c>
      <c r="E132" s="72" t="s">
        <v>81</v>
      </c>
      <c r="F132" s="72" t="s">
        <v>179</v>
      </c>
      <c r="G132" s="72"/>
      <c r="H132" s="73">
        <f>H133</f>
        <v>2737.89253</v>
      </c>
    </row>
    <row r="133" spans="1:8" ht="45">
      <c r="A133" s="27"/>
      <c r="B133" s="17" t="s">
        <v>237</v>
      </c>
      <c r="C133" s="69" t="s">
        <v>18</v>
      </c>
      <c r="D133" s="72" t="s">
        <v>22</v>
      </c>
      <c r="E133" s="72" t="s">
        <v>81</v>
      </c>
      <c r="F133" s="72" t="s">
        <v>179</v>
      </c>
      <c r="G133" s="72"/>
      <c r="H133" s="73">
        <f>H136+H138+H134</f>
        <v>2737.89253</v>
      </c>
    </row>
    <row r="134" spans="1:8" ht="75">
      <c r="A134" s="27"/>
      <c r="B134" s="97" t="s">
        <v>53</v>
      </c>
      <c r="C134" s="69" t="s">
        <v>18</v>
      </c>
      <c r="D134" s="72" t="s">
        <v>22</v>
      </c>
      <c r="E134" s="72" t="s">
        <v>81</v>
      </c>
      <c r="F134" s="72" t="s">
        <v>445</v>
      </c>
      <c r="G134" s="72"/>
      <c r="H134" s="73">
        <f>H135</f>
        <v>1213.14361</v>
      </c>
    </row>
    <row r="135" spans="1:8" ht="45">
      <c r="A135" s="27"/>
      <c r="B135" s="80" t="s">
        <v>411</v>
      </c>
      <c r="C135" s="69" t="s">
        <v>18</v>
      </c>
      <c r="D135" s="72" t="s">
        <v>22</v>
      </c>
      <c r="E135" s="72" t="s">
        <v>81</v>
      </c>
      <c r="F135" s="72" t="s">
        <v>445</v>
      </c>
      <c r="G135" s="72" t="s">
        <v>24</v>
      </c>
      <c r="H135" s="73">
        <f>810+173.14361+230</f>
        <v>1213.14361</v>
      </c>
    </row>
    <row r="136" spans="1:8" ht="15">
      <c r="A136" s="27"/>
      <c r="B136" s="146" t="s">
        <v>41</v>
      </c>
      <c r="C136" s="69" t="s">
        <v>18</v>
      </c>
      <c r="D136" s="72" t="s">
        <v>22</v>
      </c>
      <c r="E136" s="72" t="s">
        <v>81</v>
      </c>
      <c r="F136" s="72" t="s">
        <v>445</v>
      </c>
      <c r="G136" s="72"/>
      <c r="H136" s="73">
        <f>H137</f>
        <v>1524.74892</v>
      </c>
    </row>
    <row r="137" spans="1:8" ht="45">
      <c r="A137" s="27"/>
      <c r="B137" s="80" t="s">
        <v>411</v>
      </c>
      <c r="C137" s="69" t="s">
        <v>18</v>
      </c>
      <c r="D137" s="72" t="s">
        <v>22</v>
      </c>
      <c r="E137" s="72" t="s">
        <v>81</v>
      </c>
      <c r="F137" s="72" t="s">
        <v>445</v>
      </c>
      <c r="G137" s="72" t="s">
        <v>25</v>
      </c>
      <c r="H137" s="73">
        <v>1524.74892</v>
      </c>
    </row>
    <row r="138" spans="1:8" ht="75" hidden="1">
      <c r="A138" s="27"/>
      <c r="B138" s="97" t="s">
        <v>53</v>
      </c>
      <c r="C138" s="69" t="s">
        <v>18</v>
      </c>
      <c r="D138" s="72" t="s">
        <v>22</v>
      </c>
      <c r="E138" s="72" t="s">
        <v>81</v>
      </c>
      <c r="F138" s="72" t="s">
        <v>163</v>
      </c>
      <c r="G138" s="72"/>
      <c r="H138" s="73">
        <f>H139</f>
        <v>0</v>
      </c>
    </row>
    <row r="139" spans="1:8" ht="15" hidden="1">
      <c r="A139" s="27"/>
      <c r="B139" s="146" t="s">
        <v>41</v>
      </c>
      <c r="C139" s="69" t="s">
        <v>18</v>
      </c>
      <c r="D139" s="72" t="s">
        <v>438</v>
      </c>
      <c r="E139" s="72" t="s">
        <v>439</v>
      </c>
      <c r="F139" s="72" t="s">
        <v>163</v>
      </c>
      <c r="G139" s="72" t="s">
        <v>24</v>
      </c>
      <c r="H139" s="73">
        <f>173.14361-173.14361</f>
        <v>0</v>
      </c>
    </row>
    <row r="140" spans="1:8" ht="15">
      <c r="A140" s="29">
        <v>5</v>
      </c>
      <c r="B140" s="96" t="s">
        <v>0</v>
      </c>
      <c r="C140" s="69" t="s">
        <v>18</v>
      </c>
      <c r="D140" s="76" t="s">
        <v>9</v>
      </c>
      <c r="E140" s="76" t="s">
        <v>103</v>
      </c>
      <c r="F140" s="76"/>
      <c r="G140" s="76"/>
      <c r="H140" s="70">
        <f>SUM(H141+H149+H170)</f>
        <v>24304.88005</v>
      </c>
    </row>
    <row r="141" spans="1:8" ht="15">
      <c r="A141" s="28"/>
      <c r="B141" s="97" t="s">
        <v>10</v>
      </c>
      <c r="C141" s="69" t="s">
        <v>18</v>
      </c>
      <c r="D141" s="72" t="s">
        <v>9</v>
      </c>
      <c r="E141" s="72" t="s">
        <v>6</v>
      </c>
      <c r="F141" s="72"/>
      <c r="G141" s="72"/>
      <c r="H141" s="73">
        <f>H142</f>
        <v>8890.65702</v>
      </c>
    </row>
    <row r="142" spans="1:8" ht="15">
      <c r="A142" s="29"/>
      <c r="B142" s="101" t="s">
        <v>38</v>
      </c>
      <c r="C142" s="69" t="s">
        <v>18</v>
      </c>
      <c r="D142" s="72" t="s">
        <v>9</v>
      </c>
      <c r="E142" s="72" t="s">
        <v>6</v>
      </c>
      <c r="F142" s="72" t="s">
        <v>87</v>
      </c>
      <c r="G142" s="72"/>
      <c r="H142" s="73">
        <f>H145+H147</f>
        <v>8890.65702</v>
      </c>
    </row>
    <row r="143" spans="1:8" ht="15">
      <c r="A143" s="29"/>
      <c r="B143" s="101" t="s">
        <v>38</v>
      </c>
      <c r="C143" s="69" t="s">
        <v>18</v>
      </c>
      <c r="D143" s="72" t="s">
        <v>9</v>
      </c>
      <c r="E143" s="72" t="s">
        <v>6</v>
      </c>
      <c r="F143" s="72" t="s">
        <v>87</v>
      </c>
      <c r="G143" s="72"/>
      <c r="H143" s="73">
        <f>H144</f>
        <v>8890.65702</v>
      </c>
    </row>
    <row r="144" spans="1:8" ht="15">
      <c r="A144" s="29"/>
      <c r="B144" s="101" t="s">
        <v>38</v>
      </c>
      <c r="C144" s="69" t="s">
        <v>18</v>
      </c>
      <c r="D144" s="72" t="s">
        <v>9</v>
      </c>
      <c r="E144" s="72" t="s">
        <v>6</v>
      </c>
      <c r="F144" s="72" t="s">
        <v>87</v>
      </c>
      <c r="G144" s="72"/>
      <c r="H144" s="73">
        <f>H145+H147</f>
        <v>8890.65702</v>
      </c>
    </row>
    <row r="145" spans="1:8" ht="30">
      <c r="A145" s="28"/>
      <c r="B145" s="97" t="s">
        <v>85</v>
      </c>
      <c r="C145" s="69" t="s">
        <v>18</v>
      </c>
      <c r="D145" s="72" t="s">
        <v>9</v>
      </c>
      <c r="E145" s="72" t="s">
        <v>6</v>
      </c>
      <c r="F145" s="72" t="s">
        <v>97</v>
      </c>
      <c r="G145" s="72" t="s">
        <v>66</v>
      </c>
      <c r="H145" s="73">
        <f>H146</f>
        <v>8890.65702</v>
      </c>
    </row>
    <row r="146" spans="1:8" ht="30">
      <c r="A146" s="28"/>
      <c r="B146" s="80" t="s">
        <v>40</v>
      </c>
      <c r="C146" s="69" t="s">
        <v>18</v>
      </c>
      <c r="D146" s="72" t="s">
        <v>9</v>
      </c>
      <c r="E146" s="72" t="s">
        <v>6</v>
      </c>
      <c r="F146" s="72" t="s">
        <v>97</v>
      </c>
      <c r="G146" s="72" t="s">
        <v>24</v>
      </c>
      <c r="H146" s="228">
        <f>9043.0092-17.891+102.07479-236.53597</f>
        <v>8890.65702</v>
      </c>
    </row>
    <row r="147" spans="1:8" ht="15" hidden="1">
      <c r="A147" s="28"/>
      <c r="B147" s="35" t="s">
        <v>215</v>
      </c>
      <c r="C147" s="69" t="s">
        <v>18</v>
      </c>
      <c r="D147" s="72" t="s">
        <v>9</v>
      </c>
      <c r="E147" s="72" t="s">
        <v>6</v>
      </c>
      <c r="F147" s="72" t="s">
        <v>235</v>
      </c>
      <c r="G147" s="72"/>
      <c r="H147" s="73">
        <f>H148</f>
        <v>0</v>
      </c>
    </row>
    <row r="148" spans="1:8" ht="30" hidden="1">
      <c r="A148" s="28"/>
      <c r="B148" s="80" t="s">
        <v>40</v>
      </c>
      <c r="C148" s="69" t="s">
        <v>18</v>
      </c>
      <c r="D148" s="72" t="s">
        <v>9</v>
      </c>
      <c r="E148" s="72" t="s">
        <v>6</v>
      </c>
      <c r="F148" s="72" t="s">
        <v>235</v>
      </c>
      <c r="G148" s="72" t="s">
        <v>24</v>
      </c>
      <c r="H148" s="73">
        <v>0</v>
      </c>
    </row>
    <row r="149" spans="1:8" ht="15">
      <c r="A149" s="28"/>
      <c r="B149" s="97" t="s">
        <v>17</v>
      </c>
      <c r="C149" s="69" t="s">
        <v>18</v>
      </c>
      <c r="D149" s="72" t="s">
        <v>9</v>
      </c>
      <c r="E149" s="72" t="s">
        <v>16</v>
      </c>
      <c r="F149" s="72"/>
      <c r="G149" s="72"/>
      <c r="H149" s="73">
        <f>H150+H157</f>
        <v>13069.92303</v>
      </c>
    </row>
    <row r="150" spans="1:8" ht="15">
      <c r="A150" s="30"/>
      <c r="B150" s="101" t="s">
        <v>38</v>
      </c>
      <c r="C150" s="69" t="s">
        <v>18</v>
      </c>
      <c r="D150" s="72" t="s">
        <v>9</v>
      </c>
      <c r="E150" s="72" t="s">
        <v>16</v>
      </c>
      <c r="F150" s="72" t="s">
        <v>87</v>
      </c>
      <c r="G150" s="72"/>
      <c r="H150" s="73">
        <f>H151</f>
        <v>150</v>
      </c>
    </row>
    <row r="151" spans="1:8" ht="15">
      <c r="A151" s="30"/>
      <c r="B151" s="101" t="s">
        <v>38</v>
      </c>
      <c r="C151" s="69" t="s">
        <v>18</v>
      </c>
      <c r="D151" s="72" t="s">
        <v>9</v>
      </c>
      <c r="E151" s="72" t="s">
        <v>16</v>
      </c>
      <c r="F151" s="72" t="s">
        <v>87</v>
      </c>
      <c r="G151" s="72"/>
      <c r="H151" s="73">
        <f>H152</f>
        <v>150</v>
      </c>
    </row>
    <row r="152" spans="1:8" ht="15">
      <c r="A152" s="30"/>
      <c r="B152" s="101" t="s">
        <v>38</v>
      </c>
      <c r="C152" s="69" t="s">
        <v>18</v>
      </c>
      <c r="D152" s="72" t="s">
        <v>9</v>
      </c>
      <c r="E152" s="72" t="s">
        <v>16</v>
      </c>
      <c r="F152" s="72" t="s">
        <v>87</v>
      </c>
      <c r="G152" s="72"/>
      <c r="H152" s="73">
        <f>H153+H155</f>
        <v>150</v>
      </c>
    </row>
    <row r="153" spans="1:8" ht="15">
      <c r="A153" s="30"/>
      <c r="B153" s="101" t="s">
        <v>19</v>
      </c>
      <c r="C153" s="69" t="s">
        <v>18</v>
      </c>
      <c r="D153" s="72" t="s">
        <v>9</v>
      </c>
      <c r="E153" s="72" t="s">
        <v>16</v>
      </c>
      <c r="F153" s="72" t="s">
        <v>98</v>
      </c>
      <c r="G153" s="72"/>
      <c r="H153" s="73">
        <f>H154</f>
        <v>150</v>
      </c>
    </row>
    <row r="154" spans="1:8" ht="45">
      <c r="A154" s="30"/>
      <c r="B154" s="80" t="s">
        <v>411</v>
      </c>
      <c r="C154" s="69" t="s">
        <v>18</v>
      </c>
      <c r="D154" s="72" t="s">
        <v>9</v>
      </c>
      <c r="E154" s="72" t="s">
        <v>16</v>
      </c>
      <c r="F154" s="72" t="s">
        <v>98</v>
      </c>
      <c r="G154" s="72" t="s">
        <v>24</v>
      </c>
      <c r="H154" s="73">
        <v>150</v>
      </c>
    </row>
    <row r="155" spans="1:8" ht="15" hidden="1">
      <c r="A155" s="30"/>
      <c r="B155" s="80" t="s">
        <v>54</v>
      </c>
      <c r="C155" s="69" t="s">
        <v>18</v>
      </c>
      <c r="D155" s="72" t="s">
        <v>9</v>
      </c>
      <c r="E155" s="72" t="s">
        <v>16</v>
      </c>
      <c r="F155" s="72" t="s">
        <v>99</v>
      </c>
      <c r="G155" s="72"/>
      <c r="H155" s="73">
        <f>H156</f>
        <v>0</v>
      </c>
    </row>
    <row r="156" spans="1:8" ht="30" hidden="1">
      <c r="A156" s="30"/>
      <c r="B156" s="80" t="s">
        <v>40</v>
      </c>
      <c r="C156" s="69" t="s">
        <v>18</v>
      </c>
      <c r="D156" s="72" t="s">
        <v>9</v>
      </c>
      <c r="E156" s="72" t="s">
        <v>16</v>
      </c>
      <c r="F156" s="72" t="s">
        <v>99</v>
      </c>
      <c r="G156" s="72" t="s">
        <v>24</v>
      </c>
      <c r="H156" s="73">
        <v>0</v>
      </c>
    </row>
    <row r="157" spans="1:8" ht="30">
      <c r="A157" s="30"/>
      <c r="B157" s="34" t="s">
        <v>238</v>
      </c>
      <c r="C157" s="69" t="s">
        <v>18</v>
      </c>
      <c r="D157" s="72" t="s">
        <v>9</v>
      </c>
      <c r="E157" s="72" t="s">
        <v>16</v>
      </c>
      <c r="F157" s="72" t="s">
        <v>239</v>
      </c>
      <c r="G157" s="72"/>
      <c r="H157" s="73">
        <f>H158</f>
        <v>12919.92303</v>
      </c>
    </row>
    <row r="158" spans="1:8" ht="30">
      <c r="A158" s="30"/>
      <c r="B158" s="97" t="s">
        <v>251</v>
      </c>
      <c r="C158" s="69" t="s">
        <v>18</v>
      </c>
      <c r="D158" s="72" t="s">
        <v>9</v>
      </c>
      <c r="E158" s="72" t="s">
        <v>16</v>
      </c>
      <c r="F158" s="72" t="s">
        <v>241</v>
      </c>
      <c r="G158" s="72"/>
      <c r="H158" s="73">
        <f>H159</f>
        <v>12919.92303</v>
      </c>
    </row>
    <row r="159" spans="1:8" ht="45">
      <c r="A159" s="30"/>
      <c r="B159" s="97" t="s">
        <v>242</v>
      </c>
      <c r="C159" s="69" t="s">
        <v>18</v>
      </c>
      <c r="D159" s="72" t="s">
        <v>9</v>
      </c>
      <c r="E159" s="72" t="s">
        <v>16</v>
      </c>
      <c r="F159" s="72" t="s">
        <v>241</v>
      </c>
      <c r="G159" s="72"/>
      <c r="H159" s="73">
        <f>H162+H166+H160+H168</f>
        <v>12919.92303</v>
      </c>
    </row>
    <row r="160" spans="1:8" ht="75">
      <c r="A160" s="30"/>
      <c r="B160" s="97" t="s">
        <v>53</v>
      </c>
      <c r="C160" s="69" t="s">
        <v>18</v>
      </c>
      <c r="D160" s="72" t="s">
        <v>9</v>
      </c>
      <c r="E160" s="72" t="s">
        <v>16</v>
      </c>
      <c r="F160" s="72" t="s">
        <v>447</v>
      </c>
      <c r="G160" s="72"/>
      <c r="H160" s="73">
        <f>H161</f>
        <v>10919.92303</v>
      </c>
    </row>
    <row r="161" spans="1:8" ht="45">
      <c r="A161" s="30"/>
      <c r="B161" s="80" t="s">
        <v>411</v>
      </c>
      <c r="C161" s="69" t="s">
        <v>18</v>
      </c>
      <c r="D161" s="72" t="s">
        <v>9</v>
      </c>
      <c r="E161" s="72" t="s">
        <v>16</v>
      </c>
      <c r="F161" s="72" t="s">
        <v>447</v>
      </c>
      <c r="G161" s="72" t="s">
        <v>24</v>
      </c>
      <c r="H161" s="73">
        <f>11118.05495+21.86808-230+10</f>
        <v>10919.92303</v>
      </c>
    </row>
    <row r="162" spans="1:8" ht="75" hidden="1">
      <c r="A162" s="30"/>
      <c r="B162" s="97" t="s">
        <v>53</v>
      </c>
      <c r="C162" s="69" t="s">
        <v>18</v>
      </c>
      <c r="D162" s="72" t="s">
        <v>9</v>
      </c>
      <c r="E162" s="72" t="s">
        <v>16</v>
      </c>
      <c r="F162" s="72" t="s">
        <v>243</v>
      </c>
      <c r="G162" s="72"/>
      <c r="H162" s="73">
        <f>H163</f>
        <v>0</v>
      </c>
    </row>
    <row r="163" spans="1:8" ht="45" hidden="1">
      <c r="A163" s="30"/>
      <c r="B163" s="80" t="s">
        <v>411</v>
      </c>
      <c r="C163" s="69" t="s">
        <v>18</v>
      </c>
      <c r="D163" s="72" t="s">
        <v>9</v>
      </c>
      <c r="E163" s="72" t="s">
        <v>16</v>
      </c>
      <c r="F163" s="72" t="s">
        <v>243</v>
      </c>
      <c r="G163" s="72" t="s">
        <v>24</v>
      </c>
      <c r="H163" s="73">
        <f>21.86808-21.86808</f>
        <v>0</v>
      </c>
    </row>
    <row r="164" spans="1:8" ht="75" hidden="1">
      <c r="A164" s="30"/>
      <c r="B164" s="97" t="s">
        <v>53</v>
      </c>
      <c r="C164" s="69" t="s">
        <v>18</v>
      </c>
      <c r="D164" s="72" t="s">
        <v>9</v>
      </c>
      <c r="E164" s="72" t="s">
        <v>16</v>
      </c>
      <c r="F164" s="72" t="s">
        <v>244</v>
      </c>
      <c r="G164" s="72"/>
      <c r="H164" s="73">
        <f>H165</f>
        <v>0</v>
      </c>
    </row>
    <row r="165" spans="1:8" ht="30" hidden="1">
      <c r="A165" s="30"/>
      <c r="B165" s="80" t="s">
        <v>40</v>
      </c>
      <c r="C165" s="69" t="s">
        <v>18</v>
      </c>
      <c r="D165" s="72" t="s">
        <v>9</v>
      </c>
      <c r="E165" s="72" t="s">
        <v>16</v>
      </c>
      <c r="F165" s="72" t="s">
        <v>244</v>
      </c>
      <c r="G165" s="72" t="s">
        <v>24</v>
      </c>
      <c r="H165" s="73">
        <v>0</v>
      </c>
    </row>
    <row r="166" spans="1:8" ht="45" hidden="1">
      <c r="A166" s="30"/>
      <c r="B166" s="35" t="s">
        <v>402</v>
      </c>
      <c r="C166" s="69" t="s">
        <v>18</v>
      </c>
      <c r="D166" s="72" t="s">
        <v>9</v>
      </c>
      <c r="E166" s="72" t="s">
        <v>16</v>
      </c>
      <c r="F166" s="72" t="s">
        <v>404</v>
      </c>
      <c r="G166" s="72"/>
      <c r="H166" s="73">
        <f>H167</f>
        <v>0</v>
      </c>
    </row>
    <row r="167" spans="1:8" ht="30" hidden="1">
      <c r="A167" s="30"/>
      <c r="B167" s="80" t="s">
        <v>40</v>
      </c>
      <c r="C167" s="69" t="s">
        <v>18</v>
      </c>
      <c r="D167" s="72" t="s">
        <v>9</v>
      </c>
      <c r="E167" s="72" t="s">
        <v>16</v>
      </c>
      <c r="F167" s="72" t="s">
        <v>404</v>
      </c>
      <c r="G167" s="72" t="s">
        <v>24</v>
      </c>
      <c r="H167" s="73">
        <v>0</v>
      </c>
    </row>
    <row r="168" spans="1:8" ht="45">
      <c r="A168" s="30"/>
      <c r="B168" s="35" t="s">
        <v>402</v>
      </c>
      <c r="C168" s="69" t="s">
        <v>18</v>
      </c>
      <c r="D168" s="72" t="s">
        <v>9</v>
      </c>
      <c r="E168" s="72" t="s">
        <v>16</v>
      </c>
      <c r="F168" s="72" t="s">
        <v>451</v>
      </c>
      <c r="G168" s="72"/>
      <c r="H168" s="73">
        <f>H169</f>
        <v>2000</v>
      </c>
    </row>
    <row r="169" spans="1:8" ht="30">
      <c r="A169" s="30"/>
      <c r="B169" s="80" t="s">
        <v>40</v>
      </c>
      <c r="C169" s="69" t="s">
        <v>18</v>
      </c>
      <c r="D169" s="72" t="s">
        <v>9</v>
      </c>
      <c r="E169" s="72" t="s">
        <v>16</v>
      </c>
      <c r="F169" s="72" t="s">
        <v>451</v>
      </c>
      <c r="G169" s="72" t="s">
        <v>24</v>
      </c>
      <c r="H169" s="73">
        <f>2000</f>
        <v>2000</v>
      </c>
    </row>
    <row r="170" spans="1:8" ht="30">
      <c r="A170" s="30"/>
      <c r="B170" s="80" t="s">
        <v>55</v>
      </c>
      <c r="C170" s="69" t="s">
        <v>18</v>
      </c>
      <c r="D170" s="72" t="s">
        <v>9</v>
      </c>
      <c r="E170" s="72" t="s">
        <v>9</v>
      </c>
      <c r="F170" s="72"/>
      <c r="G170" s="72"/>
      <c r="H170" s="73">
        <f>H174+H176</f>
        <v>2344.3</v>
      </c>
    </row>
    <row r="171" spans="1:8" ht="15" hidden="1">
      <c r="A171" s="30"/>
      <c r="B171" s="101" t="s">
        <v>38</v>
      </c>
      <c r="C171" s="69" t="s">
        <v>18</v>
      </c>
      <c r="D171" s="72" t="s">
        <v>9</v>
      </c>
      <c r="E171" s="72" t="s">
        <v>9</v>
      </c>
      <c r="F171" s="72" t="s">
        <v>87</v>
      </c>
      <c r="G171" s="72"/>
      <c r="H171" s="73">
        <f>H174</f>
        <v>0</v>
      </c>
    </row>
    <row r="172" spans="1:8" ht="15" hidden="1">
      <c r="A172" s="30"/>
      <c r="B172" s="101" t="s">
        <v>38</v>
      </c>
      <c r="C172" s="69" t="s">
        <v>18</v>
      </c>
      <c r="D172" s="72" t="s">
        <v>9</v>
      </c>
      <c r="E172" s="72" t="s">
        <v>9</v>
      </c>
      <c r="F172" s="72" t="s">
        <v>87</v>
      </c>
      <c r="G172" s="72"/>
      <c r="H172" s="73">
        <f>H173</f>
        <v>0</v>
      </c>
    </row>
    <row r="173" spans="1:8" ht="15" hidden="1">
      <c r="A173" s="30"/>
      <c r="B173" s="101" t="s">
        <v>38</v>
      </c>
      <c r="C173" s="69" t="s">
        <v>18</v>
      </c>
      <c r="D173" s="72" t="s">
        <v>9</v>
      </c>
      <c r="E173" s="72" t="s">
        <v>9</v>
      </c>
      <c r="F173" s="72" t="s">
        <v>87</v>
      </c>
      <c r="G173" s="72"/>
      <c r="H173" s="73">
        <f>H174</f>
        <v>0</v>
      </c>
    </row>
    <row r="174" spans="1:8" ht="60" hidden="1">
      <c r="A174" s="30"/>
      <c r="B174" s="98" t="s">
        <v>86</v>
      </c>
      <c r="C174" s="69" t="s">
        <v>18</v>
      </c>
      <c r="D174" s="72" t="s">
        <v>9</v>
      </c>
      <c r="E174" s="72" t="s">
        <v>9</v>
      </c>
      <c r="F174" s="72" t="s">
        <v>194</v>
      </c>
      <c r="G174" s="72"/>
      <c r="H174" s="73">
        <f>H175</f>
        <v>0</v>
      </c>
    </row>
    <row r="175" spans="1:8" ht="30" hidden="1">
      <c r="A175" s="30"/>
      <c r="B175" s="80" t="s">
        <v>40</v>
      </c>
      <c r="C175" s="69" t="s">
        <v>18</v>
      </c>
      <c r="D175" s="72" t="s">
        <v>9</v>
      </c>
      <c r="E175" s="72" t="s">
        <v>9</v>
      </c>
      <c r="F175" s="72" t="s">
        <v>194</v>
      </c>
      <c r="G175" s="72" t="s">
        <v>23</v>
      </c>
      <c r="H175" s="73">
        <f>12.2-12.2</f>
        <v>0</v>
      </c>
    </row>
    <row r="176" spans="1:8" ht="93" customHeight="1">
      <c r="A176" s="30"/>
      <c r="B176" s="34" t="s">
        <v>416</v>
      </c>
      <c r="C176" s="69" t="s">
        <v>18</v>
      </c>
      <c r="D176" s="72" t="s">
        <v>9</v>
      </c>
      <c r="E176" s="72" t="s">
        <v>9</v>
      </c>
      <c r="F176" s="72" t="s">
        <v>171</v>
      </c>
      <c r="G176" s="72"/>
      <c r="H176" s="73">
        <f>H177+H186</f>
        <v>2344.3</v>
      </c>
    </row>
    <row r="177" spans="1:8" ht="33" customHeight="1">
      <c r="A177" s="30"/>
      <c r="B177" s="97" t="s">
        <v>80</v>
      </c>
      <c r="C177" s="69" t="s">
        <v>18</v>
      </c>
      <c r="D177" s="72" t="s">
        <v>9</v>
      </c>
      <c r="E177" s="72" t="s">
        <v>9</v>
      </c>
      <c r="F177" s="72" t="s">
        <v>172</v>
      </c>
      <c r="G177" s="72"/>
      <c r="H177" s="73">
        <f>H178+H126</f>
        <v>2344.3</v>
      </c>
    </row>
    <row r="178" spans="1:8" ht="63" customHeight="1">
      <c r="A178" s="30"/>
      <c r="B178" s="97" t="s">
        <v>187</v>
      </c>
      <c r="C178" s="69" t="s">
        <v>18</v>
      </c>
      <c r="D178" s="72" t="s">
        <v>9</v>
      </c>
      <c r="E178" s="72" t="s">
        <v>9</v>
      </c>
      <c r="F178" s="72" t="s">
        <v>172</v>
      </c>
      <c r="G178" s="72"/>
      <c r="H178" s="73">
        <f>H179+H182+H184</f>
        <v>2344.3</v>
      </c>
    </row>
    <row r="179" spans="1:8" ht="78.75" customHeight="1">
      <c r="A179" s="30"/>
      <c r="B179" s="97" t="s">
        <v>53</v>
      </c>
      <c r="C179" s="69" t="s">
        <v>18</v>
      </c>
      <c r="D179" s="72" t="s">
        <v>9</v>
      </c>
      <c r="E179" s="72" t="s">
        <v>9</v>
      </c>
      <c r="F179" s="72" t="s">
        <v>247</v>
      </c>
      <c r="G179" s="72"/>
      <c r="H179" s="73">
        <f>H180+H181</f>
        <v>50</v>
      </c>
    </row>
    <row r="180" spans="1:8" ht="33" customHeight="1" hidden="1">
      <c r="A180" s="30"/>
      <c r="B180" s="80" t="s">
        <v>40</v>
      </c>
      <c r="C180" s="69" t="s">
        <v>18</v>
      </c>
      <c r="D180" s="72" t="s">
        <v>9</v>
      </c>
      <c r="E180" s="72" t="s">
        <v>9</v>
      </c>
      <c r="F180" s="72" t="s">
        <v>188</v>
      </c>
      <c r="G180" s="72" t="s">
        <v>24</v>
      </c>
      <c r="H180" s="73">
        <f>50-50</f>
        <v>0</v>
      </c>
    </row>
    <row r="181" spans="1:8" ht="16.5" customHeight="1">
      <c r="A181" s="30"/>
      <c r="B181" s="146" t="s">
        <v>41</v>
      </c>
      <c r="C181" s="69" t="s">
        <v>18</v>
      </c>
      <c r="D181" s="72" t="s">
        <v>9</v>
      </c>
      <c r="E181" s="72" t="s">
        <v>9</v>
      </c>
      <c r="F181" s="72" t="s">
        <v>247</v>
      </c>
      <c r="G181" s="72" t="s">
        <v>25</v>
      </c>
      <c r="H181" s="73">
        <v>50</v>
      </c>
    </row>
    <row r="182" spans="1:8" ht="78" customHeight="1">
      <c r="A182" s="30"/>
      <c r="B182" s="97" t="s">
        <v>53</v>
      </c>
      <c r="C182" s="69" t="s">
        <v>18</v>
      </c>
      <c r="D182" s="72" t="s">
        <v>9</v>
      </c>
      <c r="E182" s="72" t="s">
        <v>9</v>
      </c>
      <c r="F182" s="72" t="s">
        <v>222</v>
      </c>
      <c r="G182" s="72"/>
      <c r="H182" s="73">
        <f>H183</f>
        <v>2294.3</v>
      </c>
    </row>
    <row r="183" spans="1:8" ht="19.5" customHeight="1">
      <c r="A183" s="30"/>
      <c r="B183" s="146" t="s">
        <v>41</v>
      </c>
      <c r="C183" s="69" t="s">
        <v>18</v>
      </c>
      <c r="D183" s="72" t="s">
        <v>9</v>
      </c>
      <c r="E183" s="72" t="s">
        <v>9</v>
      </c>
      <c r="F183" s="72" t="s">
        <v>222</v>
      </c>
      <c r="G183" s="72" t="s">
        <v>25</v>
      </c>
      <c r="H183" s="73">
        <v>2294.3</v>
      </c>
    </row>
    <row r="184" spans="1:8" ht="45" customHeight="1" hidden="1">
      <c r="A184" s="30"/>
      <c r="B184" s="35" t="s">
        <v>402</v>
      </c>
      <c r="C184" s="69" t="s">
        <v>18</v>
      </c>
      <c r="D184" s="72" t="s">
        <v>9</v>
      </c>
      <c r="E184" s="72" t="s">
        <v>9</v>
      </c>
      <c r="F184" s="72" t="s">
        <v>403</v>
      </c>
      <c r="G184" s="72"/>
      <c r="H184" s="73">
        <f>H185</f>
        <v>0</v>
      </c>
    </row>
    <row r="185" spans="1:8" ht="19.5" customHeight="1" hidden="1">
      <c r="A185" s="30"/>
      <c r="B185" s="146" t="s">
        <v>41</v>
      </c>
      <c r="C185" s="69" t="s">
        <v>18</v>
      </c>
      <c r="D185" s="72" t="s">
        <v>9</v>
      </c>
      <c r="E185" s="72" t="s">
        <v>9</v>
      </c>
      <c r="F185" s="72" t="s">
        <v>403</v>
      </c>
      <c r="G185" s="72" t="s">
        <v>25</v>
      </c>
      <c r="H185" s="73"/>
    </row>
    <row r="186" spans="1:8" ht="30" hidden="1">
      <c r="A186" s="30"/>
      <c r="B186" s="97" t="s">
        <v>347</v>
      </c>
      <c r="C186" s="69" t="s">
        <v>18</v>
      </c>
      <c r="D186" s="72" t="s">
        <v>9</v>
      </c>
      <c r="E186" s="72" t="s">
        <v>9</v>
      </c>
      <c r="F186" s="72" t="s">
        <v>173</v>
      </c>
      <c r="G186" s="72"/>
      <c r="H186" s="73">
        <f>H187</f>
        <v>0</v>
      </c>
    </row>
    <row r="187" spans="1:8" ht="45" hidden="1">
      <c r="A187" s="30"/>
      <c r="B187" s="97" t="s">
        <v>195</v>
      </c>
      <c r="C187" s="69" t="s">
        <v>18</v>
      </c>
      <c r="D187" s="72" t="s">
        <v>9</v>
      </c>
      <c r="E187" s="72" t="s">
        <v>9</v>
      </c>
      <c r="F187" s="72" t="s">
        <v>173</v>
      </c>
      <c r="G187" s="72"/>
      <c r="H187" s="73">
        <f>H188+H190</f>
        <v>0</v>
      </c>
    </row>
    <row r="188" spans="1:8" ht="75" hidden="1">
      <c r="A188" s="30"/>
      <c r="B188" s="97" t="s">
        <v>53</v>
      </c>
      <c r="C188" s="69" t="s">
        <v>18</v>
      </c>
      <c r="D188" s="72" t="s">
        <v>9</v>
      </c>
      <c r="E188" s="72" t="s">
        <v>9</v>
      </c>
      <c r="F188" s="72" t="s">
        <v>162</v>
      </c>
      <c r="G188" s="72"/>
      <c r="H188" s="73">
        <f>H189</f>
        <v>0</v>
      </c>
    </row>
    <row r="189" spans="1:8" ht="15" hidden="1">
      <c r="A189" s="30"/>
      <c r="B189" s="146" t="s">
        <v>41</v>
      </c>
      <c r="C189" s="69" t="s">
        <v>18</v>
      </c>
      <c r="D189" s="72" t="s">
        <v>9</v>
      </c>
      <c r="E189" s="72" t="s">
        <v>9</v>
      </c>
      <c r="F189" s="72" t="s">
        <v>162</v>
      </c>
      <c r="G189" s="72" t="s">
        <v>25</v>
      </c>
      <c r="H189" s="73"/>
    </row>
    <row r="190" spans="1:8" ht="75" hidden="1">
      <c r="A190" s="30"/>
      <c r="B190" s="97" t="s">
        <v>53</v>
      </c>
      <c r="C190" s="69" t="s">
        <v>18</v>
      </c>
      <c r="D190" s="72" t="s">
        <v>9</v>
      </c>
      <c r="E190" s="72" t="s">
        <v>9</v>
      </c>
      <c r="F190" s="72" t="s">
        <v>196</v>
      </c>
      <c r="G190" s="72"/>
      <c r="H190" s="73">
        <f>H191</f>
        <v>0</v>
      </c>
    </row>
    <row r="191" spans="1:8" ht="45" hidden="1">
      <c r="A191" s="30"/>
      <c r="B191" s="80" t="s">
        <v>189</v>
      </c>
      <c r="C191" s="69" t="s">
        <v>18</v>
      </c>
      <c r="D191" s="72" t="s">
        <v>9</v>
      </c>
      <c r="E191" s="72" t="s">
        <v>9</v>
      </c>
      <c r="F191" s="72" t="s">
        <v>196</v>
      </c>
      <c r="G191" s="72" t="s">
        <v>25</v>
      </c>
      <c r="H191" s="73"/>
    </row>
    <row r="192" ht="14.25" hidden="1">
      <c r="A192" s="30"/>
    </row>
    <row r="193" ht="14.25" hidden="1">
      <c r="A193" s="30"/>
    </row>
    <row r="194" ht="14.25" hidden="1">
      <c r="A194" s="30"/>
    </row>
    <row r="195" ht="14.25" hidden="1">
      <c r="A195" s="30"/>
    </row>
    <row r="196" ht="14.25" hidden="1">
      <c r="A196" s="30"/>
    </row>
    <row r="197" ht="14.25" hidden="1">
      <c r="A197" s="30"/>
    </row>
    <row r="198" spans="1:8" ht="15" hidden="1">
      <c r="A198" s="30">
        <v>6</v>
      </c>
      <c r="B198" s="102" t="s">
        <v>57</v>
      </c>
      <c r="C198" s="68" t="s">
        <v>18</v>
      </c>
      <c r="D198" s="76" t="s">
        <v>56</v>
      </c>
      <c r="E198" s="76" t="s">
        <v>103</v>
      </c>
      <c r="F198" s="72"/>
      <c r="G198" s="72"/>
      <c r="H198" s="70">
        <f>H199</f>
        <v>0</v>
      </c>
    </row>
    <row r="199" spans="1:8" ht="30" hidden="1">
      <c r="A199" s="30"/>
      <c r="B199" s="95" t="s">
        <v>197</v>
      </c>
      <c r="C199" s="69" t="s">
        <v>18</v>
      </c>
      <c r="D199" s="72" t="s">
        <v>56</v>
      </c>
      <c r="E199" s="72" t="s">
        <v>9</v>
      </c>
      <c r="F199" s="72"/>
      <c r="G199" s="72"/>
      <c r="H199" s="73">
        <f>H200</f>
        <v>0</v>
      </c>
    </row>
    <row r="200" spans="1:8" ht="45" hidden="1">
      <c r="A200" s="30"/>
      <c r="B200" s="105" t="s">
        <v>198</v>
      </c>
      <c r="C200" s="69" t="s">
        <v>18</v>
      </c>
      <c r="D200" s="72" t="s">
        <v>56</v>
      </c>
      <c r="E200" s="72" t="s">
        <v>9</v>
      </c>
      <c r="F200" s="72" t="s">
        <v>206</v>
      </c>
      <c r="G200" s="72"/>
      <c r="H200" s="73">
        <f>H201</f>
        <v>0</v>
      </c>
    </row>
    <row r="201" spans="1:8" ht="45" hidden="1">
      <c r="A201" s="30"/>
      <c r="B201" s="105" t="s">
        <v>252</v>
      </c>
      <c r="C201" s="69" t="s">
        <v>18</v>
      </c>
      <c r="D201" s="72" t="s">
        <v>56</v>
      </c>
      <c r="E201" s="72" t="s">
        <v>9</v>
      </c>
      <c r="F201" s="72" t="s">
        <v>169</v>
      </c>
      <c r="G201" s="72"/>
      <c r="H201" s="73">
        <f>H202</f>
        <v>0</v>
      </c>
    </row>
    <row r="202" spans="1:8" ht="60" hidden="1">
      <c r="A202" s="30"/>
      <c r="B202" s="105" t="s">
        <v>199</v>
      </c>
      <c r="C202" s="69" t="s">
        <v>18</v>
      </c>
      <c r="D202" s="72" t="s">
        <v>56</v>
      </c>
      <c r="E202" s="72" t="s">
        <v>9</v>
      </c>
      <c r="F202" s="72" t="s">
        <v>169</v>
      </c>
      <c r="G202" s="72"/>
      <c r="H202" s="73">
        <f>H207+H205</f>
        <v>0</v>
      </c>
    </row>
    <row r="203" spans="1:8" ht="75" hidden="1">
      <c r="A203" s="30"/>
      <c r="B203" s="97" t="s">
        <v>53</v>
      </c>
      <c r="C203" s="69" t="s">
        <v>18</v>
      </c>
      <c r="D203" s="72" t="s">
        <v>56</v>
      </c>
      <c r="E203" s="72" t="s">
        <v>9</v>
      </c>
      <c r="F203" s="72" t="s">
        <v>200</v>
      </c>
      <c r="G203" s="72"/>
      <c r="H203" s="73">
        <f>H204</f>
        <v>0</v>
      </c>
    </row>
    <row r="204" spans="1:8" ht="30" hidden="1">
      <c r="A204" s="30"/>
      <c r="B204" s="80" t="s">
        <v>40</v>
      </c>
      <c r="C204" s="69" t="s">
        <v>18</v>
      </c>
      <c r="D204" s="72" t="s">
        <v>56</v>
      </c>
      <c r="E204" s="72" t="s">
        <v>9</v>
      </c>
      <c r="F204" s="72" t="s">
        <v>200</v>
      </c>
      <c r="G204" s="72" t="s">
        <v>24</v>
      </c>
      <c r="H204" s="73"/>
    </row>
    <row r="205" spans="1:8" ht="75" hidden="1">
      <c r="A205" s="30"/>
      <c r="B205" s="97" t="s">
        <v>53</v>
      </c>
      <c r="C205" s="69" t="s">
        <v>18</v>
      </c>
      <c r="D205" s="72" t="s">
        <v>56</v>
      </c>
      <c r="E205" s="72" t="s">
        <v>9</v>
      </c>
      <c r="F205" s="72" t="s">
        <v>248</v>
      </c>
      <c r="G205" s="72"/>
      <c r="H205" s="73">
        <f>H206</f>
        <v>0</v>
      </c>
    </row>
    <row r="206" spans="1:8" ht="45" hidden="1">
      <c r="A206" s="30"/>
      <c r="B206" s="80" t="s">
        <v>411</v>
      </c>
      <c r="C206" s="69" t="s">
        <v>18</v>
      </c>
      <c r="D206" s="72" t="s">
        <v>56</v>
      </c>
      <c r="E206" s="72" t="s">
        <v>9</v>
      </c>
      <c r="F206" s="72" t="s">
        <v>248</v>
      </c>
      <c r="G206" s="72" t="s">
        <v>24</v>
      </c>
      <c r="H206" s="73"/>
    </row>
    <row r="207" spans="1:8" ht="75" hidden="1">
      <c r="A207" s="30"/>
      <c r="B207" s="97" t="s">
        <v>53</v>
      </c>
      <c r="C207" s="69" t="s">
        <v>18</v>
      </c>
      <c r="D207" s="72" t="s">
        <v>56</v>
      </c>
      <c r="E207" s="72" t="s">
        <v>9</v>
      </c>
      <c r="F207" s="72" t="s">
        <v>164</v>
      </c>
      <c r="G207" s="72"/>
      <c r="H207" s="73">
        <f>H208</f>
        <v>0</v>
      </c>
    </row>
    <row r="208" spans="1:8" ht="30" hidden="1">
      <c r="A208" s="30"/>
      <c r="B208" s="80" t="s">
        <v>40</v>
      </c>
      <c r="C208" s="69" t="s">
        <v>18</v>
      </c>
      <c r="D208" s="72" t="s">
        <v>56</v>
      </c>
      <c r="E208" s="72" t="s">
        <v>9</v>
      </c>
      <c r="F208" s="72" t="s">
        <v>164</v>
      </c>
      <c r="G208" s="72" t="s">
        <v>24</v>
      </c>
      <c r="H208" s="73"/>
    </row>
    <row r="209" spans="1:8" ht="14.25">
      <c r="A209" s="29">
        <v>7</v>
      </c>
      <c r="B209" s="96" t="s">
        <v>58</v>
      </c>
      <c r="C209" s="68" t="s">
        <v>18</v>
      </c>
      <c r="D209" s="76" t="s">
        <v>15</v>
      </c>
      <c r="E209" s="76" t="s">
        <v>103</v>
      </c>
      <c r="F209" s="76"/>
      <c r="G209" s="76"/>
      <c r="H209" s="70">
        <f>H210+H216</f>
        <v>6132.0655799999995</v>
      </c>
    </row>
    <row r="210" spans="1:8" ht="15">
      <c r="A210" s="28"/>
      <c r="B210" s="97" t="s">
        <v>14</v>
      </c>
      <c r="C210" s="69" t="s">
        <v>18</v>
      </c>
      <c r="D210" s="72" t="s">
        <v>15</v>
      </c>
      <c r="E210" s="72" t="s">
        <v>6</v>
      </c>
      <c r="F210" s="72"/>
      <c r="G210" s="72"/>
      <c r="H210" s="73">
        <f>H211</f>
        <v>5961.5655799999995</v>
      </c>
    </row>
    <row r="211" spans="1:8" ht="15">
      <c r="A211" s="28"/>
      <c r="B211" s="105" t="s">
        <v>36</v>
      </c>
      <c r="C211" s="69" t="s">
        <v>18</v>
      </c>
      <c r="D211" s="72" t="s">
        <v>15</v>
      </c>
      <c r="E211" s="72" t="s">
        <v>6</v>
      </c>
      <c r="F211" s="72" t="s">
        <v>87</v>
      </c>
      <c r="G211" s="72"/>
      <c r="H211" s="73">
        <f>H214</f>
        <v>5961.5655799999995</v>
      </c>
    </row>
    <row r="212" spans="1:8" ht="15">
      <c r="A212" s="28"/>
      <c r="B212" s="105" t="s">
        <v>36</v>
      </c>
      <c r="C212" s="69" t="s">
        <v>18</v>
      </c>
      <c r="D212" s="72" t="s">
        <v>15</v>
      </c>
      <c r="E212" s="72" t="s">
        <v>6</v>
      </c>
      <c r="F212" s="72" t="s">
        <v>87</v>
      </c>
      <c r="G212" s="72"/>
      <c r="H212" s="73">
        <f>H214</f>
        <v>5961.5655799999995</v>
      </c>
    </row>
    <row r="213" spans="1:8" ht="15">
      <c r="A213" s="28"/>
      <c r="B213" s="105" t="s">
        <v>36</v>
      </c>
      <c r="C213" s="69" t="s">
        <v>18</v>
      </c>
      <c r="D213" s="72" t="s">
        <v>15</v>
      </c>
      <c r="E213" s="72" t="s">
        <v>6</v>
      </c>
      <c r="F213" s="72" t="s">
        <v>87</v>
      </c>
      <c r="G213" s="72"/>
      <c r="H213" s="73">
        <f>H214</f>
        <v>5961.5655799999995</v>
      </c>
    </row>
    <row r="214" spans="1:8" ht="60">
      <c r="A214" s="28"/>
      <c r="B214" s="105" t="s">
        <v>59</v>
      </c>
      <c r="C214" s="69" t="s">
        <v>18</v>
      </c>
      <c r="D214" s="72" t="s">
        <v>15</v>
      </c>
      <c r="E214" s="72" t="s">
        <v>6</v>
      </c>
      <c r="F214" s="72" t="s">
        <v>100</v>
      </c>
      <c r="G214" s="72"/>
      <c r="H214" s="73">
        <f>H215</f>
        <v>5961.5655799999995</v>
      </c>
    </row>
    <row r="215" spans="1:8" ht="45">
      <c r="A215" s="28"/>
      <c r="B215" s="145" t="s">
        <v>255</v>
      </c>
      <c r="C215" s="69" t="s">
        <v>18</v>
      </c>
      <c r="D215" s="72" t="s">
        <v>15</v>
      </c>
      <c r="E215" s="72" t="s">
        <v>6</v>
      </c>
      <c r="F215" s="72" t="s">
        <v>100</v>
      </c>
      <c r="G215" s="82" t="s">
        <v>73</v>
      </c>
      <c r="H215" s="73">
        <f>5923.17458+17.891+20.5</f>
        <v>5961.5655799999995</v>
      </c>
    </row>
    <row r="216" spans="1:8" ht="30">
      <c r="A216" s="28"/>
      <c r="B216" s="33" t="s">
        <v>217</v>
      </c>
      <c r="C216" s="69" t="s">
        <v>18</v>
      </c>
      <c r="D216" s="72" t="s">
        <v>15</v>
      </c>
      <c r="E216" s="72" t="s">
        <v>22</v>
      </c>
      <c r="F216" s="72"/>
      <c r="G216" s="82"/>
      <c r="H216" s="73">
        <f>H217+H224</f>
        <v>170.5</v>
      </c>
    </row>
    <row r="217" spans="1:8" ht="57">
      <c r="A217" s="28"/>
      <c r="B217" s="102" t="s">
        <v>417</v>
      </c>
      <c r="C217" s="69" t="s">
        <v>18</v>
      </c>
      <c r="D217" s="72" t="s">
        <v>15</v>
      </c>
      <c r="E217" s="72" t="s">
        <v>22</v>
      </c>
      <c r="F217" s="72" t="s">
        <v>220</v>
      </c>
      <c r="G217" s="82"/>
      <c r="H217" s="73">
        <f>H218</f>
        <v>140.5</v>
      </c>
    </row>
    <row r="218" spans="1:8" ht="60">
      <c r="A218" s="28"/>
      <c r="B218" s="97" t="s">
        <v>253</v>
      </c>
      <c r="C218" s="69" t="s">
        <v>18</v>
      </c>
      <c r="D218" s="72" t="s">
        <v>15</v>
      </c>
      <c r="E218" s="72" t="s">
        <v>22</v>
      </c>
      <c r="F218" s="72" t="s">
        <v>170</v>
      </c>
      <c r="G218" s="72"/>
      <c r="H218" s="73">
        <f>H219</f>
        <v>140.5</v>
      </c>
    </row>
    <row r="219" spans="1:8" ht="75">
      <c r="A219" s="6"/>
      <c r="B219" s="99" t="s">
        <v>213</v>
      </c>
      <c r="C219" s="69" t="s">
        <v>18</v>
      </c>
      <c r="D219" s="72" t="s">
        <v>15</v>
      </c>
      <c r="E219" s="72" t="s">
        <v>22</v>
      </c>
      <c r="F219" s="72" t="s">
        <v>170</v>
      </c>
      <c r="G219" s="69"/>
      <c r="H219" s="73">
        <f>H220+H222</f>
        <v>140.5</v>
      </c>
    </row>
    <row r="220" spans="1:8" ht="75" hidden="1">
      <c r="A220" s="28"/>
      <c r="B220" s="97" t="s">
        <v>53</v>
      </c>
      <c r="C220" s="69" t="s">
        <v>18</v>
      </c>
      <c r="D220" s="72" t="s">
        <v>15</v>
      </c>
      <c r="E220" s="72" t="s">
        <v>22</v>
      </c>
      <c r="F220" s="72" t="s">
        <v>249</v>
      </c>
      <c r="G220" s="72"/>
      <c r="H220" s="73">
        <f>H221</f>
        <v>0</v>
      </c>
    </row>
    <row r="221" spans="1:8" ht="45" hidden="1">
      <c r="A221" s="28"/>
      <c r="B221" s="145" t="s">
        <v>255</v>
      </c>
      <c r="C221" s="69" t="s">
        <v>18</v>
      </c>
      <c r="D221" s="72" t="s">
        <v>15</v>
      </c>
      <c r="E221" s="72" t="s">
        <v>22</v>
      </c>
      <c r="F221" s="72" t="s">
        <v>249</v>
      </c>
      <c r="G221" s="72" t="s">
        <v>73</v>
      </c>
      <c r="H221" s="73">
        <v>0</v>
      </c>
    </row>
    <row r="222" spans="1:8" ht="75">
      <c r="A222" s="28">
        <v>8</v>
      </c>
      <c r="B222" s="97" t="s">
        <v>53</v>
      </c>
      <c r="C222" s="69" t="s">
        <v>18</v>
      </c>
      <c r="D222" s="72" t="s">
        <v>15</v>
      </c>
      <c r="E222" s="72" t="s">
        <v>22</v>
      </c>
      <c r="F222" s="72" t="s">
        <v>443</v>
      </c>
      <c r="G222" s="76"/>
      <c r="H222" s="73">
        <f>H223</f>
        <v>140.5</v>
      </c>
    </row>
    <row r="223" spans="1:8" ht="45">
      <c r="A223" s="28"/>
      <c r="B223" s="145" t="s">
        <v>255</v>
      </c>
      <c r="C223" s="69" t="s">
        <v>18</v>
      </c>
      <c r="D223" s="72" t="s">
        <v>15</v>
      </c>
      <c r="E223" s="72" t="s">
        <v>22</v>
      </c>
      <c r="F223" s="72" t="s">
        <v>443</v>
      </c>
      <c r="G223" s="72"/>
      <c r="H223" s="73">
        <f>53+87.5</f>
        <v>140.5</v>
      </c>
    </row>
    <row r="224" spans="1:8" ht="42.75">
      <c r="A224" s="28"/>
      <c r="B224" s="102" t="s">
        <v>419</v>
      </c>
      <c r="C224" s="144">
        <v>931</v>
      </c>
      <c r="D224" s="72" t="s">
        <v>15</v>
      </c>
      <c r="E224" s="72" t="s">
        <v>22</v>
      </c>
      <c r="F224" s="72" t="s">
        <v>262</v>
      </c>
      <c r="G224" s="72"/>
      <c r="H224" s="73">
        <f>H225</f>
        <v>30</v>
      </c>
    </row>
    <row r="225" spans="1:8" ht="30">
      <c r="A225" s="28"/>
      <c r="B225" s="67" t="s">
        <v>263</v>
      </c>
      <c r="C225" s="144">
        <v>931</v>
      </c>
      <c r="D225" s="72" t="s">
        <v>15</v>
      </c>
      <c r="E225" s="72" t="s">
        <v>22</v>
      </c>
      <c r="F225" s="72" t="s">
        <v>261</v>
      </c>
      <c r="G225" s="72"/>
      <c r="H225" s="73">
        <f>H226</f>
        <v>30</v>
      </c>
    </row>
    <row r="226" spans="1:8" ht="45">
      <c r="A226" s="28"/>
      <c r="B226" s="147" t="s">
        <v>257</v>
      </c>
      <c r="C226" s="144">
        <v>931</v>
      </c>
      <c r="D226" s="72" t="s">
        <v>15</v>
      </c>
      <c r="E226" s="72" t="s">
        <v>22</v>
      </c>
      <c r="F226" s="72" t="s">
        <v>261</v>
      </c>
      <c r="G226" s="72"/>
      <c r="H226" s="73">
        <f>H227+H229</f>
        <v>30</v>
      </c>
    </row>
    <row r="227" spans="1:8" ht="75">
      <c r="A227" s="28"/>
      <c r="B227" s="97" t="s">
        <v>53</v>
      </c>
      <c r="C227" s="144">
        <v>931</v>
      </c>
      <c r="D227" s="72" t="s">
        <v>15</v>
      </c>
      <c r="E227" s="72" t="s">
        <v>22</v>
      </c>
      <c r="F227" s="72" t="s">
        <v>259</v>
      </c>
      <c r="G227" s="72"/>
      <c r="H227" s="73">
        <f>H228</f>
        <v>30</v>
      </c>
    </row>
    <row r="228" spans="1:8" ht="45">
      <c r="A228" s="28"/>
      <c r="B228" s="145" t="s">
        <v>255</v>
      </c>
      <c r="C228" s="144">
        <v>931</v>
      </c>
      <c r="D228" s="72" t="s">
        <v>15</v>
      </c>
      <c r="E228" s="72" t="s">
        <v>22</v>
      </c>
      <c r="F228" s="72" t="s">
        <v>259</v>
      </c>
      <c r="G228" s="72" t="s">
        <v>73</v>
      </c>
      <c r="H228" s="73">
        <v>30</v>
      </c>
    </row>
    <row r="229" spans="1:8" ht="75" hidden="1">
      <c r="A229" s="28"/>
      <c r="B229" s="97" t="s">
        <v>53</v>
      </c>
      <c r="C229" s="144">
        <v>931</v>
      </c>
      <c r="D229" s="72" t="s">
        <v>15</v>
      </c>
      <c r="E229" s="72" t="s">
        <v>22</v>
      </c>
      <c r="F229" s="72" t="s">
        <v>454</v>
      </c>
      <c r="G229" s="72"/>
      <c r="H229" s="73">
        <f>H230</f>
        <v>0</v>
      </c>
    </row>
    <row r="230" spans="1:8" ht="45" hidden="1">
      <c r="A230" s="28"/>
      <c r="B230" s="145" t="s">
        <v>255</v>
      </c>
      <c r="C230" s="144">
        <v>931</v>
      </c>
      <c r="D230" s="72" t="s">
        <v>15</v>
      </c>
      <c r="E230" s="72" t="s">
        <v>22</v>
      </c>
      <c r="F230" s="72" t="s">
        <v>454</v>
      </c>
      <c r="G230" s="72" t="s">
        <v>73</v>
      </c>
      <c r="H230" s="73"/>
    </row>
    <row r="231" spans="1:8" ht="15">
      <c r="A231" s="28">
        <v>8</v>
      </c>
      <c r="B231" s="102" t="s">
        <v>264</v>
      </c>
      <c r="C231" s="68" t="s">
        <v>18</v>
      </c>
      <c r="D231" s="76" t="s">
        <v>265</v>
      </c>
      <c r="E231" s="76" t="s">
        <v>103</v>
      </c>
      <c r="F231" s="76"/>
      <c r="G231" s="76"/>
      <c r="H231" s="70">
        <f>H232</f>
        <v>294.44</v>
      </c>
    </row>
    <row r="232" spans="1:8" ht="30">
      <c r="A232" s="28"/>
      <c r="B232" s="80" t="s">
        <v>266</v>
      </c>
      <c r="C232" s="69" t="s">
        <v>18</v>
      </c>
      <c r="D232" s="72" t="s">
        <v>265</v>
      </c>
      <c r="E232" s="72" t="s">
        <v>56</v>
      </c>
      <c r="F232" s="72"/>
      <c r="G232" s="72"/>
      <c r="H232" s="73">
        <f>H233</f>
        <v>294.44</v>
      </c>
    </row>
    <row r="233" spans="1:8" ht="15">
      <c r="A233" s="28"/>
      <c r="B233" s="105" t="s">
        <v>36</v>
      </c>
      <c r="C233" s="69" t="s">
        <v>18</v>
      </c>
      <c r="D233" s="72" t="s">
        <v>265</v>
      </c>
      <c r="E233" s="72" t="s">
        <v>56</v>
      </c>
      <c r="F233" s="72" t="s">
        <v>87</v>
      </c>
      <c r="G233" s="72"/>
      <c r="H233" s="73">
        <f>H234</f>
        <v>294.44</v>
      </c>
    </row>
    <row r="234" spans="1:8" ht="15">
      <c r="A234" s="28"/>
      <c r="B234" s="105" t="s">
        <v>36</v>
      </c>
      <c r="C234" s="69" t="s">
        <v>18</v>
      </c>
      <c r="D234" s="72" t="s">
        <v>265</v>
      </c>
      <c r="E234" s="72" t="s">
        <v>56</v>
      </c>
      <c r="F234" s="72" t="s">
        <v>87</v>
      </c>
      <c r="G234" s="72"/>
      <c r="H234" s="73">
        <f>H236</f>
        <v>294.44</v>
      </c>
    </row>
    <row r="235" spans="1:8" ht="15">
      <c r="A235" s="28"/>
      <c r="B235" s="105" t="s">
        <v>36</v>
      </c>
      <c r="C235" s="69" t="s">
        <v>18</v>
      </c>
      <c r="D235" s="72" t="s">
        <v>265</v>
      </c>
      <c r="E235" s="72" t="s">
        <v>56</v>
      </c>
      <c r="F235" s="72" t="s">
        <v>87</v>
      </c>
      <c r="G235" s="72"/>
      <c r="H235" s="73">
        <f>H236</f>
        <v>294.44</v>
      </c>
    </row>
    <row r="236" spans="1:8" ht="60">
      <c r="A236" s="28"/>
      <c r="B236" s="35" t="s">
        <v>214</v>
      </c>
      <c r="C236" s="69" t="s">
        <v>18</v>
      </c>
      <c r="D236" s="72" t="s">
        <v>265</v>
      </c>
      <c r="E236" s="72" t="s">
        <v>56</v>
      </c>
      <c r="F236" s="72" t="s">
        <v>91</v>
      </c>
      <c r="G236" s="72"/>
      <c r="H236" s="73">
        <f>H237</f>
        <v>294.44</v>
      </c>
    </row>
    <row r="237" spans="1:8" ht="30">
      <c r="A237" s="28"/>
      <c r="B237" s="148" t="s">
        <v>267</v>
      </c>
      <c r="C237" s="144">
        <v>931</v>
      </c>
      <c r="D237" s="72" t="s">
        <v>265</v>
      </c>
      <c r="E237" s="72" t="s">
        <v>56</v>
      </c>
      <c r="F237" s="72" t="s">
        <v>91</v>
      </c>
      <c r="G237" s="72" t="s">
        <v>245</v>
      </c>
      <c r="H237" s="73">
        <v>294.44</v>
      </c>
    </row>
    <row r="238" spans="1:8" ht="14.25">
      <c r="A238" s="29">
        <v>8</v>
      </c>
      <c r="B238" s="226" t="s">
        <v>422</v>
      </c>
      <c r="C238" s="227">
        <v>931</v>
      </c>
      <c r="D238" s="76" t="s">
        <v>43</v>
      </c>
      <c r="E238" s="76" t="s">
        <v>103</v>
      </c>
      <c r="F238" s="76"/>
      <c r="G238" s="76"/>
      <c r="H238" s="70">
        <f aca="true" t="shared" si="0" ref="H238:H243">H239</f>
        <v>20</v>
      </c>
    </row>
    <row r="239" spans="1:8" ht="30">
      <c r="A239" s="28"/>
      <c r="B239" s="148" t="s">
        <v>423</v>
      </c>
      <c r="C239" s="144">
        <v>931</v>
      </c>
      <c r="D239" s="72" t="s">
        <v>43</v>
      </c>
      <c r="E239" s="72" t="s">
        <v>9</v>
      </c>
      <c r="F239" s="72"/>
      <c r="G239" s="72"/>
      <c r="H239" s="73">
        <f t="shared" si="0"/>
        <v>20</v>
      </c>
    </row>
    <row r="240" spans="1:8" ht="47.25" customHeight="1">
      <c r="A240" s="28"/>
      <c r="B240" s="231" t="s">
        <v>428</v>
      </c>
      <c r="C240" s="144">
        <v>931</v>
      </c>
      <c r="D240" s="72" t="s">
        <v>43</v>
      </c>
      <c r="E240" s="72" t="s">
        <v>9</v>
      </c>
      <c r="F240" s="72" t="s">
        <v>206</v>
      </c>
      <c r="G240" s="72"/>
      <c r="H240" s="73">
        <f t="shared" si="0"/>
        <v>20</v>
      </c>
    </row>
    <row r="241" spans="1:8" ht="45">
      <c r="A241" s="28"/>
      <c r="B241" s="232" t="s">
        <v>429</v>
      </c>
      <c r="C241" s="144">
        <v>931</v>
      </c>
      <c r="D241" s="72" t="s">
        <v>43</v>
      </c>
      <c r="E241" s="72" t="s">
        <v>9</v>
      </c>
      <c r="F241" s="72" t="s">
        <v>169</v>
      </c>
      <c r="G241" s="72"/>
      <c r="H241" s="73">
        <f t="shared" si="0"/>
        <v>20</v>
      </c>
    </row>
    <row r="242" spans="1:8" ht="45">
      <c r="A242" s="28"/>
      <c r="B242" s="233" t="s">
        <v>430</v>
      </c>
      <c r="C242" s="144">
        <v>931</v>
      </c>
      <c r="D242" s="72" t="s">
        <v>43</v>
      </c>
      <c r="E242" s="72" t="s">
        <v>9</v>
      </c>
      <c r="F242" s="72" t="s">
        <v>169</v>
      </c>
      <c r="G242" s="72"/>
      <c r="H242" s="73">
        <f>H243+H245</f>
        <v>20</v>
      </c>
    </row>
    <row r="243" spans="1:8" ht="75" hidden="1">
      <c r="A243" s="28"/>
      <c r="B243" s="97" t="s">
        <v>53</v>
      </c>
      <c r="C243" s="144">
        <v>931</v>
      </c>
      <c r="D243" s="72" t="s">
        <v>43</v>
      </c>
      <c r="E243" s="72" t="s">
        <v>9</v>
      </c>
      <c r="F243" s="72" t="s">
        <v>248</v>
      </c>
      <c r="G243" s="72"/>
      <c r="H243" s="73">
        <f t="shared" si="0"/>
        <v>0</v>
      </c>
    </row>
    <row r="244" spans="1:8" ht="45" hidden="1">
      <c r="A244" s="28"/>
      <c r="B244" s="80" t="s">
        <v>411</v>
      </c>
      <c r="C244" s="144">
        <v>931</v>
      </c>
      <c r="D244" s="72" t="s">
        <v>43</v>
      </c>
      <c r="E244" s="72" t="s">
        <v>9</v>
      </c>
      <c r="F244" s="72" t="s">
        <v>248</v>
      </c>
      <c r="G244" s="72" t="s">
        <v>24</v>
      </c>
      <c r="H244" s="73">
        <f>10-10</f>
        <v>0</v>
      </c>
    </row>
    <row r="245" spans="1:8" ht="75">
      <c r="A245" s="28"/>
      <c r="B245" s="97" t="s">
        <v>53</v>
      </c>
      <c r="C245" s="144">
        <v>931</v>
      </c>
      <c r="D245" s="72" t="s">
        <v>43</v>
      </c>
      <c r="E245" s="72" t="s">
        <v>9</v>
      </c>
      <c r="F245" s="72" t="s">
        <v>446</v>
      </c>
      <c r="G245" s="72"/>
      <c r="H245" s="73">
        <f>H246</f>
        <v>20</v>
      </c>
    </row>
    <row r="246" spans="1:8" ht="45">
      <c r="A246" s="28"/>
      <c r="B246" s="80" t="s">
        <v>411</v>
      </c>
      <c r="C246" s="144">
        <v>931</v>
      </c>
      <c r="D246" s="72" t="s">
        <v>43</v>
      </c>
      <c r="E246" s="72" t="s">
        <v>9</v>
      </c>
      <c r="F246" s="72" t="s">
        <v>446</v>
      </c>
      <c r="G246" s="72" t="s">
        <v>24</v>
      </c>
      <c r="H246" s="73">
        <v>20</v>
      </c>
    </row>
    <row r="247" spans="1:8" ht="15">
      <c r="A247" s="28"/>
      <c r="B247" s="83" t="s">
        <v>67</v>
      </c>
      <c r="C247" s="30"/>
      <c r="D247" s="72"/>
      <c r="E247" s="72"/>
      <c r="F247" s="72"/>
      <c r="G247" s="30"/>
      <c r="H247" s="70">
        <f>H18+H209+H231+H238</f>
        <v>48818.409210000005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7"/>
  <sheetViews>
    <sheetView tabSelected="1" zoomScale="95" zoomScaleNormal="95" zoomScalePageLayoutView="0" workbookViewId="0" topLeftCell="A8">
      <selection activeCell="C12" sqref="C12:H12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57"/>
      <c r="E1" s="257"/>
      <c r="F1" s="257"/>
      <c r="G1" s="257"/>
      <c r="H1" s="257"/>
    </row>
    <row r="2" spans="1:8" ht="15" hidden="1">
      <c r="A2" s="181"/>
      <c r="B2" s="181"/>
      <c r="C2" s="181"/>
      <c r="D2" s="257"/>
      <c r="E2" s="257"/>
      <c r="F2" s="257"/>
      <c r="G2" s="257"/>
      <c r="H2" s="257"/>
    </row>
    <row r="3" spans="1:8" ht="15" hidden="1">
      <c r="A3" s="181"/>
      <c r="B3" s="181"/>
      <c r="C3" s="181"/>
      <c r="D3" s="257"/>
      <c r="E3" s="257"/>
      <c r="F3" s="257"/>
      <c r="G3" s="257"/>
      <c r="H3" s="257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26</v>
      </c>
    </row>
    <row r="5" spans="1:8" ht="15" hidden="1">
      <c r="A5" s="181"/>
      <c r="B5" s="181"/>
      <c r="C5" s="181"/>
      <c r="D5" s="249" t="s">
        <v>232</v>
      </c>
      <c r="E5" s="249"/>
      <c r="F5" s="249"/>
      <c r="G5" s="249"/>
      <c r="H5" s="249"/>
    </row>
    <row r="6" spans="1:8" ht="15" hidden="1">
      <c r="A6" s="181"/>
      <c r="B6" s="181"/>
      <c r="C6" s="181"/>
      <c r="D6" s="249" t="s">
        <v>230</v>
      </c>
      <c r="E6" s="249"/>
      <c r="F6" s="249"/>
      <c r="G6" s="249"/>
      <c r="H6" s="249"/>
    </row>
    <row r="7" spans="1:8" ht="15" hidden="1">
      <c r="A7" s="181"/>
      <c r="B7" s="181"/>
      <c r="C7" s="181"/>
      <c r="D7" s="249" t="s">
        <v>349</v>
      </c>
      <c r="E7" s="249"/>
      <c r="F7" s="249"/>
      <c r="G7" s="249"/>
      <c r="H7" s="249"/>
    </row>
    <row r="8" spans="1:8" ht="13.5" customHeight="1">
      <c r="A8" s="181"/>
      <c r="B8" s="181"/>
      <c r="C8" s="249" t="s">
        <v>26</v>
      </c>
      <c r="D8" s="249"/>
      <c r="E8" s="249"/>
      <c r="F8" s="249"/>
      <c r="G8" s="249"/>
      <c r="H8" s="249"/>
    </row>
    <row r="9" spans="1:8" ht="13.5" customHeight="1">
      <c r="A9" s="181"/>
      <c r="B9" s="181"/>
      <c r="C9" s="249" t="s">
        <v>229</v>
      </c>
      <c r="D9" s="249"/>
      <c r="E9" s="249"/>
      <c r="F9" s="249"/>
      <c r="G9" s="249"/>
      <c r="H9" s="249"/>
    </row>
    <row r="10" spans="1:8" ht="14.25" customHeight="1">
      <c r="A10" s="181"/>
      <c r="B10" s="181"/>
      <c r="C10" s="249" t="s">
        <v>412</v>
      </c>
      <c r="D10" s="249"/>
      <c r="E10" s="249"/>
      <c r="F10" s="249"/>
      <c r="G10" s="249"/>
      <c r="H10" s="249"/>
    </row>
    <row r="11" spans="1:8" ht="14.25" customHeight="1">
      <c r="A11" s="181"/>
      <c r="B11" s="181"/>
      <c r="C11" s="181"/>
      <c r="D11" s="36"/>
      <c r="E11" s="36"/>
      <c r="F11" s="249" t="s">
        <v>455</v>
      </c>
      <c r="G11" s="249"/>
      <c r="H11" s="249"/>
    </row>
    <row r="12" spans="1:8" ht="15" customHeight="1">
      <c r="A12" s="1"/>
      <c r="B12" s="2"/>
      <c r="C12" s="249" t="s">
        <v>26</v>
      </c>
      <c r="D12" s="249"/>
      <c r="E12" s="249"/>
      <c r="F12" s="249"/>
      <c r="G12" s="249"/>
      <c r="H12" s="249"/>
    </row>
    <row r="13" spans="1:8" ht="15">
      <c r="A13" s="249"/>
      <c r="B13" s="249"/>
      <c r="C13" s="249" t="s">
        <v>229</v>
      </c>
      <c r="D13" s="249"/>
      <c r="E13" s="249"/>
      <c r="F13" s="249"/>
      <c r="G13" s="249"/>
      <c r="H13" s="249"/>
    </row>
    <row r="14" spans="1:8" ht="15">
      <c r="A14" s="249"/>
      <c r="B14" s="249"/>
      <c r="C14" s="249" t="s">
        <v>412</v>
      </c>
      <c r="D14" s="249"/>
      <c r="E14" s="249"/>
      <c r="F14" s="249"/>
      <c r="G14" s="249"/>
      <c r="H14" s="249"/>
    </row>
    <row r="15" spans="1:8" ht="15">
      <c r="A15" s="181"/>
      <c r="B15" s="181"/>
      <c r="C15" s="181"/>
      <c r="D15" s="36"/>
      <c r="E15" s="36"/>
      <c r="F15" s="249" t="s">
        <v>437</v>
      </c>
      <c r="G15" s="249"/>
      <c r="H15" s="249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71" t="s">
        <v>414</v>
      </c>
      <c r="B17" s="271"/>
      <c r="C17" s="271"/>
      <c r="D17" s="271"/>
      <c r="E17" s="271"/>
      <c r="F17" s="271"/>
      <c r="G17" s="271"/>
      <c r="H17" s="271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104</v>
      </c>
    </row>
    <row r="20" spans="1:8" ht="63" customHeight="1">
      <c r="A20" s="185" t="s">
        <v>350</v>
      </c>
      <c r="B20" s="185" t="s">
        <v>1</v>
      </c>
      <c r="C20" s="185" t="s">
        <v>351</v>
      </c>
      <c r="D20" s="185" t="s">
        <v>352</v>
      </c>
      <c r="E20" s="185" t="s">
        <v>353</v>
      </c>
      <c r="F20" s="185" t="s">
        <v>1</v>
      </c>
      <c r="G20" s="186" t="s">
        <v>2</v>
      </c>
      <c r="H20" s="186" t="s">
        <v>415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60</v>
      </c>
      <c r="H21" s="185">
        <v>8</v>
      </c>
    </row>
    <row r="22" spans="1:8" ht="94.5" customHeight="1">
      <c r="A22" s="187" t="s">
        <v>354</v>
      </c>
      <c r="B22" s="185"/>
      <c r="C22" s="187" t="s">
        <v>416</v>
      </c>
      <c r="D22" s="185"/>
      <c r="E22" s="186"/>
      <c r="F22" s="185"/>
      <c r="G22" s="186"/>
      <c r="H22" s="188">
        <f>H42+H46+H43+H45</f>
        <v>2344.3</v>
      </c>
    </row>
    <row r="23" spans="1:8" ht="87.75" customHeight="1" hidden="1">
      <c r="A23" s="187" t="s">
        <v>355</v>
      </c>
      <c r="B23" s="185"/>
      <c r="C23" s="34" t="s">
        <v>356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357</v>
      </c>
      <c r="C24" s="34" t="s">
        <v>356</v>
      </c>
      <c r="D24" s="185">
        <v>931</v>
      </c>
      <c r="E24" s="186" t="s">
        <v>358</v>
      </c>
      <c r="F24" s="185" t="s">
        <v>357</v>
      </c>
      <c r="G24" s="186" t="s">
        <v>24</v>
      </c>
      <c r="H24" s="190"/>
    </row>
    <row r="25" spans="1:8" ht="89.25" customHeight="1" hidden="1">
      <c r="A25" s="187"/>
      <c r="B25" s="185" t="s">
        <v>359</v>
      </c>
      <c r="C25" s="34" t="s">
        <v>356</v>
      </c>
      <c r="D25" s="185">
        <v>931</v>
      </c>
      <c r="E25" s="186" t="s">
        <v>360</v>
      </c>
      <c r="F25" s="185" t="s">
        <v>359</v>
      </c>
      <c r="G25" s="186" t="s">
        <v>24</v>
      </c>
      <c r="H25" s="190"/>
    </row>
    <row r="26" spans="1:8" ht="75" customHeight="1" hidden="1">
      <c r="A26" s="187"/>
      <c r="B26" s="185" t="s">
        <v>361</v>
      </c>
      <c r="C26" s="34" t="s">
        <v>356</v>
      </c>
      <c r="D26" s="185">
        <v>931</v>
      </c>
      <c r="E26" s="186" t="s">
        <v>360</v>
      </c>
      <c r="F26" s="185" t="s">
        <v>361</v>
      </c>
      <c r="G26" s="186" t="s">
        <v>24</v>
      </c>
      <c r="H26" s="190"/>
    </row>
    <row r="27" spans="1:8" ht="93.75" customHeight="1" hidden="1">
      <c r="A27" s="187"/>
      <c r="B27" s="185" t="s">
        <v>362</v>
      </c>
      <c r="C27" s="34" t="s">
        <v>356</v>
      </c>
      <c r="D27" s="185">
        <v>931</v>
      </c>
      <c r="E27" s="186" t="s">
        <v>360</v>
      </c>
      <c r="F27" s="185" t="s">
        <v>362</v>
      </c>
      <c r="G27" s="186" t="s">
        <v>24</v>
      </c>
      <c r="H27" s="190"/>
    </row>
    <row r="28" spans="1:8" ht="103.5" customHeight="1" hidden="1">
      <c r="A28" s="187"/>
      <c r="B28" s="185" t="s">
        <v>363</v>
      </c>
      <c r="C28" s="34" t="s">
        <v>356</v>
      </c>
      <c r="D28" s="185">
        <v>931</v>
      </c>
      <c r="E28" s="186" t="s">
        <v>360</v>
      </c>
      <c r="F28" s="185" t="s">
        <v>363</v>
      </c>
      <c r="G28" s="186" t="s">
        <v>24</v>
      </c>
      <c r="H28" s="190"/>
    </row>
    <row r="29" spans="1:8" ht="144.75" customHeight="1" hidden="1">
      <c r="A29" s="187"/>
      <c r="B29" s="185" t="s">
        <v>364</v>
      </c>
      <c r="C29" s="34" t="s">
        <v>356</v>
      </c>
      <c r="D29" s="185">
        <v>931</v>
      </c>
      <c r="E29" s="186" t="s">
        <v>360</v>
      </c>
      <c r="F29" s="185" t="s">
        <v>364</v>
      </c>
      <c r="G29" s="186" t="s">
        <v>24</v>
      </c>
      <c r="H29" s="190"/>
    </row>
    <row r="30" spans="1:8" ht="101.25" customHeight="1" hidden="1">
      <c r="A30" s="187"/>
      <c r="B30" s="185" t="s">
        <v>365</v>
      </c>
      <c r="C30" s="34" t="s">
        <v>356</v>
      </c>
      <c r="D30" s="185">
        <v>931</v>
      </c>
      <c r="E30" s="186" t="s">
        <v>360</v>
      </c>
      <c r="F30" s="185" t="s">
        <v>365</v>
      </c>
      <c r="G30" s="186" t="s">
        <v>24</v>
      </c>
      <c r="H30" s="190"/>
    </row>
    <row r="31" spans="1:8" ht="97.5" customHeight="1" hidden="1">
      <c r="A31" s="187"/>
      <c r="B31" s="185" t="s">
        <v>366</v>
      </c>
      <c r="C31" s="34" t="s">
        <v>356</v>
      </c>
      <c r="D31" s="185">
        <v>931</v>
      </c>
      <c r="E31" s="186" t="s">
        <v>360</v>
      </c>
      <c r="F31" s="185" t="s">
        <v>366</v>
      </c>
      <c r="G31" s="186" t="s">
        <v>24</v>
      </c>
      <c r="H31" s="190"/>
    </row>
    <row r="32" spans="1:8" ht="87.75" customHeight="1" hidden="1">
      <c r="A32" s="187"/>
      <c r="B32" s="185" t="s">
        <v>357</v>
      </c>
      <c r="C32" s="34" t="s">
        <v>356</v>
      </c>
      <c r="D32" s="185">
        <v>931</v>
      </c>
      <c r="E32" s="186" t="s">
        <v>360</v>
      </c>
      <c r="F32" s="185" t="s">
        <v>357</v>
      </c>
      <c r="G32" s="186" t="s">
        <v>24</v>
      </c>
      <c r="H32" s="190"/>
    </row>
    <row r="33" spans="1:8" ht="90.75" customHeight="1" hidden="1">
      <c r="A33" s="187"/>
      <c r="B33" s="185" t="s">
        <v>367</v>
      </c>
      <c r="C33" s="34" t="s">
        <v>356</v>
      </c>
      <c r="D33" s="185">
        <v>931</v>
      </c>
      <c r="E33" s="186" t="s">
        <v>360</v>
      </c>
      <c r="F33" s="185" t="s">
        <v>367</v>
      </c>
      <c r="G33" s="186" t="s">
        <v>24</v>
      </c>
      <c r="H33" s="190"/>
    </row>
    <row r="34" spans="1:8" ht="102.75" customHeight="1" hidden="1">
      <c r="A34" s="187" t="s">
        <v>368</v>
      </c>
      <c r="B34" s="185"/>
      <c r="C34" s="34" t="s">
        <v>356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369</v>
      </c>
      <c r="C35" s="34" t="s">
        <v>356</v>
      </c>
      <c r="D35" s="185">
        <v>921</v>
      </c>
      <c r="E35" s="186" t="s">
        <v>370</v>
      </c>
      <c r="F35" s="185" t="s">
        <v>369</v>
      </c>
      <c r="G35" s="186" t="s">
        <v>24</v>
      </c>
      <c r="H35" s="190"/>
    </row>
    <row r="36" spans="1:8" ht="73.5" customHeight="1" hidden="1">
      <c r="A36" s="187" t="s">
        <v>371</v>
      </c>
      <c r="B36" s="185"/>
      <c r="C36" s="34" t="s">
        <v>356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372</v>
      </c>
      <c r="C37" s="34" t="s">
        <v>356</v>
      </c>
      <c r="D37" s="185">
        <v>931</v>
      </c>
      <c r="E37" s="186" t="s">
        <v>373</v>
      </c>
      <c r="F37" s="185" t="s">
        <v>372</v>
      </c>
      <c r="G37" s="186" t="s">
        <v>24</v>
      </c>
      <c r="H37" s="190"/>
    </row>
    <row r="38" spans="1:8" ht="45" hidden="1">
      <c r="A38" s="187"/>
      <c r="B38" s="185"/>
      <c r="C38" s="34" t="s">
        <v>356</v>
      </c>
      <c r="D38" s="191"/>
      <c r="E38" s="192"/>
      <c r="F38" s="185"/>
      <c r="G38" s="192"/>
      <c r="H38" s="193"/>
    </row>
    <row r="39" spans="1:8" ht="45" hidden="1">
      <c r="A39" s="187" t="s">
        <v>355</v>
      </c>
      <c r="B39" s="185"/>
      <c r="C39" s="34" t="s">
        <v>356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357</v>
      </c>
      <c r="C40" s="34" t="s">
        <v>356</v>
      </c>
      <c r="D40" s="185">
        <v>931</v>
      </c>
      <c r="E40" s="186" t="s">
        <v>360</v>
      </c>
      <c r="F40" s="185" t="s">
        <v>357</v>
      </c>
      <c r="G40" s="186" t="s">
        <v>24</v>
      </c>
      <c r="H40" s="194"/>
    </row>
    <row r="41" spans="1:8" ht="72.75" customHeight="1" hidden="1">
      <c r="A41" s="187"/>
      <c r="B41" s="185" t="s">
        <v>374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375</v>
      </c>
      <c r="F41" s="185" t="s">
        <v>374</v>
      </c>
      <c r="G41" s="186" t="s">
        <v>24</v>
      </c>
      <c r="H41" s="194">
        <v>2727.37</v>
      </c>
    </row>
    <row r="42" spans="1:8" ht="36" customHeight="1">
      <c r="A42" s="187"/>
      <c r="B42" s="195" t="s">
        <v>376</v>
      </c>
      <c r="C42" s="269" t="str">
        <f>C41</f>
        <v>Подпрограмма 1 "Энергосбережение и повышение энергоэффективности в с. Карага"</v>
      </c>
      <c r="D42" s="269">
        <v>931</v>
      </c>
      <c r="E42" s="267" t="s">
        <v>370</v>
      </c>
      <c r="F42" s="196" t="s">
        <v>247</v>
      </c>
      <c r="G42" s="186" t="s">
        <v>25</v>
      </c>
      <c r="H42" s="194">
        <v>50</v>
      </c>
    </row>
    <row r="43" spans="1:8" ht="25.5" customHeight="1">
      <c r="A43" s="187"/>
      <c r="B43" s="185" t="s">
        <v>374</v>
      </c>
      <c r="C43" s="270"/>
      <c r="D43" s="270"/>
      <c r="E43" s="272"/>
      <c r="F43" s="196" t="s">
        <v>222</v>
      </c>
      <c r="G43" s="186" t="s">
        <v>25</v>
      </c>
      <c r="H43" s="194">
        <v>2294.3</v>
      </c>
    </row>
    <row r="44" spans="1:8" ht="72.75" customHeight="1" hidden="1">
      <c r="A44" s="187"/>
      <c r="B44" s="185"/>
      <c r="C44" s="239"/>
      <c r="D44" s="200"/>
      <c r="E44" s="201"/>
      <c r="F44" s="202"/>
      <c r="G44" s="186" t="s">
        <v>24</v>
      </c>
      <c r="H44" s="194"/>
    </row>
    <row r="45" spans="1:8" ht="26.25" customHeight="1" hidden="1">
      <c r="A45" s="187"/>
      <c r="B45" s="185"/>
      <c r="C45" s="240"/>
      <c r="D45" s="221"/>
      <c r="E45" s="222"/>
      <c r="F45" s="199" t="s">
        <v>403</v>
      </c>
      <c r="G45" s="186" t="s">
        <v>25</v>
      </c>
      <c r="H45" s="194"/>
    </row>
    <row r="46" spans="1:8" ht="44.25" customHeight="1" hidden="1">
      <c r="A46" s="187"/>
      <c r="B46" s="195" t="s">
        <v>377</v>
      </c>
      <c r="C46" s="269" t="s">
        <v>347</v>
      </c>
      <c r="D46" s="269">
        <v>931</v>
      </c>
      <c r="E46" s="267" t="s">
        <v>370</v>
      </c>
      <c r="F46" s="273" t="s">
        <v>162</v>
      </c>
      <c r="G46" s="186" t="s">
        <v>25</v>
      </c>
      <c r="H46" s="194"/>
    </row>
    <row r="47" spans="1:8" ht="72.75" customHeight="1" hidden="1">
      <c r="A47" s="187"/>
      <c r="B47" s="195"/>
      <c r="C47" s="275"/>
      <c r="D47" s="275"/>
      <c r="E47" s="268"/>
      <c r="F47" s="274"/>
      <c r="G47" s="186" t="s">
        <v>24</v>
      </c>
      <c r="H47" s="194"/>
    </row>
    <row r="48" spans="1:8" ht="51" customHeight="1" hidden="1">
      <c r="A48" s="187"/>
      <c r="B48" s="185" t="s">
        <v>378</v>
      </c>
      <c r="C48" s="269" t="s">
        <v>379</v>
      </c>
      <c r="D48" s="269">
        <v>931</v>
      </c>
      <c r="E48" s="267" t="s">
        <v>360</v>
      </c>
      <c r="F48" s="185" t="s">
        <v>380</v>
      </c>
      <c r="G48" s="186" t="s">
        <v>24</v>
      </c>
      <c r="H48" s="194"/>
    </row>
    <row r="49" spans="1:8" ht="65.25" customHeight="1" hidden="1">
      <c r="A49" s="187"/>
      <c r="B49" s="185"/>
      <c r="C49" s="275"/>
      <c r="D49" s="275"/>
      <c r="E49" s="268"/>
      <c r="F49" s="185" t="s">
        <v>381</v>
      </c>
      <c r="G49" s="186" t="s">
        <v>24</v>
      </c>
      <c r="H49" s="194"/>
    </row>
    <row r="50" spans="1:8" ht="57.75" customHeight="1">
      <c r="A50" s="187">
        <v>2</v>
      </c>
      <c r="B50" s="185" t="s">
        <v>382</v>
      </c>
      <c r="C50" s="204" t="s">
        <v>180</v>
      </c>
      <c r="D50" s="185"/>
      <c r="E50" s="186"/>
      <c r="F50" s="185"/>
      <c r="G50" s="186"/>
      <c r="H50" s="188">
        <f>H51</f>
        <v>30</v>
      </c>
    </row>
    <row r="51" spans="1:8" ht="65.25" customHeight="1">
      <c r="A51" s="187"/>
      <c r="B51" s="185"/>
      <c r="C51" s="205" t="s">
        <v>181</v>
      </c>
      <c r="D51" s="185">
        <v>931</v>
      </c>
      <c r="E51" s="186" t="s">
        <v>383</v>
      </c>
      <c r="F51" s="185" t="s">
        <v>442</v>
      </c>
      <c r="G51" s="186" t="s">
        <v>24</v>
      </c>
      <c r="H51" s="188">
        <v>30</v>
      </c>
    </row>
    <row r="52" spans="1:8" ht="65.25" customHeight="1">
      <c r="A52" s="187">
        <v>3</v>
      </c>
      <c r="B52" s="185" t="s">
        <v>384</v>
      </c>
      <c r="C52" s="206" t="s">
        <v>421</v>
      </c>
      <c r="D52" s="197"/>
      <c r="E52" s="198"/>
      <c r="F52" s="185"/>
      <c r="G52" s="186"/>
      <c r="H52" s="188">
        <f>H53+H54+H55</f>
        <v>2737.89253</v>
      </c>
    </row>
    <row r="53" spans="1:8" ht="21" customHeight="1">
      <c r="A53" s="187"/>
      <c r="B53" s="185"/>
      <c r="C53" s="263" t="s">
        <v>236</v>
      </c>
      <c r="D53" s="269">
        <v>931</v>
      </c>
      <c r="E53" s="267" t="s">
        <v>385</v>
      </c>
      <c r="F53" s="269" t="s">
        <v>445</v>
      </c>
      <c r="G53" s="186" t="s">
        <v>24</v>
      </c>
      <c r="H53" s="194">
        <f>'при.4'!H135</f>
        <v>1213.14361</v>
      </c>
    </row>
    <row r="54" spans="1:8" ht="19.5" customHeight="1">
      <c r="A54" s="187"/>
      <c r="B54" s="185"/>
      <c r="C54" s="264"/>
      <c r="D54" s="275"/>
      <c r="E54" s="268"/>
      <c r="F54" s="275"/>
      <c r="G54" s="186" t="s">
        <v>25</v>
      </c>
      <c r="H54" s="194">
        <f>'при.4'!H137</f>
        <v>1524.74892</v>
      </c>
    </row>
    <row r="55" spans="1:8" ht="30.75" customHeight="1" hidden="1">
      <c r="A55" s="187"/>
      <c r="B55" s="185"/>
      <c r="C55" s="245"/>
      <c r="D55" s="242">
        <v>931</v>
      </c>
      <c r="E55" s="241" t="s">
        <v>385</v>
      </c>
      <c r="F55" s="242" t="s">
        <v>163</v>
      </c>
      <c r="G55" s="186" t="s">
        <v>24</v>
      </c>
      <c r="H55" s="194">
        <v>0</v>
      </c>
    </row>
    <row r="56" spans="1:8" ht="46.5" customHeight="1">
      <c r="A56" s="187">
        <v>4</v>
      </c>
      <c r="B56" s="185"/>
      <c r="C56" s="231" t="s">
        <v>428</v>
      </c>
      <c r="D56" s="205"/>
      <c r="E56" s="234"/>
      <c r="F56" s="225"/>
      <c r="G56" s="235"/>
      <c r="H56" s="236">
        <f>H58+H59</f>
        <v>20</v>
      </c>
    </row>
    <row r="57" spans="1:8" ht="26.25" customHeight="1" hidden="1">
      <c r="A57" s="187"/>
      <c r="B57" s="185"/>
      <c r="C57" s="280" t="s">
        <v>429</v>
      </c>
      <c r="D57" s="269">
        <v>931</v>
      </c>
      <c r="E57" s="267" t="s">
        <v>418</v>
      </c>
      <c r="F57" s="225" t="s">
        <v>164</v>
      </c>
      <c r="G57" s="267" t="s">
        <v>24</v>
      </c>
      <c r="H57" s="237"/>
    </row>
    <row r="58" spans="1:8" ht="52.5" customHeight="1" hidden="1">
      <c r="A58" s="187"/>
      <c r="B58" s="185"/>
      <c r="C58" s="281"/>
      <c r="D58" s="275"/>
      <c r="E58" s="268"/>
      <c r="F58" s="225" t="s">
        <v>248</v>
      </c>
      <c r="G58" s="268"/>
      <c r="H58" s="237">
        <v>0</v>
      </c>
    </row>
    <row r="59" spans="1:8" ht="52.5" customHeight="1">
      <c r="A59" s="187"/>
      <c r="B59" s="185"/>
      <c r="C59" s="243" t="s">
        <v>429</v>
      </c>
      <c r="D59" s="242">
        <v>931</v>
      </c>
      <c r="E59" s="241" t="s">
        <v>418</v>
      </c>
      <c r="F59" s="225" t="s">
        <v>446</v>
      </c>
      <c r="G59" s="241" t="s">
        <v>24</v>
      </c>
      <c r="H59" s="237">
        <v>20</v>
      </c>
    </row>
    <row r="60" spans="1:8" ht="57" customHeight="1">
      <c r="A60" s="187">
        <v>5</v>
      </c>
      <c r="B60" s="185"/>
      <c r="C60" s="102" t="s">
        <v>417</v>
      </c>
      <c r="D60" s="185"/>
      <c r="E60" s="186"/>
      <c r="F60" s="185"/>
      <c r="G60" s="186"/>
      <c r="H60" s="188">
        <f>H61+H62</f>
        <v>140.5</v>
      </c>
    </row>
    <row r="61" spans="1:8" ht="66" customHeight="1">
      <c r="A61" s="187"/>
      <c r="B61" s="185"/>
      <c r="C61" s="278" t="s">
        <v>253</v>
      </c>
      <c r="D61" s="269">
        <v>931</v>
      </c>
      <c r="E61" s="267" t="s">
        <v>386</v>
      </c>
      <c r="F61" s="185" t="s">
        <v>443</v>
      </c>
      <c r="G61" s="267" t="s">
        <v>73</v>
      </c>
      <c r="H61" s="194">
        <f>53+87.5</f>
        <v>140.5</v>
      </c>
    </row>
    <row r="62" spans="1:8" ht="27" customHeight="1" hidden="1">
      <c r="A62" s="187"/>
      <c r="B62" s="185"/>
      <c r="C62" s="279"/>
      <c r="D62" s="275"/>
      <c r="E62" s="268"/>
      <c r="F62" s="185" t="s">
        <v>258</v>
      </c>
      <c r="G62" s="268"/>
      <c r="H62" s="194"/>
    </row>
    <row r="63" spans="1:8" ht="58.5" customHeight="1">
      <c r="A63" s="187">
        <v>6</v>
      </c>
      <c r="B63" s="185"/>
      <c r="C63" s="204" t="s">
        <v>246</v>
      </c>
      <c r="D63" s="185"/>
      <c r="E63" s="186"/>
      <c r="F63" s="185"/>
      <c r="G63" s="186"/>
      <c r="H63" s="188">
        <f>H64+H65+H66</f>
        <v>1202.36385</v>
      </c>
    </row>
    <row r="64" spans="1:8" ht="27" customHeight="1">
      <c r="A64" s="187"/>
      <c r="B64" s="185"/>
      <c r="C64" s="269" t="s">
        <v>250</v>
      </c>
      <c r="D64" s="269">
        <v>931</v>
      </c>
      <c r="E64" s="267" t="s">
        <v>383</v>
      </c>
      <c r="F64" s="269" t="s">
        <v>444</v>
      </c>
      <c r="G64" s="186" t="s">
        <v>24</v>
      </c>
      <c r="H64" s="194">
        <f>'при.4'!H77</f>
        <v>920.79685</v>
      </c>
    </row>
    <row r="65" spans="1:8" ht="24.75" customHeight="1">
      <c r="A65" s="187"/>
      <c r="B65" s="185"/>
      <c r="C65" s="270"/>
      <c r="D65" s="275"/>
      <c r="E65" s="268"/>
      <c r="F65" s="275"/>
      <c r="G65" s="186" t="s">
        <v>25</v>
      </c>
      <c r="H65" s="194">
        <f>'при.4'!H78</f>
        <v>281.567</v>
      </c>
    </row>
    <row r="66" spans="1:8" ht="18.75" customHeight="1" hidden="1">
      <c r="A66" s="187"/>
      <c r="B66" s="185"/>
      <c r="C66" s="240"/>
      <c r="D66" s="242">
        <v>931</v>
      </c>
      <c r="E66" s="241" t="s">
        <v>383</v>
      </c>
      <c r="F66" s="242" t="s">
        <v>226</v>
      </c>
      <c r="G66" s="186" t="s">
        <v>24</v>
      </c>
      <c r="H66" s="194">
        <v>0</v>
      </c>
    </row>
    <row r="67" spans="1:8" ht="39.75" customHeight="1">
      <c r="A67" s="187">
        <v>7</v>
      </c>
      <c r="B67" s="185"/>
      <c r="C67" s="207" t="s">
        <v>387</v>
      </c>
      <c r="D67" s="187"/>
      <c r="E67" s="208"/>
      <c r="F67" s="187"/>
      <c r="G67" s="208"/>
      <c r="H67" s="188">
        <f>H68+H69+H71+H70</f>
        <v>12919.92303</v>
      </c>
    </row>
    <row r="68" spans="1:8" ht="28.5" customHeight="1">
      <c r="A68" s="187"/>
      <c r="B68" s="185"/>
      <c r="C68" s="265" t="s">
        <v>388</v>
      </c>
      <c r="D68" s="225">
        <v>931</v>
      </c>
      <c r="E68" s="186" t="s">
        <v>360</v>
      </c>
      <c r="F68" s="185" t="s">
        <v>447</v>
      </c>
      <c r="G68" s="186" t="s">
        <v>24</v>
      </c>
      <c r="H68" s="194">
        <f>'при.4'!H161</f>
        <v>10919.92303</v>
      </c>
    </row>
    <row r="69" spans="1:8" ht="30" customHeight="1" hidden="1">
      <c r="A69" s="187"/>
      <c r="B69" s="185"/>
      <c r="C69" s="266"/>
      <c r="D69" s="238">
        <v>931</v>
      </c>
      <c r="E69" s="203" t="s">
        <v>360</v>
      </c>
      <c r="F69" s="185" t="s">
        <v>404</v>
      </c>
      <c r="G69" s="203" t="s">
        <v>24</v>
      </c>
      <c r="H69" s="194">
        <v>0</v>
      </c>
    </row>
    <row r="70" spans="1:8" ht="30" customHeight="1">
      <c r="A70" s="187"/>
      <c r="B70" s="185"/>
      <c r="C70" s="266"/>
      <c r="D70" s="244">
        <v>931</v>
      </c>
      <c r="E70" s="203" t="s">
        <v>360</v>
      </c>
      <c r="F70" s="185" t="s">
        <v>451</v>
      </c>
      <c r="G70" s="203" t="s">
        <v>24</v>
      </c>
      <c r="H70" s="194">
        <f>2000</f>
        <v>2000</v>
      </c>
    </row>
    <row r="71" spans="1:8" ht="30" customHeight="1" hidden="1">
      <c r="A71" s="187"/>
      <c r="B71" s="185"/>
      <c r="C71" s="246"/>
      <c r="D71" s="242">
        <v>931</v>
      </c>
      <c r="E71" s="203" t="s">
        <v>360</v>
      </c>
      <c r="F71" s="185" t="s">
        <v>243</v>
      </c>
      <c r="G71" s="203" t="s">
        <v>24</v>
      </c>
      <c r="H71" s="194">
        <v>0</v>
      </c>
    </row>
    <row r="72" spans="1:8" ht="45.75" customHeight="1">
      <c r="A72" s="187"/>
      <c r="B72" s="185"/>
      <c r="C72" s="102" t="s">
        <v>419</v>
      </c>
      <c r="D72" s="209"/>
      <c r="E72" s="203"/>
      <c r="F72" s="185"/>
      <c r="G72" s="203"/>
      <c r="H72" s="188">
        <f>H73+H74</f>
        <v>30</v>
      </c>
    </row>
    <row r="73" spans="1:8" ht="32.25" customHeight="1">
      <c r="A73" s="187"/>
      <c r="B73" s="185"/>
      <c r="C73" s="276" t="s">
        <v>263</v>
      </c>
      <c r="D73" s="269">
        <v>931</v>
      </c>
      <c r="E73" s="267" t="s">
        <v>386</v>
      </c>
      <c r="F73" s="185" t="s">
        <v>259</v>
      </c>
      <c r="G73" s="267" t="s">
        <v>73</v>
      </c>
      <c r="H73" s="194">
        <f>117.5-117.5+30</f>
        <v>30</v>
      </c>
    </row>
    <row r="74" spans="1:8" ht="39.75" customHeight="1" hidden="1">
      <c r="A74" s="187"/>
      <c r="B74" s="185"/>
      <c r="C74" s="277"/>
      <c r="D74" s="275"/>
      <c r="E74" s="268"/>
      <c r="F74" s="185" t="s">
        <v>454</v>
      </c>
      <c r="G74" s="268"/>
      <c r="H74" s="194"/>
    </row>
    <row r="75" spans="1:8" ht="15" customHeight="1">
      <c r="A75" s="187"/>
      <c r="B75" s="185"/>
      <c r="C75" s="102" t="s">
        <v>389</v>
      </c>
      <c r="D75" s="185"/>
      <c r="E75" s="210"/>
      <c r="F75" s="185"/>
      <c r="G75" s="210"/>
      <c r="H75" s="211">
        <f>H60+H52+H50+H22++H56+H63+H67+H72</f>
        <v>19424.97941</v>
      </c>
    </row>
    <row r="76" spans="1:8" ht="15" customHeight="1">
      <c r="A76" s="212"/>
      <c r="B76" s="213"/>
      <c r="C76" s="214"/>
      <c r="D76" s="213"/>
      <c r="E76" s="215"/>
      <c r="F76" s="213"/>
      <c r="G76" s="215"/>
      <c r="H76" s="216"/>
    </row>
    <row r="77" ht="12.75" customHeight="1">
      <c r="H77" s="217"/>
    </row>
  </sheetData>
  <sheetProtection/>
  <mergeCells count="48">
    <mergeCell ref="C73:C74"/>
    <mergeCell ref="D73:D74"/>
    <mergeCell ref="E73:E74"/>
    <mergeCell ref="C61:C62"/>
    <mergeCell ref="D61:D62"/>
    <mergeCell ref="F64:F65"/>
    <mergeCell ref="C64:C65"/>
    <mergeCell ref="D64:D65"/>
    <mergeCell ref="C48:C49"/>
    <mergeCell ref="A13:B13"/>
    <mergeCell ref="C13:H13"/>
    <mergeCell ref="A14:B14"/>
    <mergeCell ref="C14:H14"/>
    <mergeCell ref="E64:E65"/>
    <mergeCell ref="F15:H15"/>
    <mergeCell ref="D48:D49"/>
    <mergeCell ref="E48:E49"/>
    <mergeCell ref="C57:C58"/>
    <mergeCell ref="E61:E62"/>
    <mergeCell ref="D53:D54"/>
    <mergeCell ref="E53:E54"/>
    <mergeCell ref="F53:F54"/>
    <mergeCell ref="D46:D47"/>
    <mergeCell ref="G73:G74"/>
    <mergeCell ref="G57:G58"/>
    <mergeCell ref="G61:G62"/>
    <mergeCell ref="D57:D58"/>
    <mergeCell ref="E57:E58"/>
    <mergeCell ref="A17:H17"/>
    <mergeCell ref="D42:D43"/>
    <mergeCell ref="E42:E43"/>
    <mergeCell ref="C8:H8"/>
    <mergeCell ref="C9:H9"/>
    <mergeCell ref="F46:F47"/>
    <mergeCell ref="C10:H10"/>
    <mergeCell ref="F11:H11"/>
    <mergeCell ref="C12:H12"/>
    <mergeCell ref="C46:C47"/>
    <mergeCell ref="C53:C54"/>
    <mergeCell ref="C68:C70"/>
    <mergeCell ref="E46:E47"/>
    <mergeCell ref="C42:C43"/>
    <mergeCell ref="D1:H1"/>
    <mergeCell ref="D2:H2"/>
    <mergeCell ref="D3:H3"/>
    <mergeCell ref="D5:H5"/>
    <mergeCell ref="D6:H6"/>
    <mergeCell ref="D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2022-04-04T22:06:56Z</cp:lastPrinted>
  <dcterms:created xsi:type="dcterms:W3CDTF">2003-10-06T03:10:42Z</dcterms:created>
  <dcterms:modified xsi:type="dcterms:W3CDTF">2022-04-04T22:07:00Z</dcterms:modified>
  <cp:category/>
  <cp:version/>
  <cp:contentType/>
  <cp:contentStatus/>
</cp:coreProperties>
</file>