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075" windowHeight="11070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запроса'!$A$1:$Y$79</definedName>
  </definedNames>
  <calcPr fullCalcOnLoad="1"/>
</workbook>
</file>

<file path=xl/sharedStrings.xml><?xml version="1.0" encoding="utf-8"?>
<sst xmlns="http://schemas.openxmlformats.org/spreadsheetml/2006/main" count="109" uniqueCount="89">
  <si>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</si>
  <si>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</si>
  <si>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</si>
  <si>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</si>
  <si>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</si>
  <si>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</si>
  <si>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</si>
  <si>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</si>
  <si>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</si>
  <si>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</si>
  <si>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</si>
  <si>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</si>
  <si>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</si>
  <si>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</si>
  <si>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</si>
  <si>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</si>
  <si>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</si>
  <si>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</si>
  <si>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</si>
  <si>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</si>
  <si>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</si>
  <si>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</si>
  <si>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</si>
  <si>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</si>
  <si>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</si>
  <si>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</si>
  <si>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</si>
  <si>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</si>
  <si>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</si>
  <si>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</si>
  <si>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</si>
  <si>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</si>
  <si>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</si>
  <si>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</si>
  <si>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</si>
  <si>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</si>
  <si>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</si>
  <si>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</si>
  <si>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</si>
  <si>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</si>
  <si>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</si>
  <si>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</si>
  <si>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</si>
  <si>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</si>
  <si>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</si>
  <si>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</si>
  <si>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</si>
  <si>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</si>
  <si>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</si>
  <si>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</si>
  <si>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</si>
  <si>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</si>
  <si>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</si>
  <si>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</si>
  <si>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</si>
  <si>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</si>
  <si>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</si>
  <si>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</si>
  <si>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</si>
  <si>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</si>
  <si>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</si>
  <si>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</si>
  <si>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</si>
  <si>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</si>
  <si>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</si>
  <si>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</si>
  <si>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</si>
  <si>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</si>
  <si>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</si>
  <si>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</si>
  <si>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</si>
  <si>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</si>
  <si>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</si>
  <si>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</si>
  <si>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</si>
  <si>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</si>
  <si>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</si>
  <si>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</si>
  <si>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</si>
  <si>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</si>
  <si>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Объем недостающих средств (не предусмотренных в консолидированном бюджете субъекта РФ)</t>
  </si>
  <si>
    <t>3 (4+5+6)</t>
  </si>
  <si>
    <t>9 (2-3-8)</t>
  </si>
  <si>
    <t>11 (12+13+14)</t>
  </si>
  <si>
    <t>17 (10-11-16)</t>
  </si>
  <si>
    <t>19 (20+21+22)</t>
  </si>
  <si>
    <t>25 (18-19-24)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</si>
  <si>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sz val="20"/>
        <rFont val="Times New Roman"/>
        <family val="1"/>
      </rPr>
      <t>Камчатский край</t>
    </r>
    <r>
      <rPr>
        <sz val="20"/>
        <rFont val="Times New Roman"/>
        <family val="1"/>
      </rPr>
      <t>, млн рублей</t>
    </r>
  </si>
  <si>
    <t xml:space="preserve">по состоянию на 01.01.2018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</si>
</sst>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6"/>
      <color indexed="10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vertical="top"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7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9"/>
  <sheetViews>
    <sheetView tabSelected="1" zoomScale="58" zoomScaleNormal="58" zoomScaleSheetLayoutView="62" zoomScalePageLayoutView="0" workbookViewId="0" topLeftCell="A1">
      <pane ySplit="9" topLeftCell="A10" activePane="bottomLeft" state="frozen"/>
      <selection pane="topLeft" activeCell="A1" sqref="A1"/>
      <selection pane="bottomLeft" activeCell="AA10" sqref="AA10"/>
    </sheetView>
  </sheetViews>
  <sheetFormatPr defaultColWidth="9.00390625" defaultRowHeight="12.75"/>
  <cols>
    <col min="1" max="1" width="50.25390625" style="0" customWidth="1"/>
    <col min="2" max="2" width="12.00390625" style="0" customWidth="1"/>
    <col min="3" max="3" width="18.625" style="0" customWidth="1"/>
    <col min="4" max="4" width="12.75390625" style="0" customWidth="1"/>
    <col min="5" max="5" width="11.75390625" style="0" customWidth="1"/>
    <col min="6" max="6" width="15.125" style="0" customWidth="1"/>
    <col min="7" max="7" width="19.00390625" style="0" customWidth="1"/>
    <col min="8" max="8" width="13.75390625" style="0" customWidth="1"/>
    <col min="9" max="9" width="18.875" style="0" customWidth="1"/>
    <col min="10" max="10" width="12.625" style="0" customWidth="1"/>
    <col min="11" max="11" width="18.375" style="0" customWidth="1"/>
    <col min="12" max="12" width="12.875" style="0" customWidth="1"/>
    <col min="13" max="13" width="12.75390625" style="0" customWidth="1"/>
    <col min="14" max="14" width="16.00390625" style="0" customWidth="1"/>
    <col min="15" max="15" width="18.625" style="0" customWidth="1"/>
    <col min="16" max="16" width="14.125" style="0" customWidth="1"/>
    <col min="17" max="17" width="19.375" style="0" customWidth="1"/>
    <col min="18" max="18" width="13.875" style="0" customWidth="1"/>
    <col min="19" max="19" width="18.25390625" style="0" customWidth="1"/>
    <col min="20" max="20" width="13.375" style="0" bestFit="1" customWidth="1"/>
    <col min="21" max="21" width="11.875" style="0" bestFit="1" customWidth="1"/>
    <col min="22" max="22" width="16.125" style="0" bestFit="1" customWidth="1"/>
    <col min="23" max="23" width="19.125" style="0" customWidth="1"/>
    <col min="24" max="24" width="14.25390625" style="0" customWidth="1"/>
    <col min="25" max="25" width="19.125" style="0" customWidth="1"/>
    <col min="26" max="26" width="14.25390625" style="0" customWidth="1"/>
    <col min="27" max="27" width="14.75390625" style="0" customWidth="1"/>
    <col min="28" max="28" width="11.75390625" style="0" customWidth="1"/>
  </cols>
  <sheetData>
    <row r="1" ht="22.5" customHeight="1"/>
    <row r="2" spans="1:26" ht="42" customHeight="1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8"/>
    </row>
    <row r="3" spans="1:26" ht="2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1"/>
      <c r="S3" s="41"/>
      <c r="T3" s="41"/>
      <c r="U3" s="10"/>
      <c r="V3" s="8"/>
      <c r="W3" s="40" t="s">
        <v>88</v>
      </c>
      <c r="X3" s="40"/>
      <c r="Y3" s="40"/>
      <c r="Z3" s="8"/>
    </row>
    <row r="4" spans="1:26" s="1" customFormat="1" ht="15.75" customHeight="1">
      <c r="A4" s="37"/>
      <c r="B4" s="38">
        <v>2017</v>
      </c>
      <c r="C4" s="38"/>
      <c r="D4" s="38"/>
      <c r="E4" s="38"/>
      <c r="F4" s="38"/>
      <c r="G4" s="38"/>
      <c r="H4" s="38"/>
      <c r="I4" s="38"/>
      <c r="J4" s="38">
        <v>2018</v>
      </c>
      <c r="K4" s="38"/>
      <c r="L4" s="38"/>
      <c r="M4" s="38"/>
      <c r="N4" s="38"/>
      <c r="O4" s="38"/>
      <c r="P4" s="38"/>
      <c r="Q4" s="38"/>
      <c r="R4" s="38"/>
      <c r="S4" s="38">
        <v>2019</v>
      </c>
      <c r="T4" s="38"/>
      <c r="U4" s="38"/>
      <c r="V4" s="38"/>
      <c r="W4" s="38"/>
      <c r="X4" s="38"/>
      <c r="Y4" s="39"/>
      <c r="Z4" s="24"/>
    </row>
    <row r="5" spans="1:26" s="1" customFormat="1" ht="15.75" customHeight="1">
      <c r="A5" s="37"/>
      <c r="B5" s="30" t="s">
        <v>79</v>
      </c>
      <c r="C5" s="33" t="s">
        <v>2</v>
      </c>
      <c r="D5" s="34"/>
      <c r="E5" s="34"/>
      <c r="F5" s="34"/>
      <c r="G5" s="34"/>
      <c r="H5" s="35"/>
      <c r="I5" s="30" t="s">
        <v>80</v>
      </c>
      <c r="J5" s="30" t="s">
        <v>79</v>
      </c>
      <c r="K5" s="33" t="s">
        <v>2</v>
      </c>
      <c r="L5" s="34"/>
      <c r="M5" s="34"/>
      <c r="N5" s="34"/>
      <c r="O5" s="34"/>
      <c r="P5" s="35"/>
      <c r="Q5" s="30" t="s">
        <v>80</v>
      </c>
      <c r="R5" s="30" t="s">
        <v>79</v>
      </c>
      <c r="S5" s="33" t="s">
        <v>2</v>
      </c>
      <c r="T5" s="34"/>
      <c r="U5" s="34"/>
      <c r="V5" s="34"/>
      <c r="W5" s="34"/>
      <c r="X5" s="35"/>
      <c r="Y5" s="30" t="s">
        <v>80</v>
      </c>
      <c r="Z5" s="24"/>
    </row>
    <row r="6" spans="1:26" s="1" customFormat="1" ht="18" customHeight="1">
      <c r="A6" s="37"/>
      <c r="B6" s="30"/>
      <c r="C6" s="32" t="s">
        <v>1</v>
      </c>
      <c r="D6" s="33" t="s">
        <v>3</v>
      </c>
      <c r="E6" s="34"/>
      <c r="F6" s="34"/>
      <c r="G6" s="35"/>
      <c r="H6" s="32" t="s">
        <v>77</v>
      </c>
      <c r="I6" s="30"/>
      <c r="J6" s="30"/>
      <c r="K6" s="32" t="s">
        <v>1</v>
      </c>
      <c r="L6" s="33" t="s">
        <v>3</v>
      </c>
      <c r="M6" s="34"/>
      <c r="N6" s="34"/>
      <c r="O6" s="35"/>
      <c r="P6" s="32" t="s">
        <v>77</v>
      </c>
      <c r="Q6" s="30"/>
      <c r="R6" s="30"/>
      <c r="S6" s="32" t="s">
        <v>1</v>
      </c>
      <c r="T6" s="33" t="s">
        <v>3</v>
      </c>
      <c r="U6" s="34"/>
      <c r="V6" s="34"/>
      <c r="W6" s="35"/>
      <c r="X6" s="32" t="s">
        <v>77</v>
      </c>
      <c r="Y6" s="30"/>
      <c r="Z6" s="24"/>
    </row>
    <row r="7" spans="1:26" s="1" customFormat="1" ht="90">
      <c r="A7" s="37"/>
      <c r="B7" s="31"/>
      <c r="C7" s="31"/>
      <c r="D7" s="11" t="s">
        <v>76</v>
      </c>
      <c r="E7" s="12" t="s">
        <v>4</v>
      </c>
      <c r="F7" s="12" t="s">
        <v>78</v>
      </c>
      <c r="G7" s="11" t="s">
        <v>5</v>
      </c>
      <c r="H7" s="31"/>
      <c r="I7" s="31"/>
      <c r="J7" s="31"/>
      <c r="K7" s="31"/>
      <c r="L7" s="11" t="s">
        <v>76</v>
      </c>
      <c r="M7" s="12" t="s">
        <v>4</v>
      </c>
      <c r="N7" s="12" t="s">
        <v>78</v>
      </c>
      <c r="O7" s="11" t="s">
        <v>5</v>
      </c>
      <c r="P7" s="31"/>
      <c r="Q7" s="31"/>
      <c r="R7" s="31"/>
      <c r="S7" s="31"/>
      <c r="T7" s="11" t="s">
        <v>76</v>
      </c>
      <c r="U7" s="12" t="s">
        <v>4</v>
      </c>
      <c r="V7" s="12" t="s">
        <v>78</v>
      </c>
      <c r="W7" s="11" t="s">
        <v>5</v>
      </c>
      <c r="X7" s="31"/>
      <c r="Y7" s="31"/>
      <c r="Z7" s="24"/>
    </row>
    <row r="8" spans="1:26" s="1" customFormat="1" ht="15">
      <c r="A8" s="13">
        <v>1</v>
      </c>
      <c r="B8" s="14">
        <v>2</v>
      </c>
      <c r="C8" s="14" t="s">
        <v>81</v>
      </c>
      <c r="D8" s="15">
        <v>4</v>
      </c>
      <c r="E8" s="16">
        <v>5</v>
      </c>
      <c r="F8" s="16">
        <v>6</v>
      </c>
      <c r="G8" s="15">
        <v>7</v>
      </c>
      <c r="H8" s="14">
        <v>8</v>
      </c>
      <c r="I8" s="14" t="s">
        <v>82</v>
      </c>
      <c r="J8" s="14">
        <v>10</v>
      </c>
      <c r="K8" s="14" t="s">
        <v>83</v>
      </c>
      <c r="L8" s="15">
        <v>12</v>
      </c>
      <c r="M8" s="16">
        <v>13</v>
      </c>
      <c r="N8" s="16">
        <v>14</v>
      </c>
      <c r="O8" s="15">
        <v>15</v>
      </c>
      <c r="P8" s="14">
        <v>16</v>
      </c>
      <c r="Q8" s="14" t="s">
        <v>84</v>
      </c>
      <c r="R8" s="14">
        <v>18</v>
      </c>
      <c r="S8" s="14" t="s">
        <v>85</v>
      </c>
      <c r="T8" s="15">
        <v>20</v>
      </c>
      <c r="U8" s="16">
        <v>21</v>
      </c>
      <c r="V8" s="16">
        <v>22</v>
      </c>
      <c r="W8" s="15">
        <v>23</v>
      </c>
      <c r="X8" s="14">
        <v>24</v>
      </c>
      <c r="Y8" s="14" t="s">
        <v>86</v>
      </c>
      <c r="Z8" s="24"/>
    </row>
    <row r="9" spans="1:30" ht="31.5" customHeight="1">
      <c r="A9" s="17" t="s">
        <v>0</v>
      </c>
      <c r="B9" s="7">
        <f aca="true" t="shared" si="0" ref="B9:Y9">B10+B21+B35+B46+B53+B66+B72+B74</f>
        <v>36311.90886378</v>
      </c>
      <c r="C9" s="7">
        <f t="shared" si="0"/>
        <v>21535.29488426</v>
      </c>
      <c r="D9" s="7">
        <f t="shared" si="0"/>
        <v>4502.292784</v>
      </c>
      <c r="E9" s="7">
        <f t="shared" si="0"/>
        <v>15980.67937716</v>
      </c>
      <c r="F9" s="7">
        <f t="shared" si="0"/>
        <v>1052.3227231</v>
      </c>
      <c r="G9" s="7">
        <f t="shared" si="0"/>
        <v>0</v>
      </c>
      <c r="H9" s="7">
        <f t="shared" si="0"/>
        <v>11279.90148552</v>
      </c>
      <c r="I9" s="7">
        <f t="shared" si="0"/>
        <v>3496.712494</v>
      </c>
      <c r="J9" s="7">
        <f t="shared" si="0"/>
        <v>55179.73892920001</v>
      </c>
      <c r="K9" s="7">
        <f t="shared" si="0"/>
        <v>27619.2249062</v>
      </c>
      <c r="L9" s="7">
        <f t="shared" si="0"/>
        <v>9664.779</v>
      </c>
      <c r="M9" s="7">
        <f t="shared" si="0"/>
        <v>16888.332449</v>
      </c>
      <c r="N9" s="7">
        <f t="shared" si="0"/>
        <v>1066.1134572</v>
      </c>
      <c r="O9" s="7">
        <f t="shared" si="0"/>
        <v>0</v>
      </c>
      <c r="P9" s="7">
        <f t="shared" si="0"/>
        <v>11999.9981</v>
      </c>
      <c r="Q9" s="7">
        <f t="shared" si="0"/>
        <v>15560.515922999999</v>
      </c>
      <c r="R9" s="7">
        <f t="shared" si="0"/>
        <v>64878.636652999994</v>
      </c>
      <c r="S9" s="7">
        <f t="shared" si="0"/>
        <v>31009.552596999998</v>
      </c>
      <c r="T9" s="7">
        <f t="shared" si="0"/>
        <v>13972.507999999998</v>
      </c>
      <c r="U9" s="7">
        <f t="shared" si="0"/>
        <v>16037.990570999998</v>
      </c>
      <c r="V9" s="7">
        <f t="shared" si="0"/>
        <v>999.054026</v>
      </c>
      <c r="W9" s="7">
        <f t="shared" si="0"/>
        <v>0</v>
      </c>
      <c r="X9" s="7">
        <f t="shared" si="0"/>
        <v>12393.749800000001</v>
      </c>
      <c r="Y9" s="7">
        <f t="shared" si="0"/>
        <v>21475.334256</v>
      </c>
      <c r="Z9" s="25"/>
      <c r="AA9" s="21"/>
      <c r="AB9" s="22"/>
      <c r="AC9" s="22"/>
      <c r="AD9" s="22"/>
    </row>
    <row r="10" spans="1:30" ht="46.5" customHeight="1">
      <c r="A10" s="17" t="s">
        <v>14</v>
      </c>
      <c r="B10" s="7">
        <f>B11+B12+B13+B14+B17+B18</f>
        <v>7011.628715430001</v>
      </c>
      <c r="C10" s="7">
        <f aca="true" t="shared" si="1" ref="C10:Y10">C11+C12+C13+C14+C17+C18</f>
        <v>4744.468709430001</v>
      </c>
      <c r="D10" s="7">
        <f t="shared" si="1"/>
        <v>2984.8025840000005</v>
      </c>
      <c r="E10" s="7">
        <f t="shared" si="1"/>
        <v>1748.62512543</v>
      </c>
      <c r="F10" s="7">
        <f t="shared" si="1"/>
        <v>11.040999999999999</v>
      </c>
      <c r="G10" s="7">
        <f t="shared" si="1"/>
        <v>0</v>
      </c>
      <c r="H10" s="7">
        <f t="shared" si="1"/>
        <v>560.1</v>
      </c>
      <c r="I10" s="7">
        <f t="shared" si="1"/>
        <v>1707.060006</v>
      </c>
      <c r="J10" s="7">
        <f t="shared" si="1"/>
        <v>20317.115999999998</v>
      </c>
      <c r="K10" s="7">
        <f t="shared" si="1"/>
        <v>9772.095758</v>
      </c>
      <c r="L10" s="7">
        <f t="shared" si="1"/>
        <v>8409.939999999999</v>
      </c>
      <c r="M10" s="7">
        <f t="shared" si="1"/>
        <v>1354.155758</v>
      </c>
      <c r="N10" s="7">
        <f t="shared" si="1"/>
        <v>8</v>
      </c>
      <c r="O10" s="7">
        <f t="shared" si="1"/>
        <v>0</v>
      </c>
      <c r="P10" s="7">
        <f t="shared" si="1"/>
        <v>371</v>
      </c>
      <c r="Q10" s="7">
        <f t="shared" si="1"/>
        <v>10174.020241999999</v>
      </c>
      <c r="R10" s="7">
        <f t="shared" si="1"/>
        <v>29990.173301</v>
      </c>
      <c r="S10" s="7">
        <f t="shared" si="1"/>
        <v>14337.513300999999</v>
      </c>
      <c r="T10" s="7">
        <f t="shared" si="1"/>
        <v>13225.8</v>
      </c>
      <c r="U10" s="7">
        <f t="shared" si="1"/>
        <v>1103.713301</v>
      </c>
      <c r="V10" s="7">
        <f t="shared" si="1"/>
        <v>8</v>
      </c>
      <c r="W10" s="7">
        <f t="shared" si="1"/>
        <v>0</v>
      </c>
      <c r="X10" s="7">
        <f t="shared" si="1"/>
        <v>371</v>
      </c>
      <c r="Y10" s="7">
        <f t="shared" si="1"/>
        <v>15281.66</v>
      </c>
      <c r="Z10" s="25"/>
      <c r="AA10" s="21"/>
      <c r="AB10" s="22"/>
      <c r="AC10" s="22"/>
      <c r="AD10" s="22"/>
    </row>
    <row r="11" spans="1:30" ht="78.75">
      <c r="A11" s="18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25"/>
      <c r="AA11" s="21"/>
      <c r="AB11" s="22"/>
      <c r="AC11" s="22"/>
      <c r="AD11" s="22"/>
    </row>
    <row r="12" spans="1:30" ht="63">
      <c r="A12" s="18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25"/>
      <c r="AA12" s="21"/>
      <c r="AB12" s="22"/>
      <c r="AC12" s="22"/>
      <c r="AD12" s="22"/>
    </row>
    <row r="13" spans="1:30" s="3" customFormat="1" ht="47.25">
      <c r="A13" s="18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25"/>
      <c r="AA13" s="22"/>
      <c r="AB13" s="22"/>
      <c r="AC13" s="22"/>
      <c r="AD13" s="22"/>
    </row>
    <row r="14" spans="1:30" ht="47.25">
      <c r="A14" s="18" t="s">
        <v>12</v>
      </c>
      <c r="B14" s="6">
        <f>C14+H14+I14</f>
        <v>974.019</v>
      </c>
      <c r="C14" s="6">
        <f>SUM(D14:F14)</f>
        <v>413.9189999999999</v>
      </c>
      <c r="D14" s="6">
        <v>28.9</v>
      </c>
      <c r="E14" s="6">
        <v>377.01899999999995</v>
      </c>
      <c r="F14" s="6">
        <v>8</v>
      </c>
      <c r="G14" s="6">
        <v>0</v>
      </c>
      <c r="H14" s="6">
        <v>560.1</v>
      </c>
      <c r="I14" s="6">
        <v>0</v>
      </c>
      <c r="J14" s="6">
        <f>K14+P14+Q14</f>
        <v>1034.594</v>
      </c>
      <c r="K14" s="6">
        <f>SUM(L14:N14)</f>
        <v>410.59400000000005</v>
      </c>
      <c r="L14" s="6">
        <v>0</v>
      </c>
      <c r="M14" s="6">
        <v>402.59400000000005</v>
      </c>
      <c r="N14" s="6">
        <v>8</v>
      </c>
      <c r="O14" s="6">
        <v>0</v>
      </c>
      <c r="P14" s="6">
        <v>371</v>
      </c>
      <c r="Q14" s="6">
        <v>253</v>
      </c>
      <c r="R14" s="6">
        <f>S14+X14+Y14</f>
        <v>849.23873</v>
      </c>
      <c r="S14" s="6">
        <f>SUM(T14:V14)</f>
        <v>325.23873000000003</v>
      </c>
      <c r="T14" s="6">
        <v>0</v>
      </c>
      <c r="U14" s="6">
        <v>317.23873000000003</v>
      </c>
      <c r="V14" s="6">
        <v>8</v>
      </c>
      <c r="W14" s="6">
        <v>0</v>
      </c>
      <c r="X14" s="6">
        <v>371</v>
      </c>
      <c r="Y14" s="6">
        <v>153</v>
      </c>
      <c r="Z14" s="26"/>
      <c r="AA14" s="22"/>
      <c r="AB14" s="22"/>
      <c r="AC14" s="22"/>
      <c r="AD14" s="22"/>
    </row>
    <row r="15" spans="1:30" ht="78" customHeight="1">
      <c r="A15" s="19" t="s">
        <v>54</v>
      </c>
      <c r="B15" s="6">
        <f>C15+H15+I15</f>
        <v>283.31899999999996</v>
      </c>
      <c r="C15" s="6">
        <f>SUM(D15:F15)</f>
        <v>283.31899999999996</v>
      </c>
      <c r="D15" s="6">
        <v>0</v>
      </c>
      <c r="E15" s="6">
        <v>283.31899999999996</v>
      </c>
      <c r="F15" s="6">
        <v>0</v>
      </c>
      <c r="G15" s="6">
        <v>0</v>
      </c>
      <c r="H15" s="6">
        <v>0</v>
      </c>
      <c r="I15" s="6">
        <v>0</v>
      </c>
      <c r="J15" s="6">
        <f>K15+P15+Q15</f>
        <v>301.294</v>
      </c>
      <c r="K15" s="6">
        <f>SUM(L15:N15)</f>
        <v>248.294</v>
      </c>
      <c r="L15" s="6">
        <v>0</v>
      </c>
      <c r="M15" s="6">
        <v>248.294</v>
      </c>
      <c r="N15" s="6">
        <v>0</v>
      </c>
      <c r="O15" s="6">
        <v>0</v>
      </c>
      <c r="P15" s="6">
        <v>0</v>
      </c>
      <c r="Q15" s="6">
        <v>53</v>
      </c>
      <c r="R15" s="6">
        <f>S15+X15+Y15</f>
        <v>285.93873</v>
      </c>
      <c r="S15" s="6">
        <f>SUM(T15:V15)</f>
        <v>232.93873000000002</v>
      </c>
      <c r="T15" s="6">
        <v>0</v>
      </c>
      <c r="U15" s="6">
        <v>232.93873000000002</v>
      </c>
      <c r="V15" s="6">
        <v>0</v>
      </c>
      <c r="W15" s="6">
        <v>0</v>
      </c>
      <c r="X15" s="6">
        <v>0</v>
      </c>
      <c r="Y15" s="6">
        <v>53</v>
      </c>
      <c r="Z15" s="26"/>
      <c r="AA15" s="22"/>
      <c r="AB15" s="22"/>
      <c r="AC15" s="22"/>
      <c r="AD15" s="22"/>
    </row>
    <row r="16" spans="1:30" s="2" customFormat="1" ht="63">
      <c r="A16" s="19" t="s">
        <v>7</v>
      </c>
      <c r="B16" s="6">
        <f>C16+H16+I16</f>
        <v>690.7</v>
      </c>
      <c r="C16" s="6">
        <f>SUM(D16:F16)</f>
        <v>130.6</v>
      </c>
      <c r="D16" s="6">
        <v>28.9</v>
      </c>
      <c r="E16" s="6">
        <v>93.7</v>
      </c>
      <c r="F16" s="6">
        <v>8</v>
      </c>
      <c r="G16" s="6">
        <v>0</v>
      </c>
      <c r="H16" s="6">
        <v>560.1</v>
      </c>
      <c r="I16" s="6">
        <v>0</v>
      </c>
      <c r="J16" s="6">
        <f>K16+P16+Q16</f>
        <v>733.3</v>
      </c>
      <c r="K16" s="6">
        <f>SUM(L16:N16)</f>
        <v>162.3</v>
      </c>
      <c r="L16" s="6">
        <v>0</v>
      </c>
      <c r="M16" s="6">
        <v>154.3</v>
      </c>
      <c r="N16" s="6">
        <v>8</v>
      </c>
      <c r="O16" s="6">
        <v>0</v>
      </c>
      <c r="P16" s="6">
        <v>371</v>
      </c>
      <c r="Q16" s="6">
        <v>200</v>
      </c>
      <c r="R16" s="6">
        <f>S16+X16+Y16</f>
        <v>563.3</v>
      </c>
      <c r="S16" s="6">
        <f>SUM(T16:V16)</f>
        <v>92.3</v>
      </c>
      <c r="T16" s="6">
        <v>0</v>
      </c>
      <c r="U16" s="6">
        <v>84.3</v>
      </c>
      <c r="V16" s="6">
        <v>8</v>
      </c>
      <c r="W16" s="6">
        <v>0</v>
      </c>
      <c r="X16" s="6">
        <v>371</v>
      </c>
      <c r="Y16" s="6">
        <v>100</v>
      </c>
      <c r="Z16" s="27"/>
      <c r="AA16" s="23"/>
      <c r="AB16" s="23"/>
      <c r="AC16" s="23"/>
      <c r="AD16" s="23"/>
    </row>
    <row r="17" spans="1:30" ht="63">
      <c r="A17" s="18" t="s">
        <v>55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>SUM(L17:N17)</f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>S17+X17+Y17</f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26"/>
      <c r="AA17" s="22"/>
      <c r="AB17" s="22"/>
      <c r="AC17" s="22"/>
      <c r="AD17" s="22"/>
    </row>
    <row r="18" spans="1:30" ht="31.5">
      <c r="A18" s="18" t="s">
        <v>13</v>
      </c>
      <c r="B18" s="6">
        <f>C18+H18+I18</f>
        <v>6037.6097154300005</v>
      </c>
      <c r="C18" s="6">
        <f>SUM(D18:F18)</f>
        <v>4330.549709430001</v>
      </c>
      <c r="D18" s="6">
        <v>2955.9025840000004</v>
      </c>
      <c r="E18" s="6">
        <v>1371.60612543</v>
      </c>
      <c r="F18" s="6">
        <v>3.040999999999999</v>
      </c>
      <c r="G18" s="6">
        <v>0</v>
      </c>
      <c r="H18" s="6">
        <v>0</v>
      </c>
      <c r="I18" s="6">
        <v>1707.060006</v>
      </c>
      <c r="J18" s="6">
        <f>K18+P18+Q18</f>
        <v>19282.521999999997</v>
      </c>
      <c r="K18" s="6">
        <f>SUM(L18:N18)</f>
        <v>9361.501757999999</v>
      </c>
      <c r="L18" s="6">
        <v>8409.939999999999</v>
      </c>
      <c r="M18" s="6">
        <v>951.561758</v>
      </c>
      <c r="N18" s="6">
        <v>0</v>
      </c>
      <c r="O18" s="6">
        <v>0</v>
      </c>
      <c r="P18" s="6">
        <v>0</v>
      </c>
      <c r="Q18" s="6">
        <v>9921.020241999999</v>
      </c>
      <c r="R18" s="6">
        <f>S18+X18+Y18</f>
        <v>29140.934570999998</v>
      </c>
      <c r="S18" s="6">
        <f>SUM(T18:V18)</f>
        <v>14012.274571</v>
      </c>
      <c r="T18" s="6">
        <v>13225.8</v>
      </c>
      <c r="U18" s="6">
        <v>786.474571</v>
      </c>
      <c r="V18" s="6">
        <v>0</v>
      </c>
      <c r="W18" s="6">
        <v>0</v>
      </c>
      <c r="X18" s="6">
        <v>0</v>
      </c>
      <c r="Y18" s="6">
        <v>15128.66</v>
      </c>
      <c r="Z18" s="26"/>
      <c r="AA18" s="22"/>
      <c r="AB18" s="22"/>
      <c r="AC18" s="22"/>
      <c r="AD18" s="22"/>
    </row>
    <row r="19" spans="1:30" ht="20.25">
      <c r="A19" s="19" t="s">
        <v>8</v>
      </c>
      <c r="B19" s="6">
        <f>C19+H19+I19</f>
        <v>0</v>
      </c>
      <c r="C19" s="6">
        <f>SUM(D19:F19)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26"/>
      <c r="AA19" s="22"/>
      <c r="AB19" s="22"/>
      <c r="AC19" s="22"/>
      <c r="AD19" s="22"/>
    </row>
    <row r="20" spans="1:30" ht="20.25">
      <c r="A20" s="19" t="s">
        <v>9</v>
      </c>
      <c r="B20" s="6">
        <f>C20+H20+I20</f>
        <v>1201.79</v>
      </c>
      <c r="C20" s="6">
        <f>D20+E20+F20</f>
        <v>416.1</v>
      </c>
      <c r="D20" s="6">
        <v>416.1</v>
      </c>
      <c r="E20" s="6">
        <v>0</v>
      </c>
      <c r="F20" s="6">
        <v>0</v>
      </c>
      <c r="G20" s="6">
        <v>0</v>
      </c>
      <c r="H20" s="6">
        <v>0</v>
      </c>
      <c r="I20" s="6">
        <v>785.6899999999999</v>
      </c>
      <c r="J20" s="6">
        <f>K20+P20+Q20</f>
        <v>12921.88</v>
      </c>
      <c r="K20" s="6">
        <f>SUM(L20:N20)</f>
        <v>6460.94</v>
      </c>
      <c r="L20" s="6">
        <v>6460.94</v>
      </c>
      <c r="M20" s="6">
        <v>0</v>
      </c>
      <c r="N20" s="6">
        <v>0</v>
      </c>
      <c r="O20" s="6">
        <v>0</v>
      </c>
      <c r="P20" s="6">
        <v>0</v>
      </c>
      <c r="Q20" s="6">
        <v>6460.94</v>
      </c>
      <c r="R20" s="6">
        <f>S20+X20+Y20</f>
        <v>24115.96</v>
      </c>
      <c r="S20" s="6">
        <f>SUM(T20:V20)</f>
        <v>12058</v>
      </c>
      <c r="T20" s="6">
        <v>12058</v>
      </c>
      <c r="U20" s="6">
        <v>0</v>
      </c>
      <c r="V20" s="6">
        <v>0</v>
      </c>
      <c r="W20" s="6">
        <v>0</v>
      </c>
      <c r="X20" s="6">
        <v>0</v>
      </c>
      <c r="Y20" s="6">
        <v>12057.96</v>
      </c>
      <c r="Z20" s="26"/>
      <c r="AA20" s="22"/>
      <c r="AB20" s="22"/>
      <c r="AC20" s="22"/>
      <c r="AD20" s="22"/>
    </row>
    <row r="21" spans="1:30" ht="47.25">
      <c r="A21" s="17" t="s">
        <v>15</v>
      </c>
      <c r="B21" s="7">
        <f aca="true" t="shared" si="2" ref="B21:Y21">B22+B33+B34</f>
        <v>689.09562652</v>
      </c>
      <c r="C21" s="7">
        <f t="shared" si="2"/>
        <v>639.025653</v>
      </c>
      <c r="D21" s="7">
        <f t="shared" si="2"/>
        <v>254.55600000000004</v>
      </c>
      <c r="E21" s="7">
        <f t="shared" si="2"/>
        <v>333.28499999999997</v>
      </c>
      <c r="F21" s="7">
        <f t="shared" si="2"/>
        <v>51.184653</v>
      </c>
      <c r="G21" s="7">
        <f t="shared" si="2"/>
        <v>0</v>
      </c>
      <c r="H21" s="7">
        <f t="shared" si="2"/>
        <v>41.971485519999995</v>
      </c>
      <c r="I21" s="7">
        <f t="shared" si="2"/>
        <v>8.098488</v>
      </c>
      <c r="J21" s="7">
        <f t="shared" si="2"/>
        <v>800.573466</v>
      </c>
      <c r="K21" s="7">
        <f t="shared" si="2"/>
        <v>745.9211670000001</v>
      </c>
      <c r="L21" s="7">
        <f t="shared" si="2"/>
        <v>389.70000000000005</v>
      </c>
      <c r="M21" s="7">
        <f t="shared" si="2"/>
        <v>303.132</v>
      </c>
      <c r="N21" s="7">
        <f t="shared" si="2"/>
        <v>53.089167</v>
      </c>
      <c r="O21" s="7">
        <f t="shared" si="2"/>
        <v>0</v>
      </c>
      <c r="P21" s="7">
        <f t="shared" si="2"/>
        <v>42.161699999999996</v>
      </c>
      <c r="Q21" s="7">
        <f t="shared" si="2"/>
        <v>12.490599</v>
      </c>
      <c r="R21" s="7">
        <f t="shared" si="2"/>
        <v>241.204</v>
      </c>
      <c r="S21" s="7">
        <f t="shared" si="2"/>
        <v>199.304</v>
      </c>
      <c r="T21" s="7">
        <f t="shared" si="2"/>
        <v>0</v>
      </c>
      <c r="U21" s="7">
        <f t="shared" si="2"/>
        <v>199.304</v>
      </c>
      <c r="V21" s="7">
        <f t="shared" si="2"/>
        <v>0</v>
      </c>
      <c r="W21" s="7">
        <f t="shared" si="2"/>
        <v>0</v>
      </c>
      <c r="X21" s="7">
        <f t="shared" si="2"/>
        <v>41.9</v>
      </c>
      <c r="Y21" s="7">
        <f t="shared" si="2"/>
        <v>0</v>
      </c>
      <c r="Z21" s="25"/>
      <c r="AA21" s="21"/>
      <c r="AB21" s="22"/>
      <c r="AC21" s="22"/>
      <c r="AD21" s="22"/>
    </row>
    <row r="22" spans="1:30" ht="31.5">
      <c r="A22" s="18" t="s">
        <v>65</v>
      </c>
      <c r="B22" s="6">
        <f>B23+B24+B25+B26+B27+B28+B29+B30+B31+B32</f>
        <v>608.806</v>
      </c>
      <c r="C22" s="6">
        <f aca="true" t="shared" si="3" ref="C22:Y22">C23+C24+C25+C26+C27+C28+C29+C30+C31+C32</f>
        <v>566.941</v>
      </c>
      <c r="D22" s="6">
        <f t="shared" si="3"/>
        <v>254.55600000000004</v>
      </c>
      <c r="E22" s="6">
        <f t="shared" si="3"/>
        <v>312.385</v>
      </c>
      <c r="F22" s="6">
        <f t="shared" si="3"/>
        <v>0</v>
      </c>
      <c r="G22" s="6">
        <f t="shared" si="3"/>
        <v>0</v>
      </c>
      <c r="H22" s="6">
        <f t="shared" si="3"/>
        <v>41.864999999999995</v>
      </c>
      <c r="I22" s="6">
        <f t="shared" si="3"/>
        <v>0</v>
      </c>
      <c r="J22" s="6">
        <f t="shared" si="3"/>
        <v>713.142</v>
      </c>
      <c r="K22" s="6">
        <f t="shared" si="3"/>
        <v>671.277</v>
      </c>
      <c r="L22" s="6">
        <f t="shared" si="3"/>
        <v>389.70000000000005</v>
      </c>
      <c r="M22" s="6">
        <f t="shared" si="3"/>
        <v>281.577</v>
      </c>
      <c r="N22" s="6">
        <f t="shared" si="3"/>
        <v>0</v>
      </c>
      <c r="O22" s="6">
        <f t="shared" si="3"/>
        <v>0</v>
      </c>
      <c r="P22" s="6">
        <f t="shared" si="3"/>
        <v>41.864999999999995</v>
      </c>
      <c r="Q22" s="6">
        <f t="shared" si="3"/>
        <v>0</v>
      </c>
      <c r="R22" s="6">
        <f t="shared" si="3"/>
        <v>224.603</v>
      </c>
      <c r="S22" s="6">
        <f t="shared" si="3"/>
        <v>182.703</v>
      </c>
      <c r="T22" s="6">
        <f t="shared" si="3"/>
        <v>0</v>
      </c>
      <c r="U22" s="6">
        <f t="shared" si="3"/>
        <v>182.703</v>
      </c>
      <c r="V22" s="6">
        <f t="shared" si="3"/>
        <v>0</v>
      </c>
      <c r="W22" s="6">
        <f t="shared" si="3"/>
        <v>0</v>
      </c>
      <c r="X22" s="6">
        <f t="shared" si="3"/>
        <v>41.9</v>
      </c>
      <c r="Y22" s="6">
        <f t="shared" si="3"/>
        <v>0</v>
      </c>
      <c r="Z22" s="25"/>
      <c r="AA22" s="22"/>
      <c r="AB22" s="22"/>
      <c r="AC22" s="22"/>
      <c r="AD22" s="22"/>
    </row>
    <row r="23" spans="1:30" ht="78.75">
      <c r="A23" s="45" t="s">
        <v>66</v>
      </c>
      <c r="B23" s="6">
        <f>C23+H23+I23</f>
        <v>97.9</v>
      </c>
      <c r="C23" s="6">
        <f>SUM(D23:F23)</f>
        <v>97.9</v>
      </c>
      <c r="D23" s="6">
        <v>7.9</v>
      </c>
      <c r="E23" s="6">
        <v>90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26"/>
      <c r="AA23" s="22"/>
      <c r="AB23" s="22"/>
      <c r="AC23" s="22"/>
      <c r="AD23" s="22"/>
    </row>
    <row r="24" spans="1:30" ht="78.75">
      <c r="A24" s="45" t="s">
        <v>67</v>
      </c>
      <c r="B24" s="6">
        <f>C24+H24+I24</f>
        <v>60.4</v>
      </c>
      <c r="C24" s="6">
        <f>SUM(D24:F24)</f>
        <v>60.4</v>
      </c>
      <c r="D24" s="6">
        <v>5.615</v>
      </c>
      <c r="E24" s="6">
        <v>54.785</v>
      </c>
      <c r="F24" s="6">
        <v>0</v>
      </c>
      <c r="G24" s="6">
        <v>0</v>
      </c>
      <c r="H24" s="6">
        <v>0</v>
      </c>
      <c r="I24" s="6">
        <v>0</v>
      </c>
      <c r="J24" s="6">
        <f>K24+P24+Q24</f>
        <v>74.81</v>
      </c>
      <c r="K24" s="6">
        <f>SUM(L24:N24)</f>
        <v>74.81</v>
      </c>
      <c r="L24" s="6">
        <v>14.73</v>
      </c>
      <c r="M24" s="6">
        <v>60.08</v>
      </c>
      <c r="N24" s="6">
        <v>0</v>
      </c>
      <c r="O24" s="6">
        <v>0</v>
      </c>
      <c r="P24" s="6">
        <v>0</v>
      </c>
      <c r="Q24" s="6">
        <v>0</v>
      </c>
      <c r="R24" s="6">
        <f>S24+X24+Y24</f>
        <v>77.152</v>
      </c>
      <c r="S24" s="6">
        <f>SUM(T24:V24)</f>
        <v>77.152</v>
      </c>
      <c r="T24" s="6">
        <v>0</v>
      </c>
      <c r="U24" s="6">
        <v>77.152</v>
      </c>
      <c r="V24" s="6">
        <v>0</v>
      </c>
      <c r="W24" s="6">
        <v>0</v>
      </c>
      <c r="X24" s="6">
        <v>0</v>
      </c>
      <c r="Y24" s="6">
        <v>0</v>
      </c>
      <c r="Z24" s="26"/>
      <c r="AA24" s="22"/>
      <c r="AB24" s="22"/>
      <c r="AC24" s="22"/>
      <c r="AD24" s="22"/>
    </row>
    <row r="25" spans="1:26" ht="94.5">
      <c r="A25" s="45" t="s">
        <v>68</v>
      </c>
      <c r="B25" s="6">
        <f>C25+H25+I25</f>
        <v>10.963</v>
      </c>
      <c r="C25" s="6">
        <f>SUM(D25:F25)</f>
        <v>10.963</v>
      </c>
      <c r="D25" s="6">
        <v>8.963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f aca="true" t="shared" si="4" ref="J25:J30">K25+P25+Q25</f>
        <v>0</v>
      </c>
      <c r="K25" s="6">
        <f aca="true" t="shared" si="5" ref="K25:K31">SUM(L25:N25)</f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f aca="true" t="shared" si="6" ref="R25:R32">S25+X25+Y25</f>
        <v>0</v>
      </c>
      <c r="S25" s="6">
        <f aca="true" t="shared" si="7" ref="S25:S32">SUM(T25:V25)</f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8"/>
    </row>
    <row r="26" spans="1:26" ht="78.75">
      <c r="A26" s="45" t="s">
        <v>69</v>
      </c>
      <c r="B26" s="6">
        <f>C26+H26+I26</f>
        <v>0</v>
      </c>
      <c r="C26" s="6">
        <f aca="true" t="shared" si="8" ref="C26:C31">SUM(D26:F26)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 t="shared" si="4"/>
        <v>0</v>
      </c>
      <c r="K26" s="6">
        <f t="shared" si="5"/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6"/>
        <v>0</v>
      </c>
      <c r="S26" s="6">
        <f t="shared" si="7"/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8"/>
    </row>
    <row r="27" spans="1:26" ht="60.75" customHeight="1">
      <c r="A27" s="45" t="s">
        <v>70</v>
      </c>
      <c r="B27" s="6">
        <f>C27+H27+I27</f>
        <v>0</v>
      </c>
      <c r="C27" s="6">
        <f t="shared" si="8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4"/>
        <v>0</v>
      </c>
      <c r="K27" s="6">
        <f t="shared" si="5"/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6"/>
        <v>0</v>
      </c>
      <c r="S27" s="6">
        <f t="shared" si="7"/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8"/>
    </row>
    <row r="28" spans="1:26" ht="126">
      <c r="A28" s="46" t="s">
        <v>71</v>
      </c>
      <c r="B28" s="6">
        <f>C28+H28+I28</f>
        <v>44.4</v>
      </c>
      <c r="C28" s="6">
        <f t="shared" si="8"/>
        <v>44.4</v>
      </c>
      <c r="D28" s="6">
        <v>33</v>
      </c>
      <c r="E28" s="6">
        <v>11.4</v>
      </c>
      <c r="F28" s="6">
        <v>0</v>
      </c>
      <c r="G28" s="6">
        <v>0</v>
      </c>
      <c r="H28" s="6">
        <v>0</v>
      </c>
      <c r="I28" s="6">
        <v>0</v>
      </c>
      <c r="J28" s="6">
        <f t="shared" si="4"/>
        <v>110.30699999999999</v>
      </c>
      <c r="K28" s="6">
        <f t="shared" si="5"/>
        <v>110.30699999999999</v>
      </c>
      <c r="L28" s="6">
        <v>35.21</v>
      </c>
      <c r="M28" s="6">
        <v>75.097</v>
      </c>
      <c r="N28" s="6">
        <v>0</v>
      </c>
      <c r="O28" s="6">
        <v>0</v>
      </c>
      <c r="P28" s="6">
        <v>0</v>
      </c>
      <c r="Q28" s="6">
        <v>0</v>
      </c>
      <c r="R28" s="6">
        <f t="shared" si="6"/>
        <v>23.92</v>
      </c>
      <c r="S28" s="6">
        <f t="shared" si="7"/>
        <v>23.92</v>
      </c>
      <c r="T28" s="6">
        <v>0</v>
      </c>
      <c r="U28" s="6">
        <v>23.92</v>
      </c>
      <c r="V28" s="6">
        <v>0</v>
      </c>
      <c r="W28" s="6">
        <v>0</v>
      </c>
      <c r="X28" s="6">
        <v>0</v>
      </c>
      <c r="Y28" s="6">
        <v>0</v>
      </c>
      <c r="Z28" s="8"/>
    </row>
    <row r="29" spans="1:29" ht="94.5">
      <c r="A29" s="47" t="s">
        <v>73</v>
      </c>
      <c r="B29" s="6">
        <f>C29+H29+I29</f>
        <v>24.5</v>
      </c>
      <c r="C29" s="6">
        <f t="shared" si="8"/>
        <v>24.5</v>
      </c>
      <c r="D29" s="6">
        <v>24.5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f t="shared" si="4"/>
        <v>37.5</v>
      </c>
      <c r="K29" s="6">
        <f t="shared" si="5"/>
        <v>37.5</v>
      </c>
      <c r="L29" s="6">
        <v>0</v>
      </c>
      <c r="M29" s="6">
        <v>37.5</v>
      </c>
      <c r="N29" s="6">
        <v>0</v>
      </c>
      <c r="O29" s="6">
        <v>0</v>
      </c>
      <c r="P29" s="6">
        <v>0</v>
      </c>
      <c r="Q29" s="6">
        <v>0</v>
      </c>
      <c r="R29" s="6">
        <f t="shared" si="6"/>
        <v>34.413</v>
      </c>
      <c r="S29" s="6">
        <f t="shared" si="7"/>
        <v>34.413</v>
      </c>
      <c r="T29" s="6">
        <v>0</v>
      </c>
      <c r="U29" s="6">
        <v>34.413</v>
      </c>
      <c r="V29" s="6">
        <v>0</v>
      </c>
      <c r="W29" s="6">
        <v>0</v>
      </c>
      <c r="X29" s="6">
        <v>0</v>
      </c>
      <c r="Y29" s="6">
        <v>0</v>
      </c>
      <c r="Z29" s="26"/>
      <c r="AA29" s="22"/>
      <c r="AB29" s="22"/>
      <c r="AC29" s="22"/>
    </row>
    <row r="30" spans="1:29" ht="94.5">
      <c r="A30" s="47" t="s">
        <v>74</v>
      </c>
      <c r="B30" s="6">
        <f>C30+H30+I30</f>
        <v>147.178</v>
      </c>
      <c r="C30" s="6">
        <f t="shared" si="8"/>
        <v>147.178</v>
      </c>
      <c r="D30" s="6">
        <v>84.478</v>
      </c>
      <c r="E30" s="6">
        <v>62.7</v>
      </c>
      <c r="F30" s="6">
        <v>0</v>
      </c>
      <c r="G30" s="6">
        <v>0</v>
      </c>
      <c r="H30" s="6">
        <v>0</v>
      </c>
      <c r="I30" s="6">
        <v>0</v>
      </c>
      <c r="J30" s="6">
        <f t="shared" si="4"/>
        <v>109.46000000000001</v>
      </c>
      <c r="K30" s="6">
        <f t="shared" si="5"/>
        <v>109.46000000000001</v>
      </c>
      <c r="L30" s="6">
        <v>0.56</v>
      </c>
      <c r="M30" s="6">
        <v>108.9</v>
      </c>
      <c r="N30" s="6">
        <v>0</v>
      </c>
      <c r="O30" s="6">
        <v>0</v>
      </c>
      <c r="P30" s="6">
        <v>0</v>
      </c>
      <c r="Q30" s="6">
        <v>0</v>
      </c>
      <c r="R30" s="6">
        <f t="shared" si="6"/>
        <v>3.522</v>
      </c>
      <c r="S30" s="6">
        <f t="shared" si="7"/>
        <v>3.522</v>
      </c>
      <c r="T30" s="6">
        <v>0</v>
      </c>
      <c r="U30" s="6">
        <v>3.522</v>
      </c>
      <c r="V30" s="6">
        <v>0</v>
      </c>
      <c r="W30" s="6">
        <v>0</v>
      </c>
      <c r="X30" s="6">
        <v>0</v>
      </c>
      <c r="Y30" s="6">
        <v>0</v>
      </c>
      <c r="Z30" s="25"/>
      <c r="AA30" s="22"/>
      <c r="AB30" s="22"/>
      <c r="AC30" s="22"/>
    </row>
    <row r="31" spans="1:29" ht="66.75" customHeight="1">
      <c r="A31" s="47" t="s">
        <v>75</v>
      </c>
      <c r="B31" s="6">
        <f>C31+H31+I31</f>
        <v>64.1</v>
      </c>
      <c r="C31" s="6">
        <f t="shared" si="8"/>
        <v>63.3</v>
      </c>
      <c r="D31" s="6">
        <v>63.3</v>
      </c>
      <c r="E31" s="6">
        <v>0</v>
      </c>
      <c r="F31" s="6">
        <v>0</v>
      </c>
      <c r="G31" s="6">
        <v>0</v>
      </c>
      <c r="H31" s="6">
        <v>0.8</v>
      </c>
      <c r="I31" s="6">
        <v>0</v>
      </c>
      <c r="J31" s="6">
        <f>K31+P31+Q31</f>
        <v>58.199999999999996</v>
      </c>
      <c r="K31" s="6">
        <f t="shared" si="5"/>
        <v>57.4</v>
      </c>
      <c r="L31" s="6">
        <v>57.4</v>
      </c>
      <c r="M31" s="6">
        <v>0</v>
      </c>
      <c r="N31" s="6">
        <v>0</v>
      </c>
      <c r="O31" s="6">
        <v>0</v>
      </c>
      <c r="P31" s="6">
        <v>0.8</v>
      </c>
      <c r="Q31" s="6">
        <v>0</v>
      </c>
      <c r="R31" s="6">
        <f t="shared" si="6"/>
        <v>19.738</v>
      </c>
      <c r="S31" s="6">
        <f t="shared" si="7"/>
        <v>18.938</v>
      </c>
      <c r="T31" s="6">
        <v>0</v>
      </c>
      <c r="U31" s="6">
        <v>18.938</v>
      </c>
      <c r="V31" s="6">
        <v>0</v>
      </c>
      <c r="W31" s="6">
        <v>0</v>
      </c>
      <c r="X31" s="6">
        <v>0.8</v>
      </c>
      <c r="Y31" s="6">
        <v>0</v>
      </c>
      <c r="Z31" s="25"/>
      <c r="AA31" s="22"/>
      <c r="AB31" s="22"/>
      <c r="AC31" s="22"/>
    </row>
    <row r="32" spans="1:29" ht="47.25">
      <c r="A32" s="45" t="s">
        <v>72</v>
      </c>
      <c r="B32" s="6">
        <f>C32+H32+I32</f>
        <v>159.365</v>
      </c>
      <c r="C32" s="6">
        <f>SUM(D32:F32)</f>
        <v>118.3</v>
      </c>
      <c r="D32" s="6">
        <v>26.8</v>
      </c>
      <c r="E32" s="6">
        <v>91.5</v>
      </c>
      <c r="F32" s="6">
        <v>0</v>
      </c>
      <c r="G32" s="6">
        <v>0</v>
      </c>
      <c r="H32" s="6">
        <v>41.065</v>
      </c>
      <c r="I32" s="6">
        <v>0</v>
      </c>
      <c r="J32" s="6">
        <f>K32+P32+Q32</f>
        <v>322.865</v>
      </c>
      <c r="K32" s="6">
        <f>SUM(L32:N32)</f>
        <v>281.8</v>
      </c>
      <c r="L32" s="6">
        <v>281.8</v>
      </c>
      <c r="M32" s="6">
        <v>0</v>
      </c>
      <c r="N32" s="6">
        <v>0</v>
      </c>
      <c r="O32" s="6">
        <v>0</v>
      </c>
      <c r="P32" s="6">
        <v>41.065</v>
      </c>
      <c r="Q32" s="6">
        <v>0</v>
      </c>
      <c r="R32" s="6">
        <f t="shared" si="6"/>
        <v>65.858</v>
      </c>
      <c r="S32" s="6">
        <f t="shared" si="7"/>
        <v>24.758</v>
      </c>
      <c r="T32" s="6">
        <v>0</v>
      </c>
      <c r="U32" s="6">
        <v>24.758</v>
      </c>
      <c r="V32" s="6">
        <v>0</v>
      </c>
      <c r="W32" s="6">
        <v>0</v>
      </c>
      <c r="X32" s="6">
        <v>41.1</v>
      </c>
      <c r="Y32" s="6">
        <v>0</v>
      </c>
      <c r="Z32" s="25"/>
      <c r="AA32" s="22"/>
      <c r="AB32" s="22"/>
      <c r="AC32" s="22"/>
    </row>
    <row r="33" spans="1:29" ht="31.5">
      <c r="A33" s="18" t="s">
        <v>28</v>
      </c>
      <c r="B33" s="6">
        <v>4</v>
      </c>
      <c r="C33" s="6">
        <v>4</v>
      </c>
      <c r="D33" s="6">
        <v>0</v>
      </c>
      <c r="E33" s="6">
        <v>4</v>
      </c>
      <c r="F33" s="6">
        <v>0</v>
      </c>
      <c r="G33" s="6">
        <v>0</v>
      </c>
      <c r="H33" s="6">
        <v>0</v>
      </c>
      <c r="I33" s="6">
        <v>0</v>
      </c>
      <c r="J33" s="6">
        <v>3.355</v>
      </c>
      <c r="K33" s="6">
        <v>3.355</v>
      </c>
      <c r="L33" s="6">
        <v>0</v>
      </c>
      <c r="M33" s="6">
        <v>3.355</v>
      </c>
      <c r="N33" s="6">
        <v>0</v>
      </c>
      <c r="O33" s="6">
        <v>0</v>
      </c>
      <c r="P33" s="6">
        <v>0</v>
      </c>
      <c r="Q33" s="6">
        <v>0</v>
      </c>
      <c r="R33" s="6">
        <v>3.301</v>
      </c>
      <c r="S33" s="6">
        <v>3.301</v>
      </c>
      <c r="T33" s="6">
        <v>0</v>
      </c>
      <c r="U33" s="6">
        <v>3.301</v>
      </c>
      <c r="V33" s="6">
        <v>0</v>
      </c>
      <c r="W33" s="6">
        <v>0</v>
      </c>
      <c r="X33" s="6">
        <v>0</v>
      </c>
      <c r="Y33" s="6">
        <v>0</v>
      </c>
      <c r="Z33" s="26"/>
      <c r="AA33" s="22"/>
      <c r="AB33" s="22"/>
      <c r="AC33" s="22"/>
    </row>
    <row r="34" spans="1:29" ht="47.25">
      <c r="A34" s="18" t="s">
        <v>29</v>
      </c>
      <c r="B34" s="6">
        <f>C34+H34+I34</f>
        <v>76.28962652000001</v>
      </c>
      <c r="C34" s="6">
        <f>SUM(D34:F34)</f>
        <v>68.084653</v>
      </c>
      <c r="D34" s="6">
        <v>0</v>
      </c>
      <c r="E34" s="6">
        <v>16.9</v>
      </c>
      <c r="F34" s="6">
        <v>51.184653</v>
      </c>
      <c r="G34" s="6">
        <v>0</v>
      </c>
      <c r="H34" s="6">
        <v>0.10648552</v>
      </c>
      <c r="I34" s="6">
        <v>8.098488</v>
      </c>
      <c r="J34" s="6">
        <f>K34+P34+Q34</f>
        <v>84.07646600000001</v>
      </c>
      <c r="K34" s="6">
        <f>SUM(L34:N34)</f>
        <v>71.289167</v>
      </c>
      <c r="L34" s="6">
        <v>0</v>
      </c>
      <c r="M34" s="6">
        <v>18.2</v>
      </c>
      <c r="N34" s="6">
        <v>53.089167</v>
      </c>
      <c r="O34" s="6">
        <v>0</v>
      </c>
      <c r="P34" s="6">
        <v>0.2967</v>
      </c>
      <c r="Q34" s="6">
        <v>12.490599</v>
      </c>
      <c r="R34" s="6">
        <f>S34+X34+Y34</f>
        <v>13.3</v>
      </c>
      <c r="S34" s="6">
        <f>SUM(T34:V34)</f>
        <v>13.3</v>
      </c>
      <c r="T34" s="6">
        <v>0</v>
      </c>
      <c r="U34" s="6">
        <v>13.3</v>
      </c>
      <c r="V34" s="6">
        <v>0</v>
      </c>
      <c r="W34" s="6">
        <v>0</v>
      </c>
      <c r="X34" s="6">
        <v>0</v>
      </c>
      <c r="Y34" s="6">
        <v>0</v>
      </c>
      <c r="Z34" s="26"/>
      <c r="AA34" s="22"/>
      <c r="AB34" s="22"/>
      <c r="AC34" s="22"/>
    </row>
    <row r="35" spans="1:29" ht="47.25">
      <c r="A35" s="17" t="s">
        <v>16</v>
      </c>
      <c r="B35" s="7">
        <f>B37+B43+B44+B45</f>
        <v>3977.41</v>
      </c>
      <c r="C35" s="7">
        <f aca="true" t="shared" si="9" ref="C35:Y35">C37+C43+C44+C45</f>
        <v>1880.87</v>
      </c>
      <c r="D35" s="7">
        <f t="shared" si="9"/>
        <v>154.404</v>
      </c>
      <c r="E35" s="7">
        <f t="shared" si="9"/>
        <v>1726.466</v>
      </c>
      <c r="F35" s="7">
        <f t="shared" si="9"/>
        <v>0</v>
      </c>
      <c r="G35" s="7">
        <f t="shared" si="9"/>
        <v>0</v>
      </c>
      <c r="H35" s="7">
        <f t="shared" si="9"/>
        <v>2044.68</v>
      </c>
      <c r="I35" s="7">
        <f t="shared" si="9"/>
        <v>51.86</v>
      </c>
      <c r="J35" s="7">
        <f t="shared" si="9"/>
        <v>4257.8299</v>
      </c>
      <c r="K35" s="7">
        <f t="shared" si="9"/>
        <v>1854.7099000000003</v>
      </c>
      <c r="L35" s="7">
        <f t="shared" si="9"/>
        <v>32.124</v>
      </c>
      <c r="M35" s="7">
        <f t="shared" si="9"/>
        <v>1822.5859</v>
      </c>
      <c r="N35" s="7">
        <f t="shared" si="9"/>
        <v>0</v>
      </c>
      <c r="O35" s="7">
        <f t="shared" si="9"/>
        <v>0</v>
      </c>
      <c r="P35" s="7">
        <f t="shared" si="9"/>
        <v>2371.8364</v>
      </c>
      <c r="Q35" s="7">
        <f t="shared" si="9"/>
        <v>31.283599999999993</v>
      </c>
      <c r="R35" s="7">
        <f t="shared" si="9"/>
        <v>4368.1961</v>
      </c>
      <c r="S35" s="7">
        <f t="shared" si="9"/>
        <v>1815.3229000000001</v>
      </c>
      <c r="T35" s="7">
        <f t="shared" si="9"/>
        <v>33.492</v>
      </c>
      <c r="U35" s="7">
        <f t="shared" si="9"/>
        <v>1781.8309000000002</v>
      </c>
      <c r="V35" s="7">
        <f t="shared" si="9"/>
        <v>0</v>
      </c>
      <c r="W35" s="7">
        <f t="shared" si="9"/>
        <v>0</v>
      </c>
      <c r="X35" s="7">
        <f t="shared" si="9"/>
        <v>2466.7097999999996</v>
      </c>
      <c r="Y35" s="7">
        <f t="shared" si="9"/>
        <v>86.16339999999998</v>
      </c>
      <c r="Z35" s="26"/>
      <c r="AA35" s="22"/>
      <c r="AB35" s="22"/>
      <c r="AC35" s="22"/>
    </row>
    <row r="36" spans="1:29" ht="31.5">
      <c r="A36" s="18" t="s">
        <v>17</v>
      </c>
      <c r="B36" s="7">
        <f>B37+B43+B44+B45</f>
        <v>3977.41</v>
      </c>
      <c r="C36" s="7">
        <f>C37+C43+C44+C45</f>
        <v>1880.87</v>
      </c>
      <c r="D36" s="7">
        <f aca="true" t="shared" si="10" ref="D36:I36">D37+D43+D44+D45</f>
        <v>154.404</v>
      </c>
      <c r="E36" s="7">
        <f t="shared" si="10"/>
        <v>1726.466</v>
      </c>
      <c r="F36" s="7">
        <f t="shared" si="10"/>
        <v>0</v>
      </c>
      <c r="G36" s="7">
        <f t="shared" si="10"/>
        <v>0</v>
      </c>
      <c r="H36" s="7">
        <f t="shared" si="10"/>
        <v>2044.68</v>
      </c>
      <c r="I36" s="7">
        <f t="shared" si="10"/>
        <v>51.86</v>
      </c>
      <c r="J36" s="7">
        <f aca="true" t="shared" si="11" ref="J36:Y36">J37+J43+J44+J45</f>
        <v>4257.8299</v>
      </c>
      <c r="K36" s="7">
        <f t="shared" si="11"/>
        <v>1854.7099000000003</v>
      </c>
      <c r="L36" s="7">
        <f t="shared" si="11"/>
        <v>32.124</v>
      </c>
      <c r="M36" s="7">
        <f t="shared" si="11"/>
        <v>1822.5859</v>
      </c>
      <c r="N36" s="7">
        <f t="shared" si="11"/>
        <v>0</v>
      </c>
      <c r="O36" s="7">
        <f t="shared" si="11"/>
        <v>0</v>
      </c>
      <c r="P36" s="7">
        <f t="shared" si="11"/>
        <v>2371.8364</v>
      </c>
      <c r="Q36" s="7">
        <f t="shared" si="11"/>
        <v>31.283599999999993</v>
      </c>
      <c r="R36" s="7">
        <f t="shared" si="11"/>
        <v>4368.1961</v>
      </c>
      <c r="S36" s="7">
        <f t="shared" si="11"/>
        <v>1815.3229000000001</v>
      </c>
      <c r="T36" s="7">
        <f t="shared" si="11"/>
        <v>33.492</v>
      </c>
      <c r="U36" s="7">
        <f t="shared" si="11"/>
        <v>1781.8309000000002</v>
      </c>
      <c r="V36" s="7">
        <f t="shared" si="11"/>
        <v>0</v>
      </c>
      <c r="W36" s="7">
        <f t="shared" si="11"/>
        <v>0</v>
      </c>
      <c r="X36" s="7">
        <f t="shared" si="11"/>
        <v>2466.7097999999996</v>
      </c>
      <c r="Y36" s="7">
        <f t="shared" si="11"/>
        <v>86.16339999999998</v>
      </c>
      <c r="Z36" s="26"/>
      <c r="AA36" s="22"/>
      <c r="AB36" s="22"/>
      <c r="AC36" s="22"/>
    </row>
    <row r="37" spans="1:29" ht="31.5">
      <c r="A37" s="18" t="s">
        <v>18</v>
      </c>
      <c r="B37" s="6">
        <f aca="true" t="shared" si="12" ref="B37:Y37">SUM(B38:B42)</f>
        <v>2784.76</v>
      </c>
      <c r="C37" s="6">
        <f t="shared" si="12"/>
        <v>688.2199999999999</v>
      </c>
      <c r="D37" s="6">
        <f t="shared" si="12"/>
        <v>0.404</v>
      </c>
      <c r="E37" s="6">
        <f t="shared" si="12"/>
        <v>687.8159999999999</v>
      </c>
      <c r="F37" s="6">
        <f t="shared" si="12"/>
        <v>0</v>
      </c>
      <c r="G37" s="6">
        <f t="shared" si="12"/>
        <v>0</v>
      </c>
      <c r="H37" s="6">
        <f t="shared" si="12"/>
        <v>2044.68</v>
      </c>
      <c r="I37" s="6">
        <f t="shared" si="12"/>
        <v>51.86</v>
      </c>
      <c r="J37" s="6">
        <f t="shared" si="12"/>
        <v>3115.7776</v>
      </c>
      <c r="K37" s="6">
        <f t="shared" si="12"/>
        <v>712.6576000000001</v>
      </c>
      <c r="L37" s="6">
        <f t="shared" si="12"/>
        <v>0</v>
      </c>
      <c r="M37" s="6">
        <f t="shared" si="12"/>
        <v>712.6576000000001</v>
      </c>
      <c r="N37" s="6">
        <f t="shared" si="12"/>
        <v>0</v>
      </c>
      <c r="O37" s="6">
        <f t="shared" si="12"/>
        <v>0</v>
      </c>
      <c r="P37" s="6">
        <f t="shared" si="12"/>
        <v>2371.8364</v>
      </c>
      <c r="Q37" s="6">
        <f t="shared" si="12"/>
        <v>31.283599999999993</v>
      </c>
      <c r="R37" s="6">
        <f t="shared" si="12"/>
        <v>3197.2173000000003</v>
      </c>
      <c r="S37" s="6">
        <f t="shared" si="12"/>
        <v>644.3441000000001</v>
      </c>
      <c r="T37" s="6">
        <f t="shared" si="12"/>
        <v>0</v>
      </c>
      <c r="U37" s="6">
        <f t="shared" si="12"/>
        <v>644.3441000000001</v>
      </c>
      <c r="V37" s="6">
        <f t="shared" si="12"/>
        <v>0</v>
      </c>
      <c r="W37" s="6">
        <f t="shared" si="12"/>
        <v>0</v>
      </c>
      <c r="X37" s="6">
        <f t="shared" si="12"/>
        <v>2466.7097999999996</v>
      </c>
      <c r="Y37" s="6">
        <f t="shared" si="12"/>
        <v>86.16339999999998</v>
      </c>
      <c r="Z37" s="26"/>
      <c r="AA37" s="22"/>
      <c r="AB37" s="22"/>
      <c r="AC37" s="22"/>
    </row>
    <row r="38" spans="1:29" ht="20.25">
      <c r="A38" s="19" t="s">
        <v>56</v>
      </c>
      <c r="B38" s="6">
        <f>C38+H38+I38</f>
        <v>1374.08</v>
      </c>
      <c r="C38" s="6">
        <f>SUM(D38:F38)</f>
        <v>42.99</v>
      </c>
      <c r="D38" s="6">
        <v>0</v>
      </c>
      <c r="E38" s="6">
        <v>42.99</v>
      </c>
      <c r="F38" s="6">
        <v>0</v>
      </c>
      <c r="G38" s="6">
        <v>0</v>
      </c>
      <c r="H38" s="6">
        <v>1319.09</v>
      </c>
      <c r="I38" s="6">
        <v>12</v>
      </c>
      <c r="J38" s="6">
        <f>K38+P38+Q38</f>
        <v>1570.8063</v>
      </c>
      <c r="K38" s="6">
        <f>SUM(L38:N38)</f>
        <v>40.6623</v>
      </c>
      <c r="L38" s="6">
        <v>0</v>
      </c>
      <c r="M38" s="6">
        <v>40.6623</v>
      </c>
      <c r="N38" s="6">
        <v>0</v>
      </c>
      <c r="O38" s="6">
        <v>0</v>
      </c>
      <c r="P38" s="6">
        <v>1530.144</v>
      </c>
      <c r="Q38" s="6">
        <v>0</v>
      </c>
      <c r="R38" s="6">
        <f>S38+X38+Y38</f>
        <v>1632.0121</v>
      </c>
      <c r="S38" s="6">
        <f>SUM(T38:V38)</f>
        <v>40.6623</v>
      </c>
      <c r="T38" s="6">
        <v>0</v>
      </c>
      <c r="U38" s="6">
        <v>40.6623</v>
      </c>
      <c r="V38" s="6">
        <v>0</v>
      </c>
      <c r="W38" s="6">
        <v>0</v>
      </c>
      <c r="X38" s="6">
        <v>1591.3498</v>
      </c>
      <c r="Y38" s="6">
        <v>0</v>
      </c>
      <c r="Z38" s="26"/>
      <c r="AA38" s="22"/>
      <c r="AB38" s="22"/>
      <c r="AC38" s="22"/>
    </row>
    <row r="39" spans="1:29" ht="20.25">
      <c r="A39" s="19" t="s">
        <v>19</v>
      </c>
      <c r="B39" s="6">
        <f>C39+H39+I39</f>
        <v>790.97</v>
      </c>
      <c r="C39" s="6">
        <f>SUM(D39:F39)</f>
        <v>117.8</v>
      </c>
      <c r="D39" s="6">
        <v>0</v>
      </c>
      <c r="E39" s="6">
        <v>117.8</v>
      </c>
      <c r="F39" s="6">
        <v>0</v>
      </c>
      <c r="G39" s="6">
        <v>0</v>
      </c>
      <c r="H39" s="6">
        <v>652.35</v>
      </c>
      <c r="I39" s="6">
        <v>20.82</v>
      </c>
      <c r="J39" s="6">
        <v>905.0227</v>
      </c>
      <c r="K39" s="6">
        <f>SUM(L39:N39)</f>
        <v>140.0208</v>
      </c>
      <c r="L39" s="6">
        <v>0</v>
      </c>
      <c r="M39" s="6">
        <v>140.0208</v>
      </c>
      <c r="N39" s="6">
        <v>0</v>
      </c>
      <c r="O39" s="6">
        <v>0</v>
      </c>
      <c r="P39" s="6">
        <v>756.7299</v>
      </c>
      <c r="Q39" s="6">
        <v>8.271999999999991</v>
      </c>
      <c r="R39" s="6">
        <f>S39+X39+Y39</f>
        <v>936.2723</v>
      </c>
      <c r="S39" s="6">
        <f>SUM(T39:V39)</f>
        <v>70.4013</v>
      </c>
      <c r="T39" s="6">
        <v>0</v>
      </c>
      <c r="U39" s="6">
        <v>70.4013</v>
      </c>
      <c r="V39" s="6">
        <v>0</v>
      </c>
      <c r="W39" s="6">
        <v>0</v>
      </c>
      <c r="X39" s="6">
        <v>786.999</v>
      </c>
      <c r="Y39" s="6">
        <v>78.87199999999999</v>
      </c>
      <c r="Z39" s="26"/>
      <c r="AA39" s="22"/>
      <c r="AB39" s="22"/>
      <c r="AC39" s="22"/>
    </row>
    <row r="40" spans="1:29" ht="20.25">
      <c r="A40" s="19" t="s">
        <v>20</v>
      </c>
      <c r="B40" s="6">
        <f>C40+H40+I40</f>
        <v>522.12</v>
      </c>
      <c r="C40" s="6">
        <f>SUM(D40:F40)</f>
        <v>513.04</v>
      </c>
      <c r="D40" s="6">
        <v>0.404</v>
      </c>
      <c r="E40" s="6">
        <v>512.636</v>
      </c>
      <c r="F40" s="6">
        <v>0</v>
      </c>
      <c r="G40" s="6">
        <v>0</v>
      </c>
      <c r="H40" s="6">
        <v>0</v>
      </c>
      <c r="I40" s="6">
        <v>9.08</v>
      </c>
      <c r="J40" s="6">
        <v>530.4767</v>
      </c>
      <c r="K40" s="6">
        <f>SUM(L40:N40)</f>
        <v>513.2251</v>
      </c>
      <c r="L40" s="6">
        <v>0</v>
      </c>
      <c r="M40" s="6">
        <v>513.2251</v>
      </c>
      <c r="N40" s="6">
        <v>0</v>
      </c>
      <c r="O40" s="6">
        <v>0</v>
      </c>
      <c r="P40" s="6">
        <v>0</v>
      </c>
      <c r="Q40" s="6">
        <v>17.2516</v>
      </c>
      <c r="R40" s="6">
        <f>S40+X40+Y40</f>
        <v>515.8321000000001</v>
      </c>
      <c r="S40" s="6">
        <f>SUM(T40:V40)</f>
        <v>514.5311</v>
      </c>
      <c r="T40" s="6">
        <v>0</v>
      </c>
      <c r="U40" s="6">
        <v>514.5311</v>
      </c>
      <c r="V40" s="6">
        <v>0</v>
      </c>
      <c r="W40" s="6">
        <v>0</v>
      </c>
      <c r="X40" s="6">
        <v>0</v>
      </c>
      <c r="Y40" s="6">
        <v>1.301</v>
      </c>
      <c r="Z40" s="26"/>
      <c r="AA40" s="22"/>
      <c r="AB40" s="22"/>
      <c r="AC40" s="22"/>
    </row>
    <row r="41" spans="1:29" ht="20.25">
      <c r="A41" s="19" t="s">
        <v>21</v>
      </c>
      <c r="B41" s="6">
        <f>C41+H41+I41</f>
        <v>97.59</v>
      </c>
      <c r="C41" s="6">
        <f>SUM(D41:F41)</f>
        <v>14.39</v>
      </c>
      <c r="D41" s="6">
        <v>0</v>
      </c>
      <c r="E41" s="6">
        <v>14.39</v>
      </c>
      <c r="F41" s="6">
        <v>0</v>
      </c>
      <c r="G41" s="6">
        <v>0</v>
      </c>
      <c r="H41" s="6">
        <v>73.24</v>
      </c>
      <c r="I41" s="6">
        <v>9.96</v>
      </c>
      <c r="J41" s="6">
        <v>109.47190000000002</v>
      </c>
      <c r="K41" s="6">
        <f>SUM(L41:N41)</f>
        <v>18.7494</v>
      </c>
      <c r="L41" s="6">
        <v>0</v>
      </c>
      <c r="M41" s="6">
        <v>18.7494</v>
      </c>
      <c r="N41" s="6">
        <v>0</v>
      </c>
      <c r="O41" s="6">
        <v>0</v>
      </c>
      <c r="P41" s="6">
        <v>84.9625</v>
      </c>
      <c r="Q41" s="6">
        <v>5.76</v>
      </c>
      <c r="R41" s="6">
        <f>S41+X41+Y41</f>
        <v>113.10079999999999</v>
      </c>
      <c r="S41" s="6">
        <f>SUM(T41:V41)</f>
        <v>18.7494</v>
      </c>
      <c r="T41" s="6">
        <v>0</v>
      </c>
      <c r="U41" s="6">
        <v>18.7494</v>
      </c>
      <c r="V41" s="6">
        <v>0</v>
      </c>
      <c r="W41" s="6">
        <v>0</v>
      </c>
      <c r="X41" s="6">
        <v>88.361</v>
      </c>
      <c r="Y41" s="6">
        <v>5.9904</v>
      </c>
      <c r="Z41" s="26"/>
      <c r="AA41" s="22"/>
      <c r="AB41" s="22"/>
      <c r="AC41" s="22"/>
    </row>
    <row r="42" spans="1:29" ht="20.25">
      <c r="A42" s="19" t="s">
        <v>57</v>
      </c>
      <c r="B42" s="6">
        <f>C42+H42+I42</f>
        <v>0</v>
      </c>
      <c r="C42" s="6">
        <f>SUM(D42:F42)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>SUM(L42:N42)</f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f>S42+X42+Y42</f>
        <v>0</v>
      </c>
      <c r="S42" s="6">
        <f>SUM(T42:V42)</f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26"/>
      <c r="AA42" s="22"/>
      <c r="AB42" s="22"/>
      <c r="AC42" s="22"/>
    </row>
    <row r="43" spans="1:29" ht="31.5">
      <c r="A43" s="18" t="s">
        <v>22</v>
      </c>
      <c r="B43" s="6">
        <f>C43+H43+I43</f>
        <v>9.14</v>
      </c>
      <c r="C43" s="6">
        <f>SUM(D43:F43)</f>
        <v>9.14</v>
      </c>
      <c r="D43" s="6">
        <v>0</v>
      </c>
      <c r="E43" s="6">
        <v>9.14</v>
      </c>
      <c r="F43" s="6">
        <v>0</v>
      </c>
      <c r="G43" s="6">
        <v>0</v>
      </c>
      <c r="H43" s="6">
        <v>0</v>
      </c>
      <c r="I43" s="6">
        <v>0</v>
      </c>
      <c r="J43" s="6">
        <f>K43+P43+Q43</f>
        <v>6.7</v>
      </c>
      <c r="K43" s="6">
        <f>SUM(L43:N43)</f>
        <v>6.7</v>
      </c>
      <c r="L43" s="6">
        <v>0</v>
      </c>
      <c r="M43" s="6">
        <v>6.7</v>
      </c>
      <c r="N43" s="6">
        <v>0</v>
      </c>
      <c r="O43" s="6">
        <v>0</v>
      </c>
      <c r="P43" s="6">
        <v>0</v>
      </c>
      <c r="Q43" s="6">
        <v>0</v>
      </c>
      <c r="R43" s="6">
        <f>S43+X43+Y43</f>
        <v>6.7</v>
      </c>
      <c r="S43" s="6">
        <f>SUM(T43:V43)</f>
        <v>6.7</v>
      </c>
      <c r="T43" s="6">
        <v>0</v>
      </c>
      <c r="U43" s="6">
        <v>6.7</v>
      </c>
      <c r="V43" s="6">
        <v>0</v>
      </c>
      <c r="W43" s="6">
        <v>0</v>
      </c>
      <c r="X43" s="6">
        <v>0</v>
      </c>
      <c r="Y43" s="6">
        <v>0</v>
      </c>
      <c r="Z43" s="26"/>
      <c r="AA43" s="22"/>
      <c r="AB43" s="22"/>
      <c r="AC43" s="22"/>
    </row>
    <row r="44" spans="1:29" ht="31.5">
      <c r="A44" s="18" t="s">
        <v>23</v>
      </c>
      <c r="B44" s="6">
        <f>C44+H44+I44</f>
        <v>889.77</v>
      </c>
      <c r="C44" s="6">
        <f>SUM(D44:F44)</f>
        <v>889.77</v>
      </c>
      <c r="D44" s="6">
        <v>140.2</v>
      </c>
      <c r="E44" s="6">
        <v>749.5699999999999</v>
      </c>
      <c r="F44" s="6">
        <v>0</v>
      </c>
      <c r="G44" s="6">
        <v>0</v>
      </c>
      <c r="H44" s="6">
        <v>0</v>
      </c>
      <c r="I44" s="6">
        <v>0</v>
      </c>
      <c r="J44" s="6">
        <f>K44+P44+Q44</f>
        <v>835.2223</v>
      </c>
      <c r="K44" s="6">
        <f>SUM(L44:N44)</f>
        <v>835.2223</v>
      </c>
      <c r="L44" s="6">
        <v>32.124</v>
      </c>
      <c r="M44" s="6">
        <v>803.0983</v>
      </c>
      <c r="N44" s="6">
        <v>0</v>
      </c>
      <c r="O44" s="6">
        <v>0</v>
      </c>
      <c r="P44" s="6">
        <v>0</v>
      </c>
      <c r="Q44" s="6">
        <v>0</v>
      </c>
      <c r="R44" s="6">
        <f>S44+X44+Y44</f>
        <v>866.4608</v>
      </c>
      <c r="S44" s="6">
        <f>SUM(T44:V44)</f>
        <v>866.4608</v>
      </c>
      <c r="T44" s="6">
        <v>33.492</v>
      </c>
      <c r="U44" s="6">
        <v>832.9688</v>
      </c>
      <c r="V44" s="6">
        <v>0</v>
      </c>
      <c r="W44" s="6">
        <v>0</v>
      </c>
      <c r="X44" s="6">
        <v>0</v>
      </c>
      <c r="Y44" s="6">
        <v>0</v>
      </c>
      <c r="Z44" s="26"/>
      <c r="AA44" s="22"/>
      <c r="AB44" s="22"/>
      <c r="AC44" s="22"/>
    </row>
    <row r="45" spans="1:26" ht="31.5">
      <c r="A45" s="18" t="s">
        <v>58</v>
      </c>
      <c r="B45" s="6">
        <f>C45+H45+I45</f>
        <v>293.74</v>
      </c>
      <c r="C45" s="6">
        <f>SUM(D45:F45)</f>
        <v>293.74</v>
      </c>
      <c r="D45" s="6">
        <v>13.8</v>
      </c>
      <c r="E45" s="6">
        <v>279.94</v>
      </c>
      <c r="F45" s="6">
        <v>0</v>
      </c>
      <c r="G45" s="6">
        <v>0</v>
      </c>
      <c r="H45" s="6">
        <v>0</v>
      </c>
      <c r="I45" s="6">
        <v>0</v>
      </c>
      <c r="J45" s="6">
        <f>K45+P45+Q45</f>
        <v>300.13</v>
      </c>
      <c r="K45" s="6">
        <f>SUM(L45:N45)</f>
        <v>300.13</v>
      </c>
      <c r="L45" s="6">
        <v>0</v>
      </c>
      <c r="M45" s="6">
        <v>300.13</v>
      </c>
      <c r="N45" s="6">
        <v>0</v>
      </c>
      <c r="O45" s="6">
        <v>0</v>
      </c>
      <c r="P45" s="6">
        <v>0</v>
      </c>
      <c r="Q45" s="6">
        <v>0</v>
      </c>
      <c r="R45" s="6">
        <f>S45+X45+Y45</f>
        <v>297.818</v>
      </c>
      <c r="S45" s="6">
        <f>SUM(T45:V45)</f>
        <v>297.818</v>
      </c>
      <c r="T45" s="6">
        <v>0</v>
      </c>
      <c r="U45" s="6">
        <v>297.818</v>
      </c>
      <c r="V45" s="6">
        <v>0</v>
      </c>
      <c r="W45" s="6">
        <v>0</v>
      </c>
      <c r="X45" s="6">
        <v>0</v>
      </c>
      <c r="Y45" s="6">
        <v>0</v>
      </c>
      <c r="Z45" s="8"/>
    </row>
    <row r="46" spans="1:26" ht="61.5" customHeight="1">
      <c r="A46" s="17" t="s">
        <v>52</v>
      </c>
      <c r="B46" s="7">
        <f>B47+B48+B49+B50+B51+B52</f>
        <v>417.212914</v>
      </c>
      <c r="C46" s="7">
        <f aca="true" t="shared" si="13" ref="C46:Y46">C47+C48+C49+C50+C51+C52</f>
        <v>417.212914</v>
      </c>
      <c r="D46" s="7">
        <f t="shared" si="13"/>
        <v>15.273200000000001</v>
      </c>
      <c r="E46" s="7">
        <f t="shared" si="13"/>
        <v>377.66787500000004</v>
      </c>
      <c r="F46" s="7">
        <f t="shared" si="13"/>
        <v>24.271839</v>
      </c>
      <c r="G46" s="7">
        <f t="shared" si="13"/>
        <v>0</v>
      </c>
      <c r="H46" s="7">
        <f t="shared" si="13"/>
        <v>0</v>
      </c>
      <c r="I46" s="7">
        <f t="shared" si="13"/>
        <v>0</v>
      </c>
      <c r="J46" s="7">
        <f t="shared" si="13"/>
        <v>609.4692982</v>
      </c>
      <c r="K46" s="7">
        <f t="shared" si="13"/>
        <v>609.4692982</v>
      </c>
      <c r="L46" s="7">
        <f t="shared" si="13"/>
        <v>24.983</v>
      </c>
      <c r="M46" s="7">
        <f t="shared" si="13"/>
        <v>570.290531</v>
      </c>
      <c r="N46" s="7">
        <f t="shared" si="13"/>
        <v>14.195767199999999</v>
      </c>
      <c r="O46" s="7">
        <f t="shared" si="13"/>
        <v>0</v>
      </c>
      <c r="P46" s="7">
        <f t="shared" si="13"/>
        <v>0</v>
      </c>
      <c r="Q46" s="7">
        <f t="shared" si="13"/>
        <v>0</v>
      </c>
      <c r="R46" s="7">
        <f t="shared" si="13"/>
        <v>631.5216129999999</v>
      </c>
      <c r="S46" s="7">
        <f t="shared" si="13"/>
        <v>631.5216129999999</v>
      </c>
      <c r="T46" s="7">
        <f t="shared" si="13"/>
        <v>0</v>
      </c>
      <c r="U46" s="7">
        <f t="shared" si="13"/>
        <v>619.0643799999999</v>
      </c>
      <c r="V46" s="7">
        <f t="shared" si="13"/>
        <v>12.457232999999999</v>
      </c>
      <c r="W46" s="7">
        <f t="shared" si="13"/>
        <v>0</v>
      </c>
      <c r="X46" s="7">
        <f t="shared" si="13"/>
        <v>0</v>
      </c>
      <c r="Y46" s="7">
        <f t="shared" si="13"/>
        <v>0</v>
      </c>
      <c r="Z46" s="8"/>
    </row>
    <row r="47" spans="1:26" ht="31.5">
      <c r="A47" s="18" t="s">
        <v>24</v>
      </c>
      <c r="B47" s="6">
        <f>C47+H47+I47</f>
        <v>101.48195</v>
      </c>
      <c r="C47" s="6">
        <f>SUM(D47:F47)</f>
        <v>101.48195</v>
      </c>
      <c r="D47" s="6">
        <v>0</v>
      </c>
      <c r="E47" s="6">
        <v>92.3956</v>
      </c>
      <c r="F47" s="6">
        <v>9.08635</v>
      </c>
      <c r="G47" s="6">
        <v>0</v>
      </c>
      <c r="H47" s="6">
        <v>0</v>
      </c>
      <c r="I47" s="6">
        <v>0</v>
      </c>
      <c r="J47" s="6">
        <f>K47+P47+Q47</f>
        <v>6.714990200000001</v>
      </c>
      <c r="K47" s="6">
        <f>SUM(L47:N47)</f>
        <v>6.714990200000001</v>
      </c>
      <c r="L47" s="6">
        <v>0</v>
      </c>
      <c r="M47" s="6">
        <v>6.259082</v>
      </c>
      <c r="N47" s="6">
        <v>0.4559082000000001</v>
      </c>
      <c r="O47" s="6">
        <v>0</v>
      </c>
      <c r="P47" s="6">
        <v>0</v>
      </c>
      <c r="Q47" s="6">
        <v>0</v>
      </c>
      <c r="R47" s="6">
        <f>S47+X47+Y47</f>
        <v>61.8886</v>
      </c>
      <c r="S47" s="6">
        <f>SUM(T47:V47)</f>
        <v>61.8886</v>
      </c>
      <c r="T47" s="6">
        <v>0</v>
      </c>
      <c r="U47" s="6">
        <v>56.3886</v>
      </c>
      <c r="V47" s="6">
        <v>5.5</v>
      </c>
      <c r="W47" s="6">
        <v>0</v>
      </c>
      <c r="X47" s="6">
        <v>0</v>
      </c>
      <c r="Y47" s="6">
        <v>0</v>
      </c>
      <c r="Z47" s="8"/>
    </row>
    <row r="48" spans="1:26" ht="31.5">
      <c r="A48" s="18" t="s">
        <v>59</v>
      </c>
      <c r="B48" s="6">
        <f>C48+H48+I48</f>
        <v>269.20544</v>
      </c>
      <c r="C48" s="6">
        <f>SUM(D48:F48)</f>
        <v>269.20544</v>
      </c>
      <c r="D48" s="6">
        <v>0</v>
      </c>
      <c r="E48" s="6">
        <v>261.120451</v>
      </c>
      <c r="F48" s="6">
        <v>8.084989</v>
      </c>
      <c r="G48" s="6">
        <v>0</v>
      </c>
      <c r="H48" s="6">
        <v>0</v>
      </c>
      <c r="I48" s="6">
        <v>0</v>
      </c>
      <c r="J48" s="6">
        <f>K48+P48+Q48</f>
        <v>472.96285500000005</v>
      </c>
      <c r="K48" s="6">
        <f>SUM(L48:N48)</f>
        <v>472.96285500000005</v>
      </c>
      <c r="L48" s="6">
        <v>0</v>
      </c>
      <c r="M48" s="6">
        <v>472.96285500000005</v>
      </c>
      <c r="N48" s="6">
        <v>0</v>
      </c>
      <c r="O48" s="6">
        <v>0</v>
      </c>
      <c r="P48" s="6">
        <v>0</v>
      </c>
      <c r="Q48" s="6">
        <v>0</v>
      </c>
      <c r="R48" s="6">
        <f>S48+X48+Y48</f>
        <v>528.9211899999999</v>
      </c>
      <c r="S48" s="6">
        <f>SUM(T48:V48)</f>
        <v>528.9211899999999</v>
      </c>
      <c r="T48" s="6">
        <v>0</v>
      </c>
      <c r="U48" s="6">
        <v>528.9211899999999</v>
      </c>
      <c r="V48" s="6">
        <v>0</v>
      </c>
      <c r="W48" s="6">
        <v>0</v>
      </c>
      <c r="X48" s="6">
        <v>0</v>
      </c>
      <c r="Y48" s="6">
        <v>0</v>
      </c>
      <c r="Z48" s="8"/>
    </row>
    <row r="49" spans="1:26" ht="31.5">
      <c r="A49" s="18" t="s">
        <v>25</v>
      </c>
      <c r="B49" s="6">
        <f>C49+H49+I49</f>
        <v>7.11601</v>
      </c>
      <c r="C49" s="6">
        <f>SUM(D49:F49)</f>
        <v>7.11601</v>
      </c>
      <c r="D49" s="6">
        <v>0</v>
      </c>
      <c r="E49" s="6">
        <v>7.11601</v>
      </c>
      <c r="F49" s="6">
        <v>0</v>
      </c>
      <c r="G49" s="6">
        <v>0</v>
      </c>
      <c r="H49" s="6">
        <v>0</v>
      </c>
      <c r="I49" s="6">
        <v>0</v>
      </c>
      <c r="J49" s="6">
        <f>K49+P49+Q49</f>
        <v>7.12</v>
      </c>
      <c r="K49" s="6">
        <f>SUM(L49:N49)</f>
        <v>7.12</v>
      </c>
      <c r="L49" s="6">
        <v>0</v>
      </c>
      <c r="M49" s="6">
        <v>7.12</v>
      </c>
      <c r="N49" s="6">
        <v>0</v>
      </c>
      <c r="O49" s="6">
        <v>0</v>
      </c>
      <c r="P49" s="6">
        <v>0</v>
      </c>
      <c r="Q49" s="6">
        <v>0</v>
      </c>
      <c r="R49" s="6">
        <f>S49+X49+Y49</f>
        <v>6.011</v>
      </c>
      <c r="S49" s="6">
        <f>SUM(T49:V49)</f>
        <v>6.011</v>
      </c>
      <c r="T49" s="6">
        <v>0</v>
      </c>
      <c r="U49" s="6">
        <v>6.011</v>
      </c>
      <c r="V49" s="6">
        <v>0</v>
      </c>
      <c r="W49" s="6">
        <v>0</v>
      </c>
      <c r="X49" s="6">
        <v>0</v>
      </c>
      <c r="Y49" s="6">
        <v>0</v>
      </c>
      <c r="Z49" s="8"/>
    </row>
    <row r="50" spans="1:26" ht="47.25">
      <c r="A50" s="18" t="s">
        <v>26</v>
      </c>
      <c r="B50" s="6">
        <f>C50+H50+I50</f>
        <v>30.609513999999997</v>
      </c>
      <c r="C50" s="6">
        <f>SUM(D50:F50)</f>
        <v>30.609513999999997</v>
      </c>
      <c r="D50" s="6">
        <v>15.273200000000001</v>
      </c>
      <c r="E50" s="6">
        <v>14.035813999999998</v>
      </c>
      <c r="F50" s="6">
        <v>1.3005</v>
      </c>
      <c r="G50" s="6">
        <v>0</v>
      </c>
      <c r="H50" s="6">
        <v>0</v>
      </c>
      <c r="I50" s="6">
        <v>0</v>
      </c>
      <c r="J50" s="6">
        <f>K50+P50+Q50</f>
        <v>114.271453</v>
      </c>
      <c r="K50" s="6">
        <f>SUM(L50:N50)</f>
        <v>114.271453</v>
      </c>
      <c r="L50" s="6">
        <v>24.983</v>
      </c>
      <c r="M50" s="6">
        <v>81.34859399999999</v>
      </c>
      <c r="N50" s="6">
        <v>7.939858999999999</v>
      </c>
      <c r="O50" s="6">
        <v>0</v>
      </c>
      <c r="P50" s="6">
        <v>0</v>
      </c>
      <c r="Q50" s="6">
        <v>0</v>
      </c>
      <c r="R50" s="6">
        <f>S50+X50+Y50</f>
        <v>26.900823000000003</v>
      </c>
      <c r="S50" s="6">
        <f>SUM(T50:V50)</f>
        <v>26.900823000000003</v>
      </c>
      <c r="T50" s="6">
        <v>0</v>
      </c>
      <c r="U50" s="6">
        <v>25.74359</v>
      </c>
      <c r="V50" s="6">
        <v>1.1572330000000002</v>
      </c>
      <c r="W50" s="6">
        <v>0</v>
      </c>
      <c r="X50" s="6">
        <v>0</v>
      </c>
      <c r="Y50" s="6">
        <v>0</v>
      </c>
      <c r="Z50" s="8"/>
    </row>
    <row r="51" spans="1:26" ht="47.25">
      <c r="A51" s="18" t="s">
        <v>60</v>
      </c>
      <c r="B51" s="6">
        <f>C51+H51+I51</f>
        <v>3</v>
      </c>
      <c r="C51" s="6">
        <f>SUM(D51:F51)</f>
        <v>3</v>
      </c>
      <c r="D51" s="6">
        <v>0</v>
      </c>
      <c r="E51" s="6">
        <v>3</v>
      </c>
      <c r="F51" s="6">
        <v>0</v>
      </c>
      <c r="G51" s="6">
        <v>0</v>
      </c>
      <c r="H51" s="6">
        <v>0</v>
      </c>
      <c r="I51" s="6">
        <v>0</v>
      </c>
      <c r="J51" s="6">
        <f>K51+P51+Q51</f>
        <v>2.6</v>
      </c>
      <c r="K51" s="6">
        <f>SUM(L51:N51)</f>
        <v>2.6</v>
      </c>
      <c r="L51" s="6">
        <v>0</v>
      </c>
      <c r="M51" s="6">
        <v>2.6</v>
      </c>
      <c r="N51" s="6">
        <v>0</v>
      </c>
      <c r="O51" s="6">
        <v>0</v>
      </c>
      <c r="P51" s="6">
        <v>0</v>
      </c>
      <c r="Q51" s="6">
        <v>0</v>
      </c>
      <c r="R51" s="6">
        <f>S51+X51+Y51</f>
        <v>2</v>
      </c>
      <c r="S51" s="6">
        <f>SUM(T51:V51)</f>
        <v>2</v>
      </c>
      <c r="T51" s="6">
        <v>0</v>
      </c>
      <c r="U51" s="6">
        <v>2</v>
      </c>
      <c r="V51" s="6">
        <v>0</v>
      </c>
      <c r="W51" s="6">
        <v>0</v>
      </c>
      <c r="X51" s="6">
        <v>0</v>
      </c>
      <c r="Y51" s="6">
        <v>0</v>
      </c>
      <c r="Z51" s="8"/>
    </row>
    <row r="52" spans="1:26" ht="48.75" customHeight="1">
      <c r="A52" s="18" t="s">
        <v>27</v>
      </c>
      <c r="B52" s="6">
        <f>C52+H52+I52</f>
        <v>5.8</v>
      </c>
      <c r="C52" s="6">
        <f>SUM(D52:F52)</f>
        <v>5.8</v>
      </c>
      <c r="D52" s="6">
        <v>0</v>
      </c>
      <c r="E52" s="6">
        <v>0</v>
      </c>
      <c r="F52" s="6">
        <v>5.8</v>
      </c>
      <c r="G52" s="6">
        <v>0</v>
      </c>
      <c r="H52" s="6">
        <v>0</v>
      </c>
      <c r="I52" s="6">
        <v>0</v>
      </c>
      <c r="J52" s="6">
        <f>K52+P52+Q52</f>
        <v>5.8</v>
      </c>
      <c r="K52" s="6">
        <f>SUM(L52:N52)</f>
        <v>5.8</v>
      </c>
      <c r="L52" s="6">
        <v>0</v>
      </c>
      <c r="M52" s="6">
        <v>0</v>
      </c>
      <c r="N52" s="6">
        <v>5.8</v>
      </c>
      <c r="O52" s="6">
        <v>0</v>
      </c>
      <c r="P52" s="6">
        <v>0</v>
      </c>
      <c r="Q52" s="6">
        <v>0</v>
      </c>
      <c r="R52" s="6">
        <f>S52+X52+Y52</f>
        <v>5.8</v>
      </c>
      <c r="S52" s="6">
        <f>SUM(T52:V52)</f>
        <v>5.8</v>
      </c>
      <c r="T52" s="6">
        <v>0</v>
      </c>
      <c r="U52" s="6">
        <v>0</v>
      </c>
      <c r="V52" s="6">
        <v>5.8</v>
      </c>
      <c r="W52" s="6">
        <v>0</v>
      </c>
      <c r="X52" s="6">
        <v>0</v>
      </c>
      <c r="Y52" s="6">
        <v>0</v>
      </c>
      <c r="Z52" s="8"/>
    </row>
    <row r="53" spans="1:26" ht="78.75">
      <c r="A53" s="17" t="s">
        <v>40</v>
      </c>
      <c r="B53" s="7">
        <f>B54+B59+B60</f>
        <v>3184.122</v>
      </c>
      <c r="C53" s="7">
        <f aca="true" t="shared" si="14" ref="C53:Y53">C54+C59+C60</f>
        <v>1176.393</v>
      </c>
      <c r="D53" s="7">
        <f t="shared" si="14"/>
        <v>0</v>
      </c>
      <c r="E53" s="7">
        <f t="shared" si="14"/>
        <v>1159.405</v>
      </c>
      <c r="F53" s="7">
        <f t="shared" si="14"/>
        <v>16.988</v>
      </c>
      <c r="G53" s="7">
        <f t="shared" si="14"/>
        <v>0</v>
      </c>
      <c r="H53" s="7">
        <f t="shared" si="14"/>
        <v>863.3</v>
      </c>
      <c r="I53" s="7">
        <f t="shared" si="14"/>
        <v>1144.429</v>
      </c>
      <c r="J53" s="7">
        <f t="shared" si="14"/>
        <v>6559.01</v>
      </c>
      <c r="K53" s="7">
        <f t="shared" si="14"/>
        <v>1345.9</v>
      </c>
      <c r="L53" s="7">
        <f t="shared" si="14"/>
        <v>0</v>
      </c>
      <c r="M53" s="7">
        <f t="shared" si="14"/>
        <v>1320.9</v>
      </c>
      <c r="N53" s="7">
        <f t="shared" si="14"/>
        <v>25</v>
      </c>
      <c r="O53" s="7">
        <f t="shared" si="14"/>
        <v>0</v>
      </c>
      <c r="P53" s="7">
        <f t="shared" si="14"/>
        <v>631.7</v>
      </c>
      <c r="Q53" s="7">
        <f t="shared" si="14"/>
        <v>4581.41</v>
      </c>
      <c r="R53" s="7">
        <f t="shared" si="14"/>
        <v>7379.279999999999</v>
      </c>
      <c r="S53" s="7">
        <f t="shared" si="14"/>
        <v>1254.1</v>
      </c>
      <c r="T53" s="7">
        <f t="shared" si="14"/>
        <v>0</v>
      </c>
      <c r="U53" s="7">
        <f t="shared" si="14"/>
        <v>1229.9</v>
      </c>
      <c r="V53" s="7">
        <f t="shared" si="14"/>
        <v>24.2</v>
      </c>
      <c r="W53" s="7">
        <f t="shared" si="14"/>
        <v>0</v>
      </c>
      <c r="X53" s="7">
        <f t="shared" si="14"/>
        <v>486.1</v>
      </c>
      <c r="Y53" s="7">
        <f t="shared" si="14"/>
        <v>5639.08</v>
      </c>
      <c r="Z53" s="8"/>
    </row>
    <row r="54" spans="1:26" ht="31.5">
      <c r="A54" s="18" t="s">
        <v>30</v>
      </c>
      <c r="B54" s="6">
        <f>B55+B56+B57+B58</f>
        <v>700.232</v>
      </c>
      <c r="C54" s="6">
        <f aca="true" t="shared" si="15" ref="C54:Y54">C55+C56+C57+C58</f>
        <v>165.703</v>
      </c>
      <c r="D54" s="6">
        <f t="shared" si="15"/>
        <v>0</v>
      </c>
      <c r="E54" s="6">
        <f t="shared" si="15"/>
        <v>165.605</v>
      </c>
      <c r="F54" s="6">
        <f t="shared" si="15"/>
        <v>0.098</v>
      </c>
      <c r="G54" s="6">
        <f t="shared" si="15"/>
        <v>0</v>
      </c>
      <c r="H54" s="6">
        <f t="shared" si="15"/>
        <v>100</v>
      </c>
      <c r="I54" s="6">
        <f t="shared" si="15"/>
        <v>434.529</v>
      </c>
      <c r="J54" s="6">
        <f t="shared" si="15"/>
        <v>905.81</v>
      </c>
      <c r="K54" s="6">
        <f t="shared" si="15"/>
        <v>145</v>
      </c>
      <c r="L54" s="6">
        <f t="shared" si="15"/>
        <v>0</v>
      </c>
      <c r="M54" s="6">
        <f t="shared" si="15"/>
        <v>145</v>
      </c>
      <c r="N54" s="6">
        <f t="shared" si="15"/>
        <v>0</v>
      </c>
      <c r="O54" s="6">
        <f t="shared" si="15"/>
        <v>0</v>
      </c>
      <c r="P54" s="6">
        <f t="shared" si="15"/>
        <v>100</v>
      </c>
      <c r="Q54" s="6">
        <f t="shared" si="15"/>
        <v>660.81</v>
      </c>
      <c r="R54" s="6">
        <f t="shared" si="15"/>
        <v>1111.78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1111.78</v>
      </c>
      <c r="Z54" s="8"/>
    </row>
    <row r="55" spans="1:26" ht="66.75" customHeight="1">
      <c r="A55" s="19" t="s">
        <v>61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8"/>
    </row>
    <row r="56" spans="1:26" ht="48.75" customHeight="1">
      <c r="A56" s="19" t="s">
        <v>31</v>
      </c>
      <c r="B56" s="6">
        <f>C56+H56+I56</f>
        <v>170</v>
      </c>
      <c r="C56" s="6">
        <f>SUM(D56:F56)</f>
        <v>30</v>
      </c>
      <c r="D56" s="6">
        <v>0</v>
      </c>
      <c r="E56" s="6">
        <v>30</v>
      </c>
      <c r="F56" s="6">
        <v>0</v>
      </c>
      <c r="G56" s="6">
        <v>0</v>
      </c>
      <c r="H56" s="6">
        <v>100</v>
      </c>
      <c r="I56" s="6">
        <v>40</v>
      </c>
      <c r="J56" s="6">
        <f>K56+P56+Q56</f>
        <v>190</v>
      </c>
      <c r="K56" s="6">
        <f>SUM(L56:N56)</f>
        <v>45</v>
      </c>
      <c r="L56" s="6">
        <v>0</v>
      </c>
      <c r="M56" s="6">
        <v>45</v>
      </c>
      <c r="N56" s="6">
        <v>0</v>
      </c>
      <c r="O56" s="6">
        <v>0</v>
      </c>
      <c r="P56" s="6">
        <v>100</v>
      </c>
      <c r="Q56" s="6">
        <v>45</v>
      </c>
      <c r="R56" s="6">
        <f>S56+X56+Y56</f>
        <v>50</v>
      </c>
      <c r="S56" s="6">
        <f>SUM(T56:V56)</f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50</v>
      </c>
      <c r="Z56" s="8"/>
    </row>
    <row r="57" spans="1:26" ht="65.25" customHeight="1">
      <c r="A57" s="19" t="s">
        <v>32</v>
      </c>
      <c r="B57" s="6">
        <f>C57+I57+H57</f>
        <v>530.232</v>
      </c>
      <c r="C57" s="6">
        <f>SUM(D57:F57)</f>
        <v>135.703</v>
      </c>
      <c r="D57" s="6">
        <v>0</v>
      </c>
      <c r="E57" s="6">
        <v>135.605</v>
      </c>
      <c r="F57" s="6">
        <v>0.098</v>
      </c>
      <c r="G57" s="6">
        <v>0</v>
      </c>
      <c r="H57" s="6">
        <v>0</v>
      </c>
      <c r="I57" s="6">
        <v>394.529</v>
      </c>
      <c r="J57" s="6">
        <f>K57+P57+Q57</f>
        <v>715.81</v>
      </c>
      <c r="K57" s="6">
        <f>SUM(L57:N57)</f>
        <v>100</v>
      </c>
      <c r="L57" s="6">
        <v>0</v>
      </c>
      <c r="M57" s="6">
        <v>100</v>
      </c>
      <c r="N57" s="6">
        <v>0</v>
      </c>
      <c r="O57" s="6">
        <v>0</v>
      </c>
      <c r="P57" s="6">
        <v>0</v>
      </c>
      <c r="Q57" s="6">
        <v>615.81</v>
      </c>
      <c r="R57" s="6">
        <f>S57+X57+Y57</f>
        <v>1061.78</v>
      </c>
      <c r="S57" s="6">
        <f>SUM(T57:V57)</f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1061.78</v>
      </c>
      <c r="Z57" s="8"/>
    </row>
    <row r="58" spans="1:26" ht="63">
      <c r="A58" s="19" t="s">
        <v>33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>K58+P58+Q58</f>
        <v>0</v>
      </c>
      <c r="K58" s="6">
        <f>SUM(L58:N58)</f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f>S58+X58+Y58</f>
        <v>0</v>
      </c>
      <c r="S58" s="6">
        <f>SUM(T58:V58)</f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8"/>
    </row>
    <row r="59" spans="1:26" ht="84" customHeight="1">
      <c r="A59" s="18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8"/>
    </row>
    <row r="60" spans="1:26" ht="31.5">
      <c r="A60" s="18" t="s">
        <v>34</v>
      </c>
      <c r="B60" s="6">
        <f>B61+B62+B63</f>
        <v>2483.89</v>
      </c>
      <c r="C60" s="6">
        <f aca="true" t="shared" si="16" ref="C60:Y60">C61+C62+C63</f>
        <v>1010.6899999999999</v>
      </c>
      <c r="D60" s="6">
        <f t="shared" si="16"/>
        <v>0</v>
      </c>
      <c r="E60" s="6">
        <f t="shared" si="16"/>
        <v>993.8</v>
      </c>
      <c r="F60" s="6">
        <f t="shared" si="16"/>
        <v>16.89</v>
      </c>
      <c r="G60" s="6">
        <f t="shared" si="16"/>
        <v>0</v>
      </c>
      <c r="H60" s="6">
        <f t="shared" si="16"/>
        <v>763.3</v>
      </c>
      <c r="I60" s="6">
        <f t="shared" si="16"/>
        <v>709.9</v>
      </c>
      <c r="J60" s="6">
        <f t="shared" si="16"/>
        <v>5653.200000000001</v>
      </c>
      <c r="K60" s="6">
        <f t="shared" si="16"/>
        <v>1200.9</v>
      </c>
      <c r="L60" s="6">
        <f t="shared" si="16"/>
        <v>0</v>
      </c>
      <c r="M60" s="6">
        <f t="shared" si="16"/>
        <v>1175.9</v>
      </c>
      <c r="N60" s="6">
        <f t="shared" si="16"/>
        <v>25</v>
      </c>
      <c r="O60" s="6">
        <f t="shared" si="16"/>
        <v>0</v>
      </c>
      <c r="P60" s="6">
        <f t="shared" si="16"/>
        <v>531.7</v>
      </c>
      <c r="Q60" s="6">
        <f t="shared" si="16"/>
        <v>3920.6</v>
      </c>
      <c r="R60" s="6">
        <f t="shared" si="16"/>
        <v>6267.499999999999</v>
      </c>
      <c r="S60" s="6">
        <f t="shared" si="16"/>
        <v>1254.1</v>
      </c>
      <c r="T60" s="6">
        <f t="shared" si="16"/>
        <v>0</v>
      </c>
      <c r="U60" s="6">
        <f t="shared" si="16"/>
        <v>1229.9</v>
      </c>
      <c r="V60" s="6">
        <f t="shared" si="16"/>
        <v>24.2</v>
      </c>
      <c r="W60" s="6">
        <f t="shared" si="16"/>
        <v>0</v>
      </c>
      <c r="X60" s="6">
        <f t="shared" si="16"/>
        <v>486.1</v>
      </c>
      <c r="Y60" s="6">
        <f t="shared" si="16"/>
        <v>4527.3</v>
      </c>
      <c r="Z60" s="8"/>
    </row>
    <row r="61" spans="1:26" ht="31.5">
      <c r="A61" s="19" t="s">
        <v>35</v>
      </c>
      <c r="B61" s="6">
        <f>C61+H61+I61</f>
        <v>353.4</v>
      </c>
      <c r="C61" s="6">
        <f>SUM(D61:F61)</f>
        <v>51.9</v>
      </c>
      <c r="D61" s="6">
        <v>0</v>
      </c>
      <c r="E61" s="6">
        <v>50.9</v>
      </c>
      <c r="F61" s="6">
        <v>1</v>
      </c>
      <c r="G61" s="6">
        <v>0</v>
      </c>
      <c r="H61" s="6">
        <v>0</v>
      </c>
      <c r="I61" s="6">
        <v>301.5</v>
      </c>
      <c r="J61" s="6">
        <f>K61+P61+Q61</f>
        <v>3644.6000000000004</v>
      </c>
      <c r="K61" s="6">
        <f>SUM(L61:N61)</f>
        <v>552.8000000000001</v>
      </c>
      <c r="L61" s="6">
        <v>0</v>
      </c>
      <c r="M61" s="6">
        <v>549.2</v>
      </c>
      <c r="N61" s="6">
        <v>3.6</v>
      </c>
      <c r="O61" s="6">
        <v>0</v>
      </c>
      <c r="P61" s="6">
        <v>0</v>
      </c>
      <c r="Q61" s="6">
        <v>3091.8</v>
      </c>
      <c r="R61" s="6">
        <f>S61+X61+Y61</f>
        <v>4293.7</v>
      </c>
      <c r="S61" s="6">
        <f>SUM(T61:V61)</f>
        <v>265.1</v>
      </c>
      <c r="T61" s="6">
        <v>0</v>
      </c>
      <c r="U61" s="6">
        <v>262.8</v>
      </c>
      <c r="V61" s="6">
        <v>2.3</v>
      </c>
      <c r="W61" s="6">
        <v>0</v>
      </c>
      <c r="X61" s="6">
        <v>0</v>
      </c>
      <c r="Y61" s="6">
        <v>4028.6</v>
      </c>
      <c r="Z61" s="8"/>
    </row>
    <row r="62" spans="1:26" ht="27" customHeight="1">
      <c r="A62" s="19" t="s">
        <v>36</v>
      </c>
      <c r="B62" s="6">
        <f>C62+H62+I62</f>
        <v>577</v>
      </c>
      <c r="C62" s="6">
        <f>SUM(D62:F62)</f>
        <v>168.6</v>
      </c>
      <c r="D62" s="6">
        <v>0</v>
      </c>
      <c r="E62" s="6">
        <v>163.1</v>
      </c>
      <c r="F62" s="6">
        <v>5.5</v>
      </c>
      <c r="G62" s="6">
        <v>0</v>
      </c>
      <c r="H62" s="6">
        <v>0</v>
      </c>
      <c r="I62" s="6">
        <v>408.4</v>
      </c>
      <c r="J62" s="6">
        <f>K62+P62+Q62</f>
        <v>873.3</v>
      </c>
      <c r="K62" s="6">
        <f>SUM(L62:N62)</f>
        <v>142.2</v>
      </c>
      <c r="L62" s="6">
        <v>0</v>
      </c>
      <c r="M62" s="6">
        <v>140.1</v>
      </c>
      <c r="N62" s="6">
        <v>2.1</v>
      </c>
      <c r="O62" s="6">
        <v>0</v>
      </c>
      <c r="P62" s="6">
        <v>0</v>
      </c>
      <c r="Q62" s="6">
        <v>731.1</v>
      </c>
      <c r="R62" s="6">
        <f>S62+X62+Y62</f>
        <v>960.5999999999999</v>
      </c>
      <c r="S62" s="6">
        <f>SUM(T62:V62)</f>
        <v>461.9</v>
      </c>
      <c r="T62" s="6">
        <v>0</v>
      </c>
      <c r="U62" s="6">
        <v>460.7</v>
      </c>
      <c r="V62" s="6">
        <v>1.2</v>
      </c>
      <c r="W62" s="6">
        <v>0</v>
      </c>
      <c r="X62" s="6">
        <v>0</v>
      </c>
      <c r="Y62" s="6">
        <v>498.7</v>
      </c>
      <c r="Z62" s="8"/>
    </row>
    <row r="63" spans="1:26" ht="47.25">
      <c r="A63" s="19" t="s">
        <v>37</v>
      </c>
      <c r="B63" s="6">
        <f>C63+H63+I63</f>
        <v>1553.4899999999998</v>
      </c>
      <c r="C63" s="6">
        <f>SUM(D63:F63)</f>
        <v>790.1899999999999</v>
      </c>
      <c r="D63" s="6">
        <v>0</v>
      </c>
      <c r="E63" s="6">
        <v>779.8</v>
      </c>
      <c r="F63" s="6">
        <v>10.39</v>
      </c>
      <c r="G63" s="6">
        <v>0</v>
      </c>
      <c r="H63" s="6">
        <v>763.3</v>
      </c>
      <c r="I63" s="6">
        <v>0</v>
      </c>
      <c r="J63" s="6">
        <f>K63+P63+Q63</f>
        <v>1135.3000000000002</v>
      </c>
      <c r="K63" s="6">
        <f>SUM(L63:N63)</f>
        <v>505.90000000000003</v>
      </c>
      <c r="L63" s="6">
        <v>0</v>
      </c>
      <c r="M63" s="6">
        <v>486.6</v>
      </c>
      <c r="N63" s="6">
        <v>19.3</v>
      </c>
      <c r="O63" s="6">
        <v>0</v>
      </c>
      <c r="P63" s="6">
        <v>531.7</v>
      </c>
      <c r="Q63" s="6">
        <v>97.7</v>
      </c>
      <c r="R63" s="6">
        <f>S63+X63+Y63</f>
        <v>1013.2</v>
      </c>
      <c r="S63" s="6">
        <f>SUM(T63:V63)</f>
        <v>527.1</v>
      </c>
      <c r="T63" s="6">
        <v>0</v>
      </c>
      <c r="U63" s="6">
        <v>506.4</v>
      </c>
      <c r="V63" s="6">
        <v>20.7</v>
      </c>
      <c r="W63" s="6">
        <v>0</v>
      </c>
      <c r="X63" s="6">
        <v>486.1</v>
      </c>
      <c r="Y63" s="6">
        <v>0</v>
      </c>
      <c r="Z63" s="8"/>
    </row>
    <row r="64" spans="1:26" ht="18.75">
      <c r="A64" s="18" t="s">
        <v>38</v>
      </c>
      <c r="B64" s="6">
        <v>235.3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235.3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8"/>
    </row>
    <row r="65" spans="1:26" ht="47.25">
      <c r="A65" s="19" t="s">
        <v>39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8"/>
    </row>
    <row r="66" spans="1:26" ht="63">
      <c r="A66" s="20" t="s">
        <v>53</v>
      </c>
      <c r="B66" s="7">
        <f>B67+B68+B69+B70+B71</f>
        <v>6407.43637673</v>
      </c>
      <c r="C66" s="7">
        <f aca="true" t="shared" si="17" ref="C66:Y66">C67+C68+C69+C70+C71</f>
        <v>6407.43637673</v>
      </c>
      <c r="D66" s="7">
        <f t="shared" si="17"/>
        <v>500.85</v>
      </c>
      <c r="E66" s="7">
        <f t="shared" si="17"/>
        <v>5281.22637673</v>
      </c>
      <c r="F66" s="7">
        <f t="shared" si="17"/>
        <v>625.36</v>
      </c>
      <c r="G66" s="7">
        <f t="shared" si="17"/>
        <v>0</v>
      </c>
      <c r="H66" s="7">
        <f t="shared" si="17"/>
        <v>0</v>
      </c>
      <c r="I66" s="7">
        <f t="shared" si="17"/>
        <v>0</v>
      </c>
      <c r="J66" s="7">
        <f t="shared" si="17"/>
        <v>7156.90626</v>
      </c>
      <c r="K66" s="7">
        <f t="shared" si="17"/>
        <v>7156.90626</v>
      </c>
      <c r="L66" s="7">
        <f t="shared" si="17"/>
        <v>455.913</v>
      </c>
      <c r="M66" s="7">
        <f t="shared" si="17"/>
        <v>6071.493259999999</v>
      </c>
      <c r="N66" s="7">
        <f t="shared" si="17"/>
        <v>629.5</v>
      </c>
      <c r="O66" s="7">
        <f t="shared" si="17"/>
        <v>0</v>
      </c>
      <c r="P66" s="7">
        <f t="shared" si="17"/>
        <v>0</v>
      </c>
      <c r="Q66" s="7">
        <f t="shared" si="17"/>
        <v>0</v>
      </c>
      <c r="R66" s="7">
        <f t="shared" si="17"/>
        <v>7055.57799</v>
      </c>
      <c r="S66" s="7">
        <f t="shared" si="17"/>
        <v>7055.57799</v>
      </c>
      <c r="T66" s="7">
        <f t="shared" si="17"/>
        <v>381.898</v>
      </c>
      <c r="U66" s="7">
        <f t="shared" si="17"/>
        <v>6044.17999</v>
      </c>
      <c r="V66" s="7">
        <f t="shared" si="17"/>
        <v>629.5</v>
      </c>
      <c r="W66" s="7">
        <f t="shared" si="17"/>
        <v>0</v>
      </c>
      <c r="X66" s="7">
        <f t="shared" si="17"/>
        <v>0</v>
      </c>
      <c r="Y66" s="7">
        <f t="shared" si="17"/>
        <v>0</v>
      </c>
      <c r="Z66" s="8"/>
    </row>
    <row r="67" spans="1:26" ht="78.75">
      <c r="A67" s="4" t="s">
        <v>41</v>
      </c>
      <c r="B67" s="6">
        <v>317.45837673</v>
      </c>
      <c r="C67" s="6">
        <v>317.45837673</v>
      </c>
      <c r="D67" s="6">
        <v>0</v>
      </c>
      <c r="E67" s="6">
        <v>317.45837673</v>
      </c>
      <c r="F67" s="6">
        <v>0</v>
      </c>
      <c r="G67" s="6">
        <v>0</v>
      </c>
      <c r="H67" s="6">
        <v>0</v>
      </c>
      <c r="I67" s="6">
        <v>0</v>
      </c>
      <c r="J67" s="6">
        <v>350.28206</v>
      </c>
      <c r="K67" s="6">
        <v>350.28206</v>
      </c>
      <c r="L67" s="6">
        <v>0</v>
      </c>
      <c r="M67" s="6">
        <v>350.28206</v>
      </c>
      <c r="N67" s="6">
        <v>0</v>
      </c>
      <c r="O67" s="6">
        <v>0</v>
      </c>
      <c r="P67" s="6">
        <v>0</v>
      </c>
      <c r="Q67" s="6">
        <v>0</v>
      </c>
      <c r="R67" s="6">
        <v>342.63179</v>
      </c>
      <c r="S67" s="6">
        <v>342.63179</v>
      </c>
      <c r="T67" s="6">
        <v>0</v>
      </c>
      <c r="U67" s="6">
        <v>342.63179</v>
      </c>
      <c r="V67" s="6">
        <v>0</v>
      </c>
      <c r="W67" s="6">
        <v>0</v>
      </c>
      <c r="X67" s="6">
        <v>0</v>
      </c>
      <c r="Y67" s="6">
        <v>0</v>
      </c>
      <c r="Z67" s="8"/>
    </row>
    <row r="68" spans="1:26" ht="78.75">
      <c r="A68" s="4" t="s">
        <v>42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8"/>
    </row>
    <row r="69" spans="1:26" ht="47.25">
      <c r="A69" s="48" t="s">
        <v>43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8"/>
    </row>
    <row r="70" spans="1:26" ht="48" customHeight="1">
      <c r="A70" s="4" t="s">
        <v>44</v>
      </c>
      <c r="B70" s="6">
        <v>3.4</v>
      </c>
      <c r="C70" s="6">
        <v>3.4</v>
      </c>
      <c r="D70" s="6">
        <v>0</v>
      </c>
      <c r="E70" s="6">
        <v>3.4</v>
      </c>
      <c r="F70" s="6">
        <v>0</v>
      </c>
      <c r="G70" s="6">
        <v>0</v>
      </c>
      <c r="H70" s="6">
        <v>0</v>
      </c>
      <c r="I70" s="6">
        <v>0</v>
      </c>
      <c r="J70" s="6">
        <v>3.5</v>
      </c>
      <c r="K70" s="6">
        <v>3.5</v>
      </c>
      <c r="L70" s="6">
        <v>0</v>
      </c>
      <c r="M70" s="6">
        <v>3.5</v>
      </c>
      <c r="N70" s="6">
        <v>0</v>
      </c>
      <c r="O70" s="6">
        <v>0</v>
      </c>
      <c r="P70" s="6">
        <v>0</v>
      </c>
      <c r="Q70" s="6">
        <v>0</v>
      </c>
      <c r="R70" s="6">
        <v>3.6</v>
      </c>
      <c r="S70" s="6">
        <v>3.6</v>
      </c>
      <c r="T70" s="6">
        <v>0</v>
      </c>
      <c r="U70" s="6">
        <v>3.6</v>
      </c>
      <c r="V70" s="6">
        <v>0</v>
      </c>
      <c r="W70" s="6">
        <v>0</v>
      </c>
      <c r="X70" s="6">
        <v>0</v>
      </c>
      <c r="Y70" s="6">
        <v>0</v>
      </c>
      <c r="Z70" s="8"/>
    </row>
    <row r="71" spans="1:27" ht="32.25" customHeight="1">
      <c r="A71" s="4" t="s">
        <v>45</v>
      </c>
      <c r="B71" s="6">
        <f>C71+H71+I71</f>
        <v>6086.578</v>
      </c>
      <c r="C71" s="6">
        <f>SUM(D71:F71)</f>
        <v>6086.578</v>
      </c>
      <c r="D71" s="6">
        <v>500.85</v>
      </c>
      <c r="E71" s="6">
        <v>4960.368</v>
      </c>
      <c r="F71" s="6">
        <v>625.36</v>
      </c>
      <c r="G71" s="6">
        <v>0</v>
      </c>
      <c r="H71" s="6">
        <v>0</v>
      </c>
      <c r="I71" s="6">
        <v>0</v>
      </c>
      <c r="J71" s="6">
        <f>K71+P71+Q71</f>
        <v>6803.1242</v>
      </c>
      <c r="K71" s="6">
        <f>SUM(L71:N71)</f>
        <v>6803.1242</v>
      </c>
      <c r="L71" s="6">
        <v>455.913</v>
      </c>
      <c r="M71" s="6">
        <v>5717.7112</v>
      </c>
      <c r="N71" s="6">
        <v>629.5</v>
      </c>
      <c r="O71" s="6">
        <v>0</v>
      </c>
      <c r="P71" s="6">
        <v>0</v>
      </c>
      <c r="Q71" s="6">
        <v>0</v>
      </c>
      <c r="R71" s="6">
        <f>S71+X71+Y71</f>
        <v>6709.3462</v>
      </c>
      <c r="S71" s="6">
        <f>SUM(T71:V71)</f>
        <v>6709.3462</v>
      </c>
      <c r="T71" s="6">
        <v>381.898</v>
      </c>
      <c r="U71" s="6">
        <v>5697.9482</v>
      </c>
      <c r="V71" s="6">
        <v>629.5</v>
      </c>
      <c r="W71" s="6">
        <v>0</v>
      </c>
      <c r="X71" s="6">
        <v>0</v>
      </c>
      <c r="Y71" s="6">
        <v>0</v>
      </c>
      <c r="Z71" s="28"/>
      <c r="AA71" s="29"/>
    </row>
    <row r="72" spans="1:26" ht="31.5">
      <c r="A72" s="20" t="s">
        <v>47</v>
      </c>
      <c r="B72" s="7">
        <v>703.9222311000001</v>
      </c>
      <c r="C72" s="7">
        <v>591.4272311000001</v>
      </c>
      <c r="D72" s="7">
        <v>81.227</v>
      </c>
      <c r="E72" s="7">
        <v>186.723</v>
      </c>
      <c r="F72" s="7">
        <v>323.47723110000004</v>
      </c>
      <c r="G72" s="7">
        <v>0</v>
      </c>
      <c r="H72" s="7">
        <v>0</v>
      </c>
      <c r="I72" s="7">
        <v>112.495</v>
      </c>
      <c r="J72" s="7">
        <v>768.2545230000001</v>
      </c>
      <c r="K72" s="7">
        <v>718.2545230000001</v>
      </c>
      <c r="L72" s="7">
        <v>89.539</v>
      </c>
      <c r="M72" s="7">
        <v>292.387</v>
      </c>
      <c r="N72" s="7">
        <v>336.328523</v>
      </c>
      <c r="O72" s="7">
        <v>0</v>
      </c>
      <c r="P72" s="7">
        <v>0</v>
      </c>
      <c r="Q72" s="7">
        <v>50</v>
      </c>
      <c r="R72" s="7">
        <v>739.422793</v>
      </c>
      <c r="S72" s="7">
        <v>689.422793</v>
      </c>
      <c r="T72" s="7">
        <v>89.989</v>
      </c>
      <c r="U72" s="7">
        <v>274.537</v>
      </c>
      <c r="V72" s="7">
        <v>324.896793</v>
      </c>
      <c r="W72" s="7">
        <v>0</v>
      </c>
      <c r="X72" s="7">
        <v>0</v>
      </c>
      <c r="Y72" s="7">
        <v>50</v>
      </c>
      <c r="Z72" s="8"/>
    </row>
    <row r="73" spans="1:26" ht="174.75" customHeight="1">
      <c r="A73" s="4" t="s">
        <v>46</v>
      </c>
      <c r="B73" s="6">
        <f>C73+I73</f>
        <v>703.9222311000001</v>
      </c>
      <c r="C73" s="6">
        <f>D73+E73+F73</f>
        <v>591.4272311000001</v>
      </c>
      <c r="D73" s="6">
        <v>81.227</v>
      </c>
      <c r="E73" s="6">
        <v>186.723</v>
      </c>
      <c r="F73" s="6">
        <v>323.47723110000004</v>
      </c>
      <c r="G73" s="6">
        <v>0</v>
      </c>
      <c r="H73" s="6">
        <v>0</v>
      </c>
      <c r="I73" s="6">
        <v>112.495</v>
      </c>
      <c r="J73" s="6">
        <f>K73+Q73</f>
        <v>768.2545230000001</v>
      </c>
      <c r="K73" s="6">
        <f>SUM(L73:N73)</f>
        <v>718.2545230000001</v>
      </c>
      <c r="L73" s="6">
        <v>89.539</v>
      </c>
      <c r="M73" s="6">
        <v>292.387</v>
      </c>
      <c r="N73" s="6">
        <v>336.328523</v>
      </c>
      <c r="O73" s="6">
        <v>0</v>
      </c>
      <c r="P73" s="6">
        <v>0</v>
      </c>
      <c r="Q73" s="6">
        <v>50</v>
      </c>
      <c r="R73" s="6">
        <f>S73+Y73</f>
        <v>739.422793</v>
      </c>
      <c r="S73" s="6">
        <f>SUM(T73:V73)</f>
        <v>689.422793</v>
      </c>
      <c r="T73" s="6">
        <v>89.989</v>
      </c>
      <c r="U73" s="6">
        <v>274.537</v>
      </c>
      <c r="V73" s="6">
        <v>324.896793</v>
      </c>
      <c r="W73" s="6">
        <v>0</v>
      </c>
      <c r="X73" s="6">
        <v>0</v>
      </c>
      <c r="Y73" s="6">
        <v>50</v>
      </c>
      <c r="Z73" s="8"/>
    </row>
    <row r="74" spans="1:28" ht="63">
      <c r="A74" s="20" t="s">
        <v>51</v>
      </c>
      <c r="B74" s="7">
        <f>B75+B78+B79</f>
        <v>13921.081</v>
      </c>
      <c r="C74" s="7">
        <f aca="true" t="shared" si="18" ref="C74:X74">C75+C78+C79</f>
        <v>5678.461</v>
      </c>
      <c r="D74" s="7">
        <f t="shared" si="18"/>
        <v>511.18</v>
      </c>
      <c r="E74" s="7">
        <f t="shared" si="18"/>
        <v>5167.281000000001</v>
      </c>
      <c r="F74" s="7">
        <f t="shared" si="18"/>
        <v>0</v>
      </c>
      <c r="G74" s="7">
        <f t="shared" si="18"/>
        <v>0</v>
      </c>
      <c r="H74" s="7">
        <f t="shared" si="18"/>
        <v>7769.85</v>
      </c>
      <c r="I74" s="7">
        <f t="shared" si="18"/>
        <v>472.77</v>
      </c>
      <c r="J74" s="7">
        <f t="shared" si="18"/>
        <v>14710.579482000001</v>
      </c>
      <c r="K74" s="7">
        <f t="shared" si="18"/>
        <v>5415.968</v>
      </c>
      <c r="L74" s="7">
        <f t="shared" si="18"/>
        <v>262.58</v>
      </c>
      <c r="M74" s="7">
        <f t="shared" si="18"/>
        <v>5153.387999999999</v>
      </c>
      <c r="N74" s="7">
        <f t="shared" si="18"/>
        <v>0</v>
      </c>
      <c r="O74" s="7">
        <f t="shared" si="18"/>
        <v>0</v>
      </c>
      <c r="P74" s="7">
        <f t="shared" si="18"/>
        <v>8583.3</v>
      </c>
      <c r="Q74" s="7">
        <f t="shared" si="18"/>
        <v>711.3114820000001</v>
      </c>
      <c r="R74" s="7">
        <f t="shared" si="18"/>
        <v>14473.260856</v>
      </c>
      <c r="S74" s="7">
        <f t="shared" si="18"/>
        <v>5026.79</v>
      </c>
      <c r="T74" s="7">
        <f t="shared" si="18"/>
        <v>241.32899999999998</v>
      </c>
      <c r="U74" s="7">
        <f t="shared" si="18"/>
        <v>4785.461</v>
      </c>
      <c r="V74" s="7">
        <f t="shared" si="18"/>
        <v>0</v>
      </c>
      <c r="W74" s="7">
        <f t="shared" si="18"/>
        <v>0</v>
      </c>
      <c r="X74" s="7">
        <f t="shared" si="18"/>
        <v>9028.04</v>
      </c>
      <c r="Y74" s="7">
        <f>Y75+Y78+Y79</f>
        <v>418.43085599999995</v>
      </c>
      <c r="Z74" s="42"/>
      <c r="AA74" s="43"/>
      <c r="AB74" s="43"/>
    </row>
    <row r="75" spans="1:28" ht="47.25">
      <c r="A75" s="4" t="s">
        <v>48</v>
      </c>
      <c r="B75" s="6">
        <f>B76+B77</f>
        <v>512.821</v>
      </c>
      <c r="C75" s="6">
        <f aca="true" t="shared" si="19" ref="C75:Y75">C76+C77</f>
        <v>512.821</v>
      </c>
      <c r="D75" s="6">
        <f t="shared" si="19"/>
        <v>219.74</v>
      </c>
      <c r="E75" s="6">
        <f t="shared" si="19"/>
        <v>293.081</v>
      </c>
      <c r="F75" s="6">
        <f t="shared" si="19"/>
        <v>0</v>
      </c>
      <c r="G75" s="6">
        <f t="shared" si="19"/>
        <v>0</v>
      </c>
      <c r="H75" s="6">
        <f>H76+H77</f>
        <v>0</v>
      </c>
      <c r="I75" s="6">
        <f>I76+I77</f>
        <v>0</v>
      </c>
      <c r="J75" s="6">
        <f t="shared" si="19"/>
        <v>583.45</v>
      </c>
      <c r="K75" s="6">
        <f t="shared" si="19"/>
        <v>583.45</v>
      </c>
      <c r="L75" s="6">
        <f t="shared" si="19"/>
        <v>218.18</v>
      </c>
      <c r="M75" s="6">
        <f t="shared" si="19"/>
        <v>365.27</v>
      </c>
      <c r="N75" s="6">
        <f t="shared" si="19"/>
        <v>0</v>
      </c>
      <c r="O75" s="6">
        <f t="shared" si="19"/>
        <v>0</v>
      </c>
      <c r="P75" s="6">
        <f t="shared" si="19"/>
        <v>0</v>
      </c>
      <c r="Q75" s="6">
        <f t="shared" si="19"/>
        <v>0</v>
      </c>
      <c r="R75" s="6">
        <f t="shared" si="19"/>
        <v>616.41</v>
      </c>
      <c r="S75" s="6">
        <f t="shared" si="19"/>
        <v>616.41</v>
      </c>
      <c r="T75" s="6">
        <f t="shared" si="19"/>
        <v>198</v>
      </c>
      <c r="U75" s="6">
        <f t="shared" si="19"/>
        <v>418.41</v>
      </c>
      <c r="V75" s="6">
        <f t="shared" si="19"/>
        <v>0</v>
      </c>
      <c r="W75" s="6">
        <f t="shared" si="19"/>
        <v>0</v>
      </c>
      <c r="X75" s="6">
        <f t="shared" si="19"/>
        <v>0</v>
      </c>
      <c r="Y75" s="6">
        <f t="shared" si="19"/>
        <v>0</v>
      </c>
      <c r="Z75" s="44"/>
      <c r="AA75" s="43"/>
      <c r="AB75" s="43"/>
    </row>
    <row r="76" spans="1:28" ht="81.75" customHeight="1">
      <c r="A76" s="5" t="s">
        <v>49</v>
      </c>
      <c r="B76" s="6">
        <f>C76+H76+I76</f>
        <v>507.721</v>
      </c>
      <c r="C76" s="6">
        <f>SUM(D76:F76)</f>
        <v>507.721</v>
      </c>
      <c r="D76" s="6">
        <v>219.74</v>
      </c>
      <c r="E76" s="6">
        <v>287.981</v>
      </c>
      <c r="F76" s="6">
        <v>0</v>
      </c>
      <c r="G76" s="6">
        <v>0</v>
      </c>
      <c r="H76" s="6">
        <v>0</v>
      </c>
      <c r="I76" s="6">
        <v>0</v>
      </c>
      <c r="J76" s="6">
        <f>K76+P76+Q76</f>
        <v>581.75</v>
      </c>
      <c r="K76" s="6">
        <f>SUM(L76:N76)</f>
        <v>581.75</v>
      </c>
      <c r="L76" s="6">
        <v>218.18</v>
      </c>
      <c r="M76" s="6">
        <v>363.57</v>
      </c>
      <c r="N76" s="6">
        <v>0</v>
      </c>
      <c r="O76" s="6">
        <v>0</v>
      </c>
      <c r="P76" s="6">
        <v>0</v>
      </c>
      <c r="Q76" s="6">
        <v>0</v>
      </c>
      <c r="R76" s="6">
        <f>S76+X76+Y76</f>
        <v>614.61</v>
      </c>
      <c r="S76" s="6">
        <f>SUM(T76:V76)</f>
        <v>614.61</v>
      </c>
      <c r="T76" s="6">
        <v>198</v>
      </c>
      <c r="U76" s="6">
        <v>416.61</v>
      </c>
      <c r="V76" s="6">
        <v>0</v>
      </c>
      <c r="W76" s="6">
        <v>0</v>
      </c>
      <c r="X76" s="6">
        <v>0</v>
      </c>
      <c r="Y76" s="6">
        <v>0</v>
      </c>
      <c r="Z76" s="44"/>
      <c r="AA76" s="43"/>
      <c r="AB76" s="43"/>
    </row>
    <row r="77" spans="1:28" ht="111.75" customHeight="1">
      <c r="A77" s="5" t="s">
        <v>63</v>
      </c>
      <c r="B77" s="6">
        <f>C77+H77+I77</f>
        <v>5.1</v>
      </c>
      <c r="C77" s="6">
        <f>SUM(D77:F77)</f>
        <v>5.1</v>
      </c>
      <c r="D77" s="6">
        <v>0</v>
      </c>
      <c r="E77" s="6">
        <v>5.1</v>
      </c>
      <c r="F77" s="6">
        <v>0</v>
      </c>
      <c r="G77" s="6">
        <v>0</v>
      </c>
      <c r="H77" s="6">
        <v>0</v>
      </c>
      <c r="I77" s="6">
        <v>0</v>
      </c>
      <c r="J77" s="6">
        <f>K77+P77+Q77</f>
        <v>1.7</v>
      </c>
      <c r="K77" s="6">
        <f>SUM(L77:N77)</f>
        <v>1.7</v>
      </c>
      <c r="L77" s="6">
        <v>0</v>
      </c>
      <c r="M77" s="6">
        <v>1.7</v>
      </c>
      <c r="N77" s="6">
        <v>0</v>
      </c>
      <c r="O77" s="6">
        <v>0</v>
      </c>
      <c r="P77" s="6">
        <v>0</v>
      </c>
      <c r="Q77" s="6">
        <v>0</v>
      </c>
      <c r="R77" s="6">
        <f>S77+X77+Y77</f>
        <v>1.8</v>
      </c>
      <c r="S77" s="6">
        <f>SUM(T77:V77)</f>
        <v>1.8</v>
      </c>
      <c r="T77" s="6">
        <v>0</v>
      </c>
      <c r="U77" s="6">
        <v>1.8</v>
      </c>
      <c r="V77" s="6">
        <v>0</v>
      </c>
      <c r="W77" s="6">
        <v>0</v>
      </c>
      <c r="X77" s="6">
        <v>0</v>
      </c>
      <c r="Y77" s="6">
        <v>0</v>
      </c>
      <c r="Z77" s="44"/>
      <c r="AA77" s="43"/>
      <c r="AB77" s="43"/>
    </row>
    <row r="78" spans="1:28" ht="31.5">
      <c r="A78" s="4" t="s">
        <v>50</v>
      </c>
      <c r="B78" s="6">
        <f>C78+H78+I78</f>
        <v>13404.16</v>
      </c>
      <c r="C78" s="6">
        <f>SUM(D78:F78)</f>
        <v>5161.54</v>
      </c>
      <c r="D78" s="6">
        <v>289.94</v>
      </c>
      <c r="E78" s="6">
        <v>4871.6</v>
      </c>
      <c r="F78" s="6">
        <v>0</v>
      </c>
      <c r="G78" s="6">
        <v>0</v>
      </c>
      <c r="H78" s="6">
        <v>7769.85</v>
      </c>
      <c r="I78" s="6">
        <v>472.77</v>
      </c>
      <c r="J78" s="6">
        <f>K78+P78+Q78</f>
        <v>14122.329482000001</v>
      </c>
      <c r="K78" s="6">
        <f>SUM(L78:N78)</f>
        <v>4827.718</v>
      </c>
      <c r="L78" s="6">
        <v>43</v>
      </c>
      <c r="M78" s="6">
        <v>4784.718</v>
      </c>
      <c r="N78" s="6">
        <v>0</v>
      </c>
      <c r="O78" s="6">
        <v>0</v>
      </c>
      <c r="P78" s="6">
        <v>8583.3</v>
      </c>
      <c r="Q78" s="6">
        <v>711.3114820000001</v>
      </c>
      <c r="R78" s="6">
        <f>S78+X78+Y78</f>
        <v>13852.150856</v>
      </c>
      <c r="S78" s="6">
        <f>SUM(T78:V78)</f>
        <v>4405.68</v>
      </c>
      <c r="T78" s="6">
        <v>42.129</v>
      </c>
      <c r="U78" s="6">
        <v>4363.551</v>
      </c>
      <c r="V78" s="6"/>
      <c r="W78" s="6"/>
      <c r="X78" s="6">
        <v>9028.04</v>
      </c>
      <c r="Y78" s="6">
        <v>418.43085599999995</v>
      </c>
      <c r="Z78" s="44"/>
      <c r="AA78" s="43"/>
      <c r="AB78" s="43"/>
    </row>
    <row r="79" spans="1:28" ht="141.75">
      <c r="A79" s="4" t="s">
        <v>64</v>
      </c>
      <c r="B79" s="6">
        <f>C79+H79+I79</f>
        <v>4.1</v>
      </c>
      <c r="C79" s="6">
        <f>SUM(D79:G79)</f>
        <v>4.1</v>
      </c>
      <c r="D79" s="6">
        <v>1.5</v>
      </c>
      <c r="E79" s="6">
        <v>2.6</v>
      </c>
      <c r="F79" s="6">
        <v>0</v>
      </c>
      <c r="G79" s="6">
        <v>0</v>
      </c>
      <c r="H79" s="6">
        <v>0</v>
      </c>
      <c r="I79" s="6">
        <v>0</v>
      </c>
      <c r="J79" s="6">
        <f>K79+P79+Q79</f>
        <v>4.8</v>
      </c>
      <c r="K79" s="6">
        <f>SUM(L79:N79)</f>
        <v>4.8</v>
      </c>
      <c r="L79" s="6">
        <v>1.4</v>
      </c>
      <c r="M79" s="6">
        <v>3.4</v>
      </c>
      <c r="N79" s="6">
        <v>0</v>
      </c>
      <c r="O79" s="6">
        <v>0</v>
      </c>
      <c r="P79" s="6">
        <v>0</v>
      </c>
      <c r="Q79" s="6">
        <v>0</v>
      </c>
      <c r="R79" s="6">
        <f>S79+X79+Y79</f>
        <v>4.7</v>
      </c>
      <c r="S79" s="6">
        <f>SUM(T79:V79)</f>
        <v>4.7</v>
      </c>
      <c r="T79" s="6">
        <v>1.2</v>
      </c>
      <c r="U79" s="6">
        <v>3.5</v>
      </c>
      <c r="V79" s="6">
        <v>0</v>
      </c>
      <c r="W79" s="6">
        <v>0</v>
      </c>
      <c r="X79" s="6">
        <v>0</v>
      </c>
      <c r="Y79" s="6">
        <v>0</v>
      </c>
      <c r="Z79" s="44"/>
      <c r="AA79" s="43"/>
      <c r="AB79" s="43"/>
    </row>
  </sheetData>
  <sheetProtection/>
  <mergeCells count="25">
    <mergeCell ref="H6:H7"/>
    <mergeCell ref="K5:P5"/>
    <mergeCell ref="R3:T3"/>
    <mergeCell ref="X6:X7"/>
    <mergeCell ref="S5:X5"/>
    <mergeCell ref="B4:I4"/>
    <mergeCell ref="J4:R4"/>
    <mergeCell ref="S4:Y4"/>
    <mergeCell ref="T6:W6"/>
    <mergeCell ref="Y5:Y7"/>
    <mergeCell ref="W3:Y3"/>
    <mergeCell ref="B5:B7"/>
    <mergeCell ref="C5:H5"/>
    <mergeCell ref="C6:C7"/>
    <mergeCell ref="D6:G6"/>
    <mergeCell ref="J5:J7"/>
    <mergeCell ref="Q5:Q7"/>
    <mergeCell ref="K6:K7"/>
    <mergeCell ref="L6:O6"/>
    <mergeCell ref="P6:P7"/>
    <mergeCell ref="A2:Y2"/>
    <mergeCell ref="R5:R7"/>
    <mergeCell ref="A4:A7"/>
    <mergeCell ref="S6:S7"/>
    <mergeCell ref="I5:I7"/>
  </mergeCells>
  <printOptions/>
  <pageMargins left="0.58" right="0.2" top="0.38" bottom="0.36" header="0.2" footer="0.25"/>
  <pageSetup fitToHeight="10" fitToWidth="1" horizontalDpi="600" verticalDpi="600" orientation="landscape" paperSize="8" scale="48" r:id="rId1"/>
  <rowBreaks count="1" manualBreakCount="1">
    <brk id="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Банникова Марина Владимировна</cp:lastModifiedBy>
  <cp:lastPrinted>2018-01-25T09:48:16Z</cp:lastPrinted>
  <dcterms:created xsi:type="dcterms:W3CDTF">2013-03-13T03:52:05Z</dcterms:created>
  <dcterms:modified xsi:type="dcterms:W3CDTF">2018-01-25T09:48:27Z</dcterms:modified>
  <cp:category/>
  <cp:version/>
  <cp:contentType/>
  <cp:contentStatus/>
</cp:coreProperties>
</file>