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1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<sst xmlns="http://schemas.openxmlformats.org/spreadsheetml/2006/main" count="310" uniqueCount="176">
  <si>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</si>
  <si>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</si>
  <si>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</si>
  <si>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</si>
  <si>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</si>
  <si>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</si>
  <si>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</si>
  <si>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</si>
  <si>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</si>
  <si>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</si>
  <si>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</si>
  <si>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</si>
  <si>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</si>
  <si>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</si>
  <si>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</si>
  <si>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</si>
  <si>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</si>
  <si>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</si>
  <si>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</si>
  <si>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</si>
  <si>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</si>
  <si>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</si>
  <si>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</si>
  <si>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</si>
  <si>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</si>
  <si>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</si>
  <si>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</si>
  <si>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</si>
  <si>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</si>
  <si>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</si>
  <si>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</si>
  <si>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</si>
  <si>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</si>
  <si>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</si>
  <si>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</si>
  <si>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</si>
  <si>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</si>
  <si>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</si>
  <si>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</si>
  <si>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</si>
  <si>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</si>
  <si>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</si>
  <si>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</si>
  <si>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</si>
  <si>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</si>
  <si>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</si>
  <si>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</si>
  <si>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</si>
  <si>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</si>
  <si>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</si>
  <si>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</si>
  <si>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</si>
  <si>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</si>
  <si>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</si>
  <si>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</si>
  <si>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</si>
  <si>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</si>
  <si>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</si>
  <si>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</si>
  <si>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</si>
  <si>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</si>
  <si>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</si>
  <si>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</si>
  <si>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</si>
  <si>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</si>
  <si>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</si>
  <si>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</si>
  <si>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</si>
  <si>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</si>
  <si>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</si>
  <si>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</si>
  <si>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</si>
  <si>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</si>
  <si>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</si>
  <si>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</si>
  <si>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</si>
  <si>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</si>
  <si>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</si>
  <si>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</si>
  <si>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</si>
  <si>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</si>
  <si>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</si>
  <si>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</si>
  <si>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</si>
  <si>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</si>
  <si>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</si>
  <si>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</si>
  <si>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</si>
  <si>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</si>
  <si>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</si>
  <si>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</si>
  <si>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</si>
  <si>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</si>
  <si>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</si>
  <si>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</si>
  <si>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</si>
  <si>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</si>
  <si>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</si>
  <si>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</si>
  <si>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</si>
  <si>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</si>
  <si>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</si>
  <si>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</si>
  <si>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</si>
  <si>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</si>
  <si>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</si>
  <si>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</si>
  <si>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</si>
  <si>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</si>
  <si>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</si>
  <si>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</si>
  <si>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</si>
  <si>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</si>
  <si>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</si>
  <si>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</si>
  <si>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</si>
  <si>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</si>
  <si>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</si>
  <si>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</si>
  <si>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</si>
  <si>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</si>
  <si>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</si>
  <si>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</si>
  <si>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</si>
  <si>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</si>
  <si>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>Погибшие насаждения, га</t>
  </si>
  <si>
    <t xml:space="preserve">Всего </t>
  </si>
  <si>
    <t>в том числе по степени усыхания
 лесных насаждений</t>
  </si>
  <si>
    <t>в том числе повреждено с начала года</t>
  </si>
  <si>
    <t>до 10 %</t>
  </si>
  <si>
    <t>10-40%</t>
  </si>
  <si>
    <t>более 40%</t>
  </si>
  <si>
    <t>В</t>
  </si>
  <si>
    <t>гр.1&gt;=гр.5</t>
  </si>
  <si>
    <t>гр.1&gt;=гр.6</t>
  </si>
  <si>
    <t>гр.7&gt;=гр.8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</si>
  <si>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</si>
  <si>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</si>
  <si>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</si>
  <si>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</si>
  <si>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</si>
  <si>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</si>
  <si>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</si>
  <si>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</si>
  <si>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</si>
  <si>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</si>
  <si>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</si>
  <si>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</si>
  <si>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</si>
  <si>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</si>
  <si>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</si>
  <si>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</si>
  <si>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</si>
  <si>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</si>
  <si>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</si>
  <si>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площадь насаждений, указанных в графе 7, на которых проведены лесопатологи-ческие обследования</t>
  </si>
  <si>
    <t>площадь насаждений, указанных в графе 1, на которых проведены лесопатологи-ческие обследования</t>
  </si>
  <si>
    <t>в том числе погибло с начала года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</si>
  <si>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</si>
  <si>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</si>
  <si>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</si>
  <si>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</si>
  <si>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</si>
  <si>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</si>
  <si>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</si>
  <si>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</si>
  <si>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</si>
  <si>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Камчатский край. Агентство ЛХиОЖВ</t>
  </si>
  <si>
    <t>069</t>
  </si>
  <si>
    <t>декабрь</t>
  </si>
  <si>
    <t>Количество сведенных книг: 7.</t>
  </si>
  <si>
    <t>А.В. Лебедько</t>
  </si>
  <si>
    <t>гл. специалист-эксперт</t>
  </si>
  <si>
    <t>Буренок С.В.</t>
  </si>
  <si>
    <t>25.01.2017</t>
  </si>
  <si>
    <t>8(4152)25-82-39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</si>
</sst>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0.0_ ;[Red]\-0.0\ "/>
    <numFmt numFmtId="167" formatCode="#,##0.00_ ;[Red]\-#,##0.00\ 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\1"/>
    <numFmt numFmtId="179" formatCode="#,##0.0;[Red]#,##0.0"/>
    <numFmt numFmtId="180" formatCode="[$-FC19]d\ mmmm\ yyyy\ &quot;г.&quot;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#,##0.0000000000000_ ;[Red]\-#,##0.0000000000000\ 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#,##0.00000000000000"/>
    <numFmt numFmtId="208" formatCode="#,##0.000000000000000"/>
    <numFmt numFmtId="209" formatCode="#,##0.0000000000000000"/>
    <numFmt numFmtId="210" formatCode="#,##0.000000000000000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,##0.0_ ;\-#,##0.0\ "/>
    <numFmt numFmtId="218" formatCode="mmmm\ d\,\ yyyy"/>
    <numFmt numFmtId="219" formatCode=";;;"/>
    <numFmt numFmtId="220" formatCode="#,##0.0_р_."/>
    <numFmt numFmtId="221" formatCode="0.00_ ;[Red]\-0.00\ "/>
    <numFmt numFmtId="222" formatCode="000000"/>
    <numFmt numFmtId="223" formatCode="0.000_ ;[Red]\-0.000\ "/>
    <numFmt numFmtId="224" formatCode="#,##0;[Red]#,##0"/>
    <numFmt numFmtId="225" formatCode="#,##0.0&quot;р.&quot;;[Red]#,##0.0&quot;р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color indexed="48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0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6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6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65" fontId="2" fillId="0" borderId="0" xfId="90" applyNumberFormat="1" applyBorder="1" applyAlignment="1" applyProtection="1">
      <alignment horizontal="center" wrapText="1"/>
      <protection locked="0"/>
    </xf>
    <xf numFmtId="16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64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65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6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16" fillId="4" borderId="19" xfId="90" applyNumberFormat="1" applyFont="1" applyFill="1" applyBorder="1" applyAlignment="1" applyProtection="1">
      <alignment/>
      <protection/>
    </xf>
    <xf numFmtId="165" fontId="5" fillId="4" borderId="19" xfId="90" applyNumberFormat="1" applyFont="1" applyFill="1" applyBorder="1" applyAlignment="1" applyProtection="1">
      <alignment/>
      <protection/>
    </xf>
    <xf numFmtId="165" fontId="5" fillId="0" borderId="19" xfId="90" applyNumberFormat="1" applyFont="1" applyBorder="1" applyAlignment="1" applyProtection="1">
      <alignment/>
      <protection locked="0"/>
    </xf>
    <xf numFmtId="165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64" fontId="16" fillId="4" borderId="19" xfId="90" applyNumberFormat="1" applyFont="1" applyFill="1" applyBorder="1" applyAlignment="1" applyProtection="1">
      <alignment/>
      <protection/>
    </xf>
    <xf numFmtId="164" fontId="5" fillId="0" borderId="19" xfId="90" applyNumberFormat="1" applyFont="1" applyFill="1" applyBorder="1" applyAlignment="1" applyProtection="1">
      <alignment/>
      <protection locked="0"/>
    </xf>
    <xf numFmtId="16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27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zoomScalePageLayoutView="0" workbookViewId="0" topLeftCell="A22">
      <selection activeCell="F54" sqref="F54:G54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151</v>
      </c>
      <c r="B1" s="2" t="s">
        <v>27</v>
      </c>
      <c r="C1" s="67" t="s">
        <v>168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26" t="s">
        <v>116</v>
      </c>
      <c r="B3" s="126"/>
      <c r="C3" s="126"/>
      <c r="D3" s="126"/>
      <c r="E3" s="126"/>
      <c r="F3" s="126"/>
      <c r="G3" s="129" t="s">
        <v>117</v>
      </c>
      <c r="H3" s="129"/>
    </row>
    <row r="4" spans="1:8" ht="12.75">
      <c r="A4" s="132" t="s">
        <v>118</v>
      </c>
      <c r="B4" s="132"/>
      <c r="C4" s="132"/>
      <c r="D4" s="132"/>
      <c r="E4" s="132"/>
      <c r="F4" s="132"/>
      <c r="G4" s="130" t="s">
        <v>119</v>
      </c>
      <c r="H4" s="130"/>
    </row>
    <row r="5" spans="1:8" ht="41.25" customHeight="1">
      <c r="A5" s="125" t="s">
        <v>102</v>
      </c>
      <c r="B5" s="126"/>
      <c r="C5" s="126"/>
      <c r="D5" s="126"/>
      <c r="E5" s="126"/>
      <c r="F5" s="126"/>
      <c r="G5" s="131" t="s">
        <v>120</v>
      </c>
      <c r="H5" s="131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4" t="s">
        <v>115</v>
      </c>
      <c r="B7" s="124"/>
      <c r="C7" s="124"/>
      <c r="D7" s="124"/>
      <c r="E7" s="124"/>
      <c r="F7" s="124"/>
      <c r="G7" s="124"/>
      <c r="H7" s="124"/>
      <c r="I7" s="36"/>
    </row>
    <row r="8" spans="1:9" ht="15.75">
      <c r="A8" s="30"/>
      <c r="B8" s="25"/>
      <c r="C8" s="45" t="s">
        <v>47</v>
      </c>
      <c r="D8" s="122" t="s">
        <v>169</v>
      </c>
      <c r="E8" s="44">
        <v>2016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28" t="s">
        <v>46</v>
      </c>
      <c r="E9" s="128"/>
      <c r="F9" s="46"/>
      <c r="J9" s="1"/>
      <c r="K9" s="28"/>
    </row>
    <row r="10" spans="1:8" ht="15.75">
      <c r="A10" s="133" t="s">
        <v>167</v>
      </c>
      <c r="B10" s="133"/>
      <c r="C10" s="133"/>
      <c r="D10" s="133"/>
      <c r="E10" s="133"/>
      <c r="F10" s="133"/>
      <c r="G10" s="133"/>
      <c r="H10" s="133"/>
    </row>
    <row r="11" spans="1:8" ht="12.75">
      <c r="A11" s="123" t="s">
        <v>150</v>
      </c>
      <c r="B11" s="123"/>
      <c r="C11" s="123"/>
      <c r="D11" s="123"/>
      <c r="E11" s="123"/>
      <c r="F11" s="123"/>
      <c r="G11" s="123"/>
      <c r="H11" s="123"/>
    </row>
    <row r="12" spans="1:8" ht="15" customHeight="1">
      <c r="A12" s="127"/>
      <c r="B12" s="127"/>
      <c r="C12" s="127"/>
      <c r="D12" s="127"/>
      <c r="E12" s="127"/>
      <c r="F12" s="127"/>
      <c r="G12" s="127"/>
      <c r="H12" s="127"/>
    </row>
    <row r="13" spans="1:8" ht="12.75">
      <c r="A13" s="123" t="s">
        <v>48</v>
      </c>
      <c r="B13" s="123"/>
      <c r="C13" s="123"/>
      <c r="D13" s="123"/>
      <c r="E13" s="123"/>
      <c r="F13" s="123"/>
      <c r="G13" s="123"/>
      <c r="H13" s="123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4" t="s">
        <v>37</v>
      </c>
      <c r="B15" s="144" t="s">
        <v>28</v>
      </c>
      <c r="C15" s="134" t="s">
        <v>38</v>
      </c>
      <c r="D15" s="134"/>
      <c r="E15" s="134"/>
      <c r="F15" s="134"/>
      <c r="G15" s="134"/>
      <c r="H15" s="134"/>
      <c r="I15" s="31"/>
      <c r="J15" s="18"/>
      <c r="K15" s="18"/>
      <c r="L15" s="18"/>
    </row>
    <row r="16" spans="1:9" s="27" customFormat="1" ht="12.75">
      <c r="A16" s="137"/>
      <c r="B16" s="137"/>
      <c r="C16" s="135" t="s">
        <v>39</v>
      </c>
      <c r="D16" s="136" t="s">
        <v>40</v>
      </c>
      <c r="E16" s="136" t="s">
        <v>41</v>
      </c>
      <c r="F16" s="136" t="s">
        <v>42</v>
      </c>
      <c r="G16" s="136" t="s">
        <v>43</v>
      </c>
      <c r="H16" s="137"/>
      <c r="I16" s="12"/>
    </row>
    <row r="17" spans="1:12" s="27" customFormat="1" ht="37.5" customHeight="1">
      <c r="A17" s="137"/>
      <c r="B17" s="137"/>
      <c r="C17" s="135"/>
      <c r="D17" s="136"/>
      <c r="E17" s="136"/>
      <c r="F17" s="137"/>
      <c r="G17" s="39" t="s">
        <v>103</v>
      </c>
      <c r="H17" s="39" t="s">
        <v>44</v>
      </c>
      <c r="I17" s="33"/>
      <c r="J17" s="143" t="s">
        <v>52</v>
      </c>
      <c r="K17" s="143"/>
      <c r="L17" s="143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>SUM(C24,D24)-SUM(E24,F24)</f>
        <v>0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0</v>
      </c>
      <c r="D44" s="79">
        <f>SUM(D45:D46)</f>
        <v>0</v>
      </c>
      <c r="E44" s="79">
        <f>SUM(E45:E46)</f>
        <v>0</v>
      </c>
      <c r="F44" s="79">
        <f>SUM(F45:F46)</f>
        <v>0</v>
      </c>
      <c r="G44" s="78">
        <f>SUM(C44,D44)-SUM(E44,F44)</f>
        <v>0</v>
      </c>
      <c r="H44" s="79">
        <f>SUM(H45:H46)</f>
        <v>0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/>
      <c r="D45" s="80"/>
      <c r="E45" s="80"/>
      <c r="F45" s="80"/>
      <c r="G45" s="79">
        <f>SUM(C45,D45)-SUM(E45,F45)</f>
        <v>0</v>
      </c>
      <c r="H45" s="80"/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/>
      <c r="D46" s="80"/>
      <c r="E46" s="80"/>
      <c r="F46" s="80"/>
      <c r="G46" s="79">
        <f>SUM(C46,D46)-SUM(E46,F46)</f>
        <v>0</v>
      </c>
      <c r="H46" s="80"/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0</v>
      </c>
      <c r="D47" s="78">
        <f>SUM(D19,D44)</f>
        <v>0</v>
      </c>
      <c r="E47" s="78">
        <f>SUM(E19,E44)</f>
        <v>0</v>
      </c>
      <c r="F47" s="78">
        <f>SUM(F19,F44)</f>
        <v>0</v>
      </c>
      <c r="G47" s="78">
        <f>SUM(C47,D47)-SUM(E47,F47)</f>
        <v>0</v>
      </c>
      <c r="H47" s="78">
        <f>SUM(H19,H44)</f>
        <v>0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0" t="s">
        <v>171</v>
      </c>
      <c r="G50" s="140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2" t="s">
        <v>31</v>
      </c>
      <c r="G51" s="142"/>
      <c r="H51" s="109" t="s">
        <v>32</v>
      </c>
      <c r="I51" s="118"/>
      <c r="J51" s="118"/>
    </row>
    <row r="52" spans="1:10" ht="29.25" customHeight="1">
      <c r="A52" s="138" t="s">
        <v>148</v>
      </c>
      <c r="B52" s="138"/>
      <c r="C52" s="139" t="s">
        <v>172</v>
      </c>
      <c r="D52" s="139"/>
      <c r="E52" s="84"/>
      <c r="F52" s="140" t="s">
        <v>173</v>
      </c>
      <c r="G52" s="140"/>
      <c r="H52" s="108"/>
      <c r="I52" s="117"/>
      <c r="J52" s="117"/>
    </row>
    <row r="53" spans="1:10" ht="12.75">
      <c r="A53" s="84"/>
      <c r="B53" s="110"/>
      <c r="C53" s="141" t="s">
        <v>33</v>
      </c>
      <c r="D53" s="141"/>
      <c r="E53" s="84"/>
      <c r="F53" s="142" t="s">
        <v>31</v>
      </c>
      <c r="G53" s="142"/>
      <c r="H53" s="111" t="s">
        <v>32</v>
      </c>
      <c r="I53" s="119"/>
      <c r="J53" s="119"/>
    </row>
    <row r="54" spans="1:10" ht="15">
      <c r="A54" s="84"/>
      <c r="B54" s="84"/>
      <c r="C54" s="139" t="s">
        <v>174</v>
      </c>
      <c r="D54" s="139"/>
      <c r="E54" s="84"/>
      <c r="F54" s="140" t="s">
        <v>175</v>
      </c>
      <c r="G54" s="140"/>
      <c r="H54"/>
      <c r="I54"/>
      <c r="J54"/>
    </row>
    <row r="55" spans="1:10" ht="27.75" customHeight="1">
      <c r="A55" s="84"/>
      <c r="B55" s="84"/>
      <c r="C55" s="145" t="s">
        <v>34</v>
      </c>
      <c r="D55" s="145"/>
      <c r="E55" s="84"/>
      <c r="F55" s="145" t="s">
        <v>51</v>
      </c>
      <c r="G55" s="145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tabSelected="1" zoomScaleSheetLayoutView="100" zoomScalePageLayoutView="0" workbookViewId="0" topLeftCell="A1">
      <selection activeCell="I29" sqref="I29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152</v>
      </c>
      <c r="B1" s="2" t="s">
        <v>27</v>
      </c>
      <c r="C1" s="67" t="str">
        <f>'10-ОИП_Раздел 1'!C1</f>
        <v>069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декабрь</v>
      </c>
      <c r="G3" s="116">
        <f>'10-ОИП_Раздел 1'!E8</f>
        <v>2016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28" t="s">
        <v>46</v>
      </c>
      <c r="G4" s="128"/>
      <c r="H4" s="46"/>
      <c r="L4" s="1"/>
      <c r="M4" s="28"/>
    </row>
    <row r="5" spans="3:10" s="1" customFormat="1" ht="15.75">
      <c r="C5" s="133" t="str">
        <f>'10-ОИП_Раздел 1'!A10</f>
        <v>Камчатский край. Агентство ЛХиОЖВ</v>
      </c>
      <c r="D5" s="133"/>
      <c r="E5" s="133"/>
      <c r="F5" s="133"/>
      <c r="G5" s="133"/>
      <c r="H5" s="133"/>
      <c r="I5" s="133"/>
      <c r="J5" s="133"/>
    </row>
    <row r="6" spans="3:10" s="1" customFormat="1" ht="12.75">
      <c r="C6" s="123" t="s">
        <v>150</v>
      </c>
      <c r="D6" s="123"/>
      <c r="E6" s="123"/>
      <c r="F6" s="123"/>
      <c r="G6" s="123"/>
      <c r="H6" s="123"/>
      <c r="I6" s="123"/>
      <c r="J6" s="123"/>
    </row>
    <row r="7" spans="3:10" s="1" customFormat="1" ht="15" customHeight="1">
      <c r="C7" s="133">
        <f>'10-ОИП_Раздел 1'!A12</f>
        <v>0</v>
      </c>
      <c r="D7" s="133"/>
      <c r="E7" s="133"/>
      <c r="F7" s="133"/>
      <c r="G7" s="133"/>
      <c r="H7" s="133"/>
      <c r="I7" s="133"/>
      <c r="J7" s="133"/>
    </row>
    <row r="8" spans="3:10" s="1" customFormat="1" ht="12.75">
      <c r="C8" s="123" t="s">
        <v>48</v>
      </c>
      <c r="D8" s="123"/>
      <c r="E8" s="123"/>
      <c r="F8" s="123"/>
      <c r="G8" s="123"/>
      <c r="H8" s="123"/>
      <c r="I8" s="123"/>
      <c r="J8" s="123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46" t="s">
        <v>123</v>
      </c>
      <c r="B10" s="149" t="s">
        <v>28</v>
      </c>
      <c r="C10" s="149" t="s">
        <v>124</v>
      </c>
      <c r="D10" s="150"/>
      <c r="E10" s="150"/>
      <c r="F10" s="150"/>
      <c r="G10" s="150"/>
      <c r="H10" s="151"/>
      <c r="I10" s="152" t="s">
        <v>125</v>
      </c>
      <c r="J10" s="152"/>
      <c r="K10" s="152"/>
      <c r="L10" s="95"/>
    </row>
    <row r="11" spans="1:12" ht="28.5" customHeight="1">
      <c r="A11" s="147"/>
      <c r="B11" s="149"/>
      <c r="C11" s="146" t="s">
        <v>126</v>
      </c>
      <c r="D11" s="152" t="s">
        <v>127</v>
      </c>
      <c r="E11" s="152"/>
      <c r="F11" s="152"/>
      <c r="G11" s="152" t="s">
        <v>128</v>
      </c>
      <c r="H11" s="152" t="s">
        <v>156</v>
      </c>
      <c r="I11" s="152" t="s">
        <v>126</v>
      </c>
      <c r="J11" s="152" t="s">
        <v>157</v>
      </c>
      <c r="K11" s="152" t="s">
        <v>155</v>
      </c>
      <c r="L11" s="96"/>
    </row>
    <row r="12" spans="1:17" ht="76.5" customHeight="1">
      <c r="A12" s="148"/>
      <c r="B12" s="149"/>
      <c r="C12" s="148"/>
      <c r="D12" s="98" t="s">
        <v>129</v>
      </c>
      <c r="E12" s="98" t="s">
        <v>130</v>
      </c>
      <c r="F12" s="94" t="s">
        <v>131</v>
      </c>
      <c r="G12" s="152"/>
      <c r="H12" s="152"/>
      <c r="I12" s="152"/>
      <c r="J12" s="152"/>
      <c r="K12" s="152"/>
      <c r="L12" s="96"/>
      <c r="M12" s="153" t="s">
        <v>52</v>
      </c>
      <c r="N12" s="154"/>
      <c r="O12" s="154"/>
      <c r="P12" s="154"/>
      <c r="Q12" s="155"/>
    </row>
    <row r="13" spans="1:17" s="87" customFormat="1" ht="12.75">
      <c r="A13" s="98" t="s">
        <v>29</v>
      </c>
      <c r="B13" s="98" t="s">
        <v>132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99" t="s">
        <v>53</v>
      </c>
      <c r="N13" s="100" t="s">
        <v>133</v>
      </c>
      <c r="O13" s="100" t="s">
        <v>134</v>
      </c>
      <c r="P13" s="100" t="s">
        <v>135</v>
      </c>
      <c r="Q13" s="100" t="s">
        <v>136</v>
      </c>
    </row>
    <row r="14" spans="1:17" ht="12.75">
      <c r="A14" s="101" t="s">
        <v>137</v>
      </c>
      <c r="B14" s="114" t="s">
        <v>93</v>
      </c>
      <c r="C14" s="102">
        <f>SUM(D14:F14)</f>
        <v>9550.1</v>
      </c>
      <c r="D14" s="103">
        <v>107.6</v>
      </c>
      <c r="E14" s="103">
        <v>632.0999999999999</v>
      </c>
      <c r="F14" s="103">
        <v>8810.4</v>
      </c>
      <c r="G14" s="103">
        <v>100</v>
      </c>
      <c r="H14" s="103">
        <v>7503.6</v>
      </c>
      <c r="I14" s="103">
        <v>7073.299999999999</v>
      </c>
      <c r="J14" s="103">
        <v>100</v>
      </c>
      <c r="K14" s="103">
        <v>7073.299999999999</v>
      </c>
      <c r="M14" s="100">
        <v>10</v>
      </c>
      <c r="N14" s="104">
        <f>IF(C14&gt;G14,0,C14-G14)</f>
        <v>0</v>
      </c>
      <c r="O14" s="104">
        <f>IF(C14&gt;H14,0,C14-H14)</f>
        <v>0</v>
      </c>
      <c r="P14" s="104">
        <f>IF(I14&gt;J14,0,I14-J14)</f>
        <v>0</v>
      </c>
      <c r="Q14" s="104">
        <f>IF(I14&gt;K14,0,I14-K14)</f>
        <v>0</v>
      </c>
    </row>
    <row r="15" spans="1:17" ht="25.5">
      <c r="A15" s="113" t="s">
        <v>138</v>
      </c>
      <c r="B15" s="114" t="s">
        <v>139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139</v>
      </c>
      <c r="N15" s="104">
        <f aca="true" t="shared" si="0" ref="N15:N21">IF(C15&gt;G15,0,C15-G15)</f>
        <v>0</v>
      </c>
      <c r="O15" s="104">
        <f aca="true" t="shared" si="1" ref="O15:O22">IF(C15&gt;H15,0,C15-H15)</f>
        <v>0</v>
      </c>
      <c r="P15" s="104">
        <f aca="true" t="shared" si="2" ref="P15:P22">IF(I15&gt;J15,0,I15-J15)</f>
        <v>0</v>
      </c>
      <c r="Q15" s="104">
        <f aca="true" t="shared" si="3" ref="Q15:Q21">IF(I15&gt;K15,0,I15-K15)</f>
        <v>0</v>
      </c>
    </row>
    <row r="16" spans="1:17" ht="12.75">
      <c r="A16" s="101" t="s">
        <v>140</v>
      </c>
      <c r="B16" s="114" t="s">
        <v>54</v>
      </c>
      <c r="C16" s="102">
        <f>SUM(D16:F16)</f>
        <v>0</v>
      </c>
      <c r="D16" s="103"/>
      <c r="E16" s="103"/>
      <c r="F16" s="103"/>
      <c r="G16" s="103"/>
      <c r="H16" s="103"/>
      <c r="I16" s="103"/>
      <c r="J16" s="103"/>
      <c r="K16" s="103"/>
      <c r="M16" s="105" t="s">
        <v>54</v>
      </c>
      <c r="N16" s="104">
        <f t="shared" si="0"/>
        <v>0</v>
      </c>
      <c r="O16" s="104">
        <f t="shared" si="1"/>
        <v>0</v>
      </c>
      <c r="P16" s="104">
        <f t="shared" si="2"/>
        <v>0</v>
      </c>
      <c r="Q16" s="104">
        <f t="shared" si="3"/>
        <v>0</v>
      </c>
    </row>
    <row r="17" spans="1:17" ht="38.25">
      <c r="A17" s="101" t="s">
        <v>141</v>
      </c>
      <c r="B17" s="114" t="s">
        <v>72</v>
      </c>
      <c r="C17" s="102">
        <f>SUM(D17:F17)</f>
        <v>7871.2</v>
      </c>
      <c r="D17" s="103">
        <v>3730.3999999999996</v>
      </c>
      <c r="E17" s="103">
        <v>3799</v>
      </c>
      <c r="F17" s="103">
        <v>341.8</v>
      </c>
      <c r="G17" s="103"/>
      <c r="H17" s="103">
        <v>1087.5</v>
      </c>
      <c r="I17" s="103">
        <v>10</v>
      </c>
      <c r="J17" s="103"/>
      <c r="K17" s="103">
        <v>10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0</v>
      </c>
      <c r="Q17" s="104">
        <f t="shared" si="3"/>
        <v>0</v>
      </c>
    </row>
    <row r="18" spans="1:17" ht="12.75">
      <c r="A18" s="101" t="s">
        <v>142</v>
      </c>
      <c r="B18" s="114" t="s">
        <v>76</v>
      </c>
      <c r="C18" s="102">
        <f>SUM(D18:F18)</f>
        <v>4060.05</v>
      </c>
      <c r="D18" s="103">
        <v>1445.7</v>
      </c>
      <c r="E18" s="103">
        <v>1781.55</v>
      </c>
      <c r="F18" s="103">
        <v>832.8000000000001</v>
      </c>
      <c r="G18" s="103">
        <v>441</v>
      </c>
      <c r="H18" s="103">
        <v>1947</v>
      </c>
      <c r="I18" s="103">
        <v>591.7</v>
      </c>
      <c r="J18" s="103">
        <v>224</v>
      </c>
      <c r="K18" s="103">
        <v>591.7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0</v>
      </c>
      <c r="Q18" s="104">
        <f t="shared" si="3"/>
        <v>0</v>
      </c>
    </row>
    <row r="19" spans="1:17" ht="25.5">
      <c r="A19" s="101" t="s">
        <v>143</v>
      </c>
      <c r="B19" s="114" t="s">
        <v>86</v>
      </c>
      <c r="C19" s="102">
        <f>SUM(D19:F19)</f>
        <v>0</v>
      </c>
      <c r="D19" s="103"/>
      <c r="E19" s="103"/>
      <c r="F19" s="103"/>
      <c r="G19" s="103"/>
      <c r="H19" s="103"/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0</v>
      </c>
      <c r="Q19" s="104">
        <f t="shared" si="3"/>
        <v>0</v>
      </c>
    </row>
    <row r="20" spans="1:17" ht="12.75">
      <c r="A20" s="101" t="s">
        <v>144</v>
      </c>
      <c r="B20" s="114" t="s">
        <v>94</v>
      </c>
      <c r="C20" s="102">
        <f>SUM(D20:F20)</f>
        <v>0</v>
      </c>
      <c r="D20" s="103"/>
      <c r="E20" s="103"/>
      <c r="F20" s="103"/>
      <c r="G20" s="103"/>
      <c r="H20" s="103"/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145</v>
      </c>
      <c r="B21" s="114" t="s">
        <v>96</v>
      </c>
      <c r="C21" s="102">
        <f>SUM(D21:F21)</f>
        <v>90</v>
      </c>
      <c r="D21" s="103">
        <v>90</v>
      </c>
      <c r="E21" s="103"/>
      <c r="F21" s="103"/>
      <c r="G21" s="103"/>
      <c r="H21" s="103"/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146</v>
      </c>
      <c r="B22" s="121" t="s">
        <v>97</v>
      </c>
      <c r="C22" s="102">
        <f>SUM(C14,C16:C21)</f>
        <v>21571.35</v>
      </c>
      <c r="D22" s="102">
        <f>SUM(D14,D16:D21)</f>
        <v>5373.7</v>
      </c>
      <c r="E22" s="102">
        <f>SUM(E14,E16:E21)</f>
        <v>6212.650000000001</v>
      </c>
      <c r="F22" s="102">
        <f>SUM(F14,F16:F21)</f>
        <v>9984.999999999998</v>
      </c>
      <c r="G22" s="102">
        <f>SUM(G14,G16:G21)</f>
        <v>541</v>
      </c>
      <c r="H22" s="102">
        <f>SUM(H14,H16:H21)</f>
        <v>10538.1</v>
      </c>
      <c r="I22" s="102">
        <f>SUM(I14,I16:I21)</f>
        <v>7674.999999999999</v>
      </c>
      <c r="J22" s="102">
        <f>SUM(J14,J16:J21)</f>
        <v>324</v>
      </c>
      <c r="K22" s="102">
        <f>SUM(K14,K16:K21)</f>
        <v>7674.999999999999</v>
      </c>
      <c r="M22" s="105" t="s">
        <v>97</v>
      </c>
      <c r="N22" s="104">
        <f>IF(C22&gt;G22,0,C22-G22)</f>
        <v>0</v>
      </c>
      <c r="O22" s="104">
        <f t="shared" si="1"/>
        <v>0</v>
      </c>
      <c r="P22" s="104">
        <f t="shared" si="2"/>
        <v>0</v>
      </c>
      <c r="Q22" s="104">
        <f>IF(I22&gt;K22,0,I22-K22)</f>
        <v>0</v>
      </c>
    </row>
    <row r="23" ht="12.75">
      <c r="E23" s="106"/>
    </row>
    <row r="24" spans="1:22" ht="15.75" customHeight="1">
      <c r="A24" s="107" t="s">
        <v>45</v>
      </c>
      <c r="B24" s="107"/>
      <c r="F24" s="140" t="s">
        <v>171</v>
      </c>
      <c r="G24" s="140"/>
      <c r="I24" s="108"/>
      <c r="J24" s="117"/>
      <c r="K24" s="117"/>
      <c r="M24" s="153" t="s">
        <v>52</v>
      </c>
      <c r="N24" s="154"/>
      <c r="O24" s="154"/>
      <c r="P24" s="154"/>
      <c r="Q24" s="154"/>
      <c r="R24" s="154"/>
      <c r="S24" s="154"/>
      <c r="T24" s="154"/>
      <c r="U24" s="154"/>
      <c r="V24" s="155"/>
    </row>
    <row r="25" spans="6:22" ht="12.75">
      <c r="F25" s="142" t="s">
        <v>31</v>
      </c>
      <c r="G25" s="142"/>
      <c r="I25" s="109" t="s">
        <v>32</v>
      </c>
      <c r="J25" s="118"/>
      <c r="K25" s="118"/>
      <c r="M25" s="99" t="s">
        <v>147</v>
      </c>
      <c r="N25" s="100" t="s">
        <v>158</v>
      </c>
      <c r="O25" s="100" t="s">
        <v>159</v>
      </c>
      <c r="P25" s="100" t="s">
        <v>160</v>
      </c>
      <c r="Q25" s="100" t="s">
        <v>161</v>
      </c>
      <c r="R25" s="100" t="s">
        <v>162</v>
      </c>
      <c r="S25" s="100" t="s">
        <v>163</v>
      </c>
      <c r="T25" s="100" t="s">
        <v>164</v>
      </c>
      <c r="U25" s="100" t="s">
        <v>165</v>
      </c>
      <c r="V25" s="100" t="s">
        <v>166</v>
      </c>
    </row>
    <row r="26" spans="1:22" ht="36.75" customHeight="1">
      <c r="A26" s="138" t="s">
        <v>148</v>
      </c>
      <c r="B26" s="138"/>
      <c r="C26" s="140" t="s">
        <v>172</v>
      </c>
      <c r="D26" s="140"/>
      <c r="F26" s="140" t="s">
        <v>173</v>
      </c>
      <c r="G26" s="140"/>
      <c r="I26" s="108"/>
      <c r="J26" s="117"/>
      <c r="K26" s="117"/>
      <c r="M26" s="100" t="s">
        <v>149</v>
      </c>
      <c r="N26" s="104">
        <f>IF(C14&gt;C15,0,C14-C15)</f>
        <v>0</v>
      </c>
      <c r="O26" s="104">
        <f aca="true" t="shared" si="4" ref="O26:T26">IF(D14&gt;D15,0,D14-D15)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>IF(J14&gt;J15,0,J14-J15)</f>
        <v>0</v>
      </c>
      <c r="V26" s="104">
        <f>IF(K14&gt;K15,0,K14-K15)</f>
        <v>0</v>
      </c>
    </row>
    <row r="27" spans="2:11" ht="12.75">
      <c r="B27" s="110"/>
      <c r="C27" s="157" t="s">
        <v>33</v>
      </c>
      <c r="D27" s="157"/>
      <c r="F27" s="142" t="s">
        <v>31</v>
      </c>
      <c r="G27" s="142"/>
      <c r="I27" s="111" t="s">
        <v>32</v>
      </c>
      <c r="J27" s="119"/>
      <c r="K27" s="119"/>
    </row>
    <row r="28" spans="3:14" ht="19.5" customHeight="1">
      <c r="C28" s="140" t="s">
        <v>174</v>
      </c>
      <c r="D28" s="140"/>
      <c r="F28" s="140" t="s">
        <v>175</v>
      </c>
      <c r="G28" s="140"/>
      <c r="H28"/>
      <c r="I28"/>
      <c r="J28"/>
      <c r="K28"/>
      <c r="M28"/>
      <c r="N28"/>
    </row>
    <row r="29" spans="3:14" ht="26.25" customHeight="1">
      <c r="C29" s="145" t="s">
        <v>34</v>
      </c>
      <c r="D29" s="145"/>
      <c r="F29" s="145" t="s">
        <v>51</v>
      </c>
      <c r="G29" s="145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M12:Q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3937007874015748" right="0.3937007874015748" top="0.3937007874015748" bottom="0.35433070866141736" header="0.2362204724409449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0" t="s">
        <v>170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58" t="s">
        <v>14</v>
      </c>
      <c r="B1" s="63" t="s">
        <v>15</v>
      </c>
      <c r="C1" s="158" t="s">
        <v>16</v>
      </c>
      <c r="D1" s="158"/>
      <c r="E1" s="158" t="s">
        <v>17</v>
      </c>
      <c r="F1" s="158"/>
      <c r="G1" s="158" t="s">
        <v>18</v>
      </c>
      <c r="H1" s="158"/>
      <c r="I1" s="158" t="s">
        <v>19</v>
      </c>
      <c r="J1" s="158"/>
      <c r="K1" s="158" t="s">
        <v>20</v>
      </c>
      <c r="L1" s="158"/>
      <c r="M1" s="158" t="s">
        <v>21</v>
      </c>
      <c r="N1" s="158"/>
      <c r="O1" s="158" t="s">
        <v>22</v>
      </c>
      <c r="P1" s="158"/>
      <c r="Q1" s="158" t="s">
        <v>23</v>
      </c>
      <c r="R1" s="158"/>
    </row>
    <row r="2" spans="1:18" ht="12.75">
      <c r="A2" s="158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153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59" t="s">
        <v>3</v>
      </c>
      <c r="F1" s="159"/>
      <c r="G1" s="159" t="s">
        <v>4</v>
      </c>
      <c r="H1" s="159"/>
      <c r="I1" s="159" t="s">
        <v>5</v>
      </c>
      <c r="J1" s="159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151</v>
      </c>
      <c r="B2" s="62" t="s">
        <v>49</v>
      </c>
      <c r="C2" s="61" t="s">
        <v>153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152</v>
      </c>
      <c r="B3" s="62" t="s">
        <v>49</v>
      </c>
      <c r="C3" s="61" t="s">
        <v>154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Буренок Светлана Витальевна</cp:lastModifiedBy>
  <cp:lastPrinted>2016-04-04T13:44:14Z</cp:lastPrinted>
  <dcterms:created xsi:type="dcterms:W3CDTF">2006-09-28T05:33:49Z</dcterms:created>
  <dcterms:modified xsi:type="dcterms:W3CDTF">2017-01-24T23:19:42Z</dcterms:modified>
  <cp:category/>
  <cp:version/>
  <cp:contentType/>
  <cp:contentStatus/>
</cp:coreProperties>
</file>