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675" yWindow="0" windowWidth="12645" windowHeight="12300" activeTab="1"/>
  </bookViews>
  <sheets>
    <sheet name="8-ОИП Раздел 1, 2" sheetId="1" r:id="rId1"/>
    <sheet name="8-ОИП Раздел 3" sheetId="2" r:id="rId2"/>
    <sheet name="8-ОИП_Раздел 4, 5" sheetId="3" r:id="rId3"/>
    <sheet name="8-ОИП Раздел 6" sheetId="4" r:id="rId4"/>
    <sheet name="Сообщения" sheetId="5" r:id="rId5"/>
    <sheet name="Настройки словаря" sheetId="6" state="hidden" r:id="rId6"/>
    <sheet name="Настройка" sheetId="7" state="hidden" r:id="rId7"/>
    <sheet name="Методики" sheetId="8" state="hidden" r:id="rId8"/>
    <sheet name="Методики DOS" sheetId="9" state="hidden" r:id="rId9"/>
    <sheet name="Параметры" sheetId="10" state="hidden" r:id="rId10"/>
  </sheets>
  <externalReferences>
    <externalReference r:id="rId13"/>
  </externalReferences>
  <definedNames>
    <definedName name="CodeRF">'[1]Субъекты_РФ'!$C$2:$E$82</definedName>
    <definedName name="NameRF">'[1]Субъекты_РФ'!$C$2:$C$82</definedName>
    <definedName name="_xlnm.Print_Titles" localSheetId="0">'8-ОИП Раздел 1, 2'!$24:$26</definedName>
    <definedName name="Код">"R[1]C"</definedName>
    <definedName name="_xlnm.Print_Area" localSheetId="0">'8-ОИП Раздел 1, 2'!$A$2:$G$47</definedName>
    <definedName name="_xlnm.Print_Area" localSheetId="1">'8-ОИП Раздел 3'!$A$2:$L$15</definedName>
    <definedName name="_xlnm.Print_Area" localSheetId="3">'8-ОИП Раздел 6'!$A$2:$X$44</definedName>
    <definedName name="_xlnm.Print_Area" localSheetId="2">'8-ОИП_Раздел 4, 5'!$A$2:$R$22</definedName>
  </definedNames>
  <calcPr fullCalcOnLoad="1"/>
</workbook>
</file>

<file path=xl/sharedStrings.xml><?xml version="1.0" encoding="utf-8"?>
<sst xmlns="http://schemas.openxmlformats.org/spreadsheetml/2006/main" count="938" uniqueCount="268">
  <si>
    <t>Форма 8-ОИП</t>
  </si>
  <si>
    <t>Полугодовая</t>
  </si>
  <si>
    <t>Сведения об осуществлении федерального государственного лесного надзора (лесной охраны)</t>
  </si>
  <si>
    <t>за январь -</t>
  </si>
  <si>
    <t xml:space="preserve">                                                                      (нарастающим итогом)</t>
  </si>
  <si>
    <t xml:space="preserve">Место работы </t>
  </si>
  <si>
    <t>Код
 строки</t>
  </si>
  <si>
    <t>Всего, чел.
(штат)</t>
  </si>
  <si>
    <t>в том числе количество должностных лиц, осуществляющих федеральный государственный лесной надзор (лесную охрану)</t>
  </si>
  <si>
    <t>по штату</t>
  </si>
  <si>
    <t>фактически</t>
  </si>
  <si>
    <t>всего</t>
  </si>
  <si>
    <t>из них государственные гражданские служащие</t>
  </si>
  <si>
    <t>Протокол контроля формы 8-ОИП раздел 1</t>
  </si>
  <si>
    <t>А</t>
  </si>
  <si>
    <t>Б</t>
  </si>
  <si>
    <t>строка</t>
  </si>
  <si>
    <t>гр.1&gt;=гр.2</t>
  </si>
  <si>
    <t>гр.2&gt;=гр.3</t>
  </si>
  <si>
    <t>гр.4&gt;=гр.5</t>
  </si>
  <si>
    <t>Орган государственной власти субъекта Российской Федерации</t>
  </si>
  <si>
    <t>110</t>
  </si>
  <si>
    <t>Структурные подразделения органа государственной власти субъекта Российской Федерации в области лесных отношений (лесничества/лесопарки)</t>
  </si>
  <si>
    <t>120</t>
  </si>
  <si>
    <t xml:space="preserve">Государственные учреждения (лесничества/лесопарки) </t>
  </si>
  <si>
    <t>130</t>
  </si>
  <si>
    <t>Х</t>
  </si>
  <si>
    <t>Итого</t>
  </si>
  <si>
    <t>140</t>
  </si>
  <si>
    <t>2. Показатели по осуществлению федерального государственного лесного надзора (лесной охраны)</t>
  </si>
  <si>
    <t>Наименование показателя</t>
  </si>
  <si>
    <t>Ед. 
изм</t>
  </si>
  <si>
    <t>Код строки</t>
  </si>
  <si>
    <t>Значение показателя</t>
  </si>
  <si>
    <t>в том числе</t>
  </si>
  <si>
    <t>Протокол контроля 
формы 8-ОИП раздел 2</t>
  </si>
  <si>
    <t>В</t>
  </si>
  <si>
    <t>Формула контроля</t>
  </si>
  <si>
    <t>Ошибка</t>
  </si>
  <si>
    <t>ед.</t>
  </si>
  <si>
    <t>Количество проверок, проведенных в соответствии с требованиями Федерального закона от 26.12.2008 № 294-ФЗ, всего</t>
  </si>
  <si>
    <t>в том числе:
плановых</t>
  </si>
  <si>
    <t>Протокол контроля формы 8-ОИП раздел 2</t>
  </si>
  <si>
    <t>внеплановых</t>
  </si>
  <si>
    <t>графа 3</t>
  </si>
  <si>
    <t>графа 4</t>
  </si>
  <si>
    <t>из них по рассмотрению обращений граждан</t>
  </si>
  <si>
    <t>стр.222 &gt;= стр.223</t>
  </si>
  <si>
    <t>Количество плановых (рейдовых) осмотров (обследований) лесных участков, проведенных в соответствии с требованиями Федерального закона от 26.12.2008 № 294-ФЗ, всего</t>
  </si>
  <si>
    <t>Выдано предписаний, всего</t>
  </si>
  <si>
    <t>Протокол контроля
формы 8-ОИП раздел 2</t>
  </si>
  <si>
    <t>Контроль за исполнением выданных предписаний:
     исполнено предписаний в срок</t>
  </si>
  <si>
    <t xml:space="preserve">     исполнено предписаний с нарушением срока</t>
  </si>
  <si>
    <t>графа 2</t>
  </si>
  <si>
    <t xml:space="preserve">     срок исполнения предписаний не наступил</t>
  </si>
  <si>
    <t>стр.290 &gt;= стр.291</t>
  </si>
  <si>
    <t xml:space="preserve">     не исполнено предписаний</t>
  </si>
  <si>
    <t>стр.290 &gt;= стр.292</t>
  </si>
  <si>
    <t>Количество лиц, использующих леса, всего</t>
  </si>
  <si>
    <t xml:space="preserve">  из них:       
      юридических лиц</t>
  </si>
  <si>
    <t xml:space="preserve">      индивидуальных предпринимателей</t>
  </si>
  <si>
    <t>Ед. изм.</t>
  </si>
  <si>
    <t>Всего</t>
  </si>
  <si>
    <t>число случаев,
 ед.</t>
  </si>
  <si>
    <t>объем</t>
  </si>
  <si>
    <t>вред,    
 тыс. руб.</t>
  </si>
  <si>
    <t>Протокол контроля формы 8-ОИП раздел 3</t>
  </si>
  <si>
    <t>гр.1&gt;=гр.4</t>
  </si>
  <si>
    <t>гр.1&gt;=гр.7</t>
  </si>
  <si>
    <t>гр.2&gt;=гр.5</t>
  </si>
  <si>
    <t>гр.2&gt;=гр.8</t>
  </si>
  <si>
    <t>гр.3&gt;=гр.6</t>
  </si>
  <si>
    <t>гр.3&gt;=гр.9</t>
  </si>
  <si>
    <t>Нарушения лесного законодательства, всего</t>
  </si>
  <si>
    <t>х</t>
  </si>
  <si>
    <t>300</t>
  </si>
  <si>
    <t xml:space="preserve"> в том числе:
   незаконная рубка лесных насаждений или повреждение до степени прекращения роста деревьев, кустарников и лиан, в том числе заготовка древесины которых не допускается, всего</t>
  </si>
  <si>
    <t>310</t>
  </si>
  <si>
    <t>311</t>
  </si>
  <si>
    <t xml:space="preserve">  загрязнение или захламление лесов коммунально-бытовыми и промышленными отходами, бытовым и строительным мусором</t>
  </si>
  <si>
    <t>га</t>
  </si>
  <si>
    <t>320</t>
  </si>
  <si>
    <t>330</t>
  </si>
  <si>
    <t xml:space="preserve">  прочие нарушения лесного законодательства</t>
  </si>
  <si>
    <t>340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</si>
  <si>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</si>
  <si>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</si>
  <si>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</si>
  <si>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</si>
  <si>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</si>
  <si>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</si>
  <si>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</si>
  <si>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</si>
  <si>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</si>
  <si>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стр.310&gt;=стр.311</t>
  </si>
  <si>
    <t>Остаток находящихся на рассмотрении требований на 01.01 отчетного года</t>
  </si>
  <si>
    <t>Предъявлено требований о возмещении вреда в досудебном порядке</t>
  </si>
  <si>
    <t>Уплачено вреда добровольно по требованиям, предъявленным в досудебном порядке</t>
  </si>
  <si>
    <t>Направлено исков
в суд о возмещении вреда</t>
  </si>
  <si>
    <t>Удовлетворено исков
по решению суда</t>
  </si>
  <si>
    <t>Отказано судом в удовлетворении исков</t>
  </si>
  <si>
    <t>Взыскано по
решению суда</t>
  </si>
  <si>
    <t>требований о возмещении вреда в досудебном порядке</t>
  </si>
  <si>
    <t>судебных дел</t>
  </si>
  <si>
    <t>кол-во,
шт.</t>
  </si>
  <si>
    <t>сумма, тыс. руб.</t>
  </si>
  <si>
    <t>сумма,
тыс. руб.</t>
  </si>
  <si>
    <t>стр. 410  &gt;= стр.411</t>
  </si>
  <si>
    <t xml:space="preserve"> в том числе:
незаконная рубка лесных насаждений или повреждение до степени прекращения роста деревьев, кустарников и лиан, в том числе заготовка древесины которых не допускается, всего</t>
  </si>
  <si>
    <t>стр. 410  &gt;= стр.412</t>
  </si>
  <si>
    <t xml:space="preserve">самовольное использование лесов </t>
  </si>
  <si>
    <t>прочие лесонарушения</t>
  </si>
  <si>
    <t>5. Сведения о направлении в  правоохранительные органы материалов по нарушениям, содержащим признаки уголовного преступления</t>
  </si>
  <si>
    <t>Направлено материалов</t>
  </si>
  <si>
    <t>Отказано в возбуждении уголовного дела</t>
  </si>
  <si>
    <t>тыс. руб.</t>
  </si>
  <si>
    <t>лиц</t>
  </si>
  <si>
    <t>Протокол контроля формы 8-ОИП раздел 5</t>
  </si>
  <si>
    <t>Код стр.</t>
  </si>
  <si>
    <t>Остаток находящихся в производстве на 01.01 отчетного года  возбужденных дел об административных правонарушениях</t>
  </si>
  <si>
    <t>Возбуждено дел об административных 
правонарушениях</t>
  </si>
  <si>
    <t>Материалы об административных правонарушениях, полученные из других органов</t>
  </si>
  <si>
    <t>Рассмотрено дел об 
административных 
правонарушениях</t>
  </si>
  <si>
    <t>Привлечено к 
административной 
ответственности</t>
  </si>
  <si>
    <t>Назначено 
административных  
штрафов</t>
  </si>
  <si>
    <t>Взыскано 
административных 
штрафов</t>
  </si>
  <si>
    <t>Граж-дан</t>
  </si>
  <si>
    <t>Должн. лиц</t>
  </si>
  <si>
    <t>Юрид. лиц</t>
  </si>
  <si>
    <t>Протокол контроля</t>
  </si>
  <si>
    <t>Строка</t>
  </si>
  <si>
    <t>Гр.10&gt;=Гр.13</t>
  </si>
  <si>
    <t>Гр.11&gt;=Гр.14</t>
  </si>
  <si>
    <t>Гр.12&gt;=Гр.15</t>
  </si>
  <si>
    <t>Гр.13&gt;=Гр.16</t>
  </si>
  <si>
    <t>Гр.14&gt;=Гр.17</t>
  </si>
  <si>
    <t>Гр.15&gt;=Гр.18</t>
  </si>
  <si>
    <t>Всего административных правонарушений</t>
  </si>
  <si>
    <t>x</t>
  </si>
  <si>
    <t>Прочие правонарушения</t>
  </si>
  <si>
    <t>(Ф.И.О.)</t>
  </si>
  <si>
    <t>(подпись)</t>
  </si>
  <si>
    <t>(контактный телефон)</t>
  </si>
  <si>
    <t>Графа</t>
  </si>
  <si>
    <t>стр.640&gt;=стр.642</t>
  </si>
  <si>
    <t>стр.641&gt;=стр.643</t>
  </si>
  <si>
    <t>стр.650&gt;=стр.652</t>
  </si>
  <si>
    <t>стр.651&gt;=стр.653</t>
  </si>
  <si>
    <t>стр.650&gt;=стр.654</t>
  </si>
  <si>
    <t>стр.651&gt;=стр.655</t>
  </si>
  <si>
    <t>Должностное лицо, ответственное за составление формы</t>
  </si>
  <si>
    <t>(дата составления)</t>
  </si>
  <si>
    <t>(наименование органа исполнительной власти субъекта Российской Федерации)</t>
  </si>
  <si>
    <t>федеральный государственный пожарный надзор в лесах</t>
  </si>
  <si>
    <t>государственный надзор в области семеноводства в отношении семян лесных растений</t>
  </si>
  <si>
    <t>Федеральный государственный  лесной надзор 
(лесная охрана), 
всего</t>
  </si>
  <si>
    <t xml:space="preserve">1. Сведения о должностных лицах, осуществляющих федеральный государственный лесной надзор (лесную охрану)   </t>
  </si>
  <si>
    <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</si>
  <si>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r>
      <t>Срок представления:</t>
    </r>
    <r>
      <rPr>
        <sz val="10"/>
        <color indexed="8"/>
        <rFont val="Arial"/>
        <family val="2"/>
      </rPr>
      <t xml:space="preserve"> не позднее 5-го числа месяца, следующего за отчетным периодом</t>
    </r>
  </si>
  <si>
    <r>
      <t>Кому представляется</t>
    </r>
    <r>
      <rPr>
        <sz val="10"/>
        <color indexed="8"/>
        <rFont val="Arial"/>
        <family val="2"/>
      </rPr>
      <t>: Федеральное агентство лесного хозяйства, 115184, г. Москва, ул. Пятницкая, д. 59/19</t>
    </r>
  </si>
  <si>
    <r>
      <t>Количество плановых проверок, включенных в ежегодный план, утвержденный в соответствии с требованиями Федерального закона от 26.12.2008 № 294-ФЗ</t>
    </r>
    <r>
      <rPr>
        <vertAlign val="superscript"/>
        <sz val="10"/>
        <color indexed="8"/>
        <rFont val="Arial"/>
        <family val="2"/>
      </rPr>
      <t xml:space="preserve">1 </t>
    </r>
    <r>
      <rPr>
        <sz val="10"/>
        <color indexed="8"/>
        <rFont val="Arial"/>
        <family val="2"/>
      </rPr>
      <t>на отчетный период</t>
    </r>
  </si>
  <si>
    <t>(наименование лесничества, лесопарка)</t>
  </si>
  <si>
    <t>года</t>
  </si>
  <si>
    <t xml:space="preserve">3. Сведения о нарушениях лесного законодательства </t>
  </si>
  <si>
    <t>в том числе 
с установленными лицами</t>
  </si>
  <si>
    <t>из всего - 
на арендуемых лесных участках</t>
  </si>
  <si>
    <t xml:space="preserve">4. Сведения о взыскании вреда, причиненного лесам вследствие нарушения лесного законодательства </t>
  </si>
  <si>
    <t>Привле-чено к уголовной ответст-венности</t>
  </si>
  <si>
    <t>Остаток на 01.01. отчетного года материалов, направленных в правоохранительные органы, 
по которым не принято решения об отказе 
или возбуждении уголовного дела</t>
  </si>
  <si>
    <t>из нее:
незаконная рубка лесных насаждений 
(ст. 8.28. КоАП)</t>
  </si>
  <si>
    <r>
      <t>незаконная рубка лесных насаждений, являющаяся преступлением, ответственность за которое предусмотрена статьей 260 Уголовного кодекса</t>
    </r>
    <r>
      <rPr>
        <sz val="10"/>
        <color indexed="10"/>
        <rFont val="Arial"/>
        <family val="2"/>
      </rPr>
      <t xml:space="preserve"> </t>
    </r>
  </si>
  <si>
    <t>загрязнение или захламление лесов коммунально-бытовыми и промышленными отходами, бытовым и строительным мусором</t>
  </si>
  <si>
    <t>Возбуждено 
уголовных дел</t>
  </si>
  <si>
    <t>Объем древесины, 
куб. м</t>
  </si>
  <si>
    <t>общий</t>
  </si>
  <si>
    <t xml:space="preserve">
ед.</t>
  </si>
  <si>
    <t xml:space="preserve">
тыс. руб.</t>
  </si>
  <si>
    <t>загрязнение или захламление лесов коммунально-бытовыми и промышленными отходами, бытовым и строительным мусором  (ст. 261 Уголовного кодекса)</t>
  </si>
  <si>
    <t xml:space="preserve">6. Сведения о производстве по делам об административных правонарушениях за нарушения лесного законодательства   </t>
  </si>
  <si>
    <t>Нарушение правил использования лесов
(ст. 8.25 КоАП)</t>
  </si>
  <si>
    <r>
      <t xml:space="preserve">           в том числе: 
Самовольное занятие лесных участков
(ст. 7.9 КоАП</t>
    </r>
    <r>
      <rPr>
        <sz val="9"/>
        <color indexed="8"/>
        <rFont val="Arial"/>
        <family val="2"/>
      </rPr>
      <t>)</t>
    </r>
  </si>
  <si>
    <t>Самовольное использование лесов, нарушение правил использования лесов для ведения сельского хозяйства, уничтожение лесных ресурсов (ст. 8.26 КоАП)</t>
  </si>
  <si>
    <t>Незаконная рубка, повреждение лесных насаждений
(ст. 8.28 КоАП)</t>
  </si>
  <si>
    <t>в том числе: 
за приобретение, хранение, перевозку или сбыт заведомо незаконно заготовленной древесины, если эти действия не содержат признаков уголовно наказуемого деяния (ч.3 ст.8.28 КоАП)</t>
  </si>
  <si>
    <t>Нарушение требований лесного законодательства об учете древесины и сделок с ней (ст. 8.28.1 КоАП)</t>
  </si>
  <si>
    <t>Руководитель</t>
  </si>
  <si>
    <t>в том числе: 
за нарушение порядка учета древесины
(ч.3 ст.8.28.1 КоАП)</t>
  </si>
  <si>
    <t>транспортировка древесины без оформленного в установленном лесным законодательством порядке сопроводительного документа
(ч.5 ст.8.28.1 КоАП)</t>
  </si>
  <si>
    <t>Нарушение правил санитарной безопасности в лесах
(ст. 8.31 КоАП)</t>
  </si>
  <si>
    <t>Нарушение правил пожарной безопасности в лесах
(ст. 8.32 КоАП)</t>
  </si>
  <si>
    <t>Невыполнение в установленный срок законного предписания (постановления, представления, решения) органа (должностного лица), осуществляющего государственный надзор (контроль) 
(ч. 1 ст. 19.5 КоАП)</t>
  </si>
  <si>
    <t>Уклонение от исполнения административного наказания
(ч. 1 ст. 20.25 КоАП)</t>
  </si>
  <si>
    <t>Непринятие мер по устранению причин и условий, способствовавших совершению административного правонарушения
(ст. 19.6 КоАП)</t>
  </si>
  <si>
    <t>стр.290 гр.1 &gt;= стр.210 гр.2</t>
  </si>
  <si>
    <t>графа 1</t>
  </si>
  <si>
    <t>гр.2&gt;=гр.4</t>
  </si>
  <si>
    <t>гр.3&gt;=гр.5</t>
  </si>
  <si>
    <r>
      <t>Количество мероприятий по контролю (патрулированию) в лесах в соответствии с постановлением Правительства Российской Федерации от 22.06.2007 № 394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, всего</t>
    </r>
  </si>
  <si>
    <r>
      <t>Количество выданных представлений об устранении причин и условий, способствовавших совершению административного правонарушения, предусмотренных статьей 29.13 Кодекса Российской Федерации об административных правонарушениях (далее - КоАП)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</t>
    </r>
  </si>
  <si>
    <r>
      <t>м</t>
    </r>
    <r>
      <rPr>
        <vertAlign val="superscript"/>
        <sz val="10"/>
        <rFont val="Arial"/>
        <family val="2"/>
      </rPr>
      <t>3</t>
    </r>
  </si>
  <si>
    <t>в том числе имею-щийся в наличии</t>
  </si>
  <si>
    <r>
      <t xml:space="preserve"> в том числе:
незаконная рубка лесных</t>
    </r>
    <r>
      <rPr>
        <sz val="10"/>
        <rFont val="Arial"/>
        <family val="2"/>
      </rPr>
      <t xml:space="preserve"> насаждений или повреждение до степени прекращения роста деревьев, кустарников и лиан, в том числе заготовка древесины которых не допускается, являющаяся преступлением 
(ст. 260 Уголовного кодекса)</t>
    </r>
  </si>
  <si>
    <t xml:space="preserve">  самовольное использование лесов </t>
  </si>
  <si>
    <t>Утверждена приказом 
Минприроды России
от 28.12.2015 г. № 565</t>
  </si>
  <si>
    <t>стр.220 &gt;= стр.250</t>
  </si>
  <si>
    <t>Гр.1+Гр.4+Гр.7&gt;=Гр.10</t>
  </si>
  <si>
    <t>Гр.2+Гр.5+Гр.8&gt;=Гр.11</t>
  </si>
  <si>
    <t>Гр.3+Гр.6+Гр.9&gt;=Гр.12</t>
  </si>
  <si>
    <r>
      <rPr>
        <vertAlign val="superscript"/>
        <sz val="10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Кодекс Российской Федерации об административных правонарушениях (Собрание законодательства Российской Федерации, 07.01.2002, № 1, ст. 1; 2015,  № 41, ст. 5629, № 45, ст. 6205).</t>
    </r>
  </si>
  <si>
    <r>
      <rPr>
        <vertAlign val="superscript"/>
        <sz val="10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Постановление Правительства Российской Федерации от 22.06.2007 № 394 «Об утверждении Положения об осуществлении федерального  государственного лесного надзора (лесной охраны)» (2007, № 27, ст. 3282; 2009, № 10, ст. 1224; 2010, № 14, ст. 1653; 2011, № 7, ст. 981; № 17, ст. 2417; 2012, № 24, ст. 3175; № 46, ст. 6339; 2013, № 24, ст. 2999; 2015, № 5, ст. 842) (далее – постановление № 394).</t>
    </r>
  </si>
  <si>
    <r>
      <rPr>
        <vertAlign val="superscript"/>
        <sz val="10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(Федеральный закон от 26.12.2008 №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 (Собрание законодательства Российской Федерации, 29.12.2008, № 52, ст. 6249; 2009, № 29, ст. 3601, № 48, ст. 5711, № 52, ст.6441; 2010, № 17, ст. 1988, № 18, ст. 2142, № 31, ст. 4160,  ст. 4193, ст. 4196, № 32, ст. 4298; 2011, № 1, ст. 20, № 17, ст. 2310, № 23, ст. 3263, № 27, ст. 3880, № 30, ст. 4590, № 48, ст. 6728; 2012, № 19, ст. 2281, № 26, ст.3446, № 31, ст. 4320, ст. 4322, № 47, ст.6420; 2013, № 9, ст. 874, № 27, ст. 3477, № 30, ст. 4041, № 44, ст. 5633, № 48, ст. 6165, № 49, 6338, № 52, ст. 6961, ст. 6979,№ 52, ст. 6981; 2014, № 11, ст. 1092,  ст.1098, №  26, ст. 3366, № 30, ст. 4220, ст.4235, ст.4243, ст. 4256, № 42, ст. 5615, № 48, ст. 6659; 2015, № 1, ст. 53, ст. 64, ст. 72, ст. 85, № 14, ст. 2022, № 18, ст. 2614, № 27, ст. 3950, № 29, ст. 4339, ст. 4362, ст. 4372, № 45, ст. 6207)  (далее - Федерального закона от 26.12.2008 № 294-ФЗ).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</si>
  <si>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Уголовный кодекс Российской Федерации (Собрание законодательства Российской Федерации, 1996, № 25, ст. 2954; 2015, № 29, ст. 4393, № 30, ст. 4659) 
(далее - Уголовный кодекс).</t>
    </r>
  </si>
  <si>
    <r>
      <t xml:space="preserve">      из нее: незаконная рубка лесных насаждений, являющаяся преступлением, ответственность за которое предусмотрена статьей 260 Уголовного кодекса Российской Федерации (далее - Уголовный кодекс)</t>
    </r>
    <r>
      <rPr>
        <vertAlign val="superscript"/>
        <sz val="10"/>
        <rFont val="Arial"/>
        <family val="2"/>
      </rPr>
      <t>4</t>
    </r>
  </si>
  <si>
    <t>Протокол контроля формы 8-ОИП раздел 4</t>
  </si>
  <si>
    <t>гр.1+гр.5&gt;=гр.7</t>
  </si>
  <si>
    <t>гр.2+гр.6&gt;=гр.8</t>
  </si>
  <si>
    <t>гр.3+гр.9&gt;=гр.11+гр.13</t>
  </si>
  <si>
    <t>гр.4+гр.10&gt;=гр.12+гр.14</t>
  </si>
  <si>
    <t>гр.11&gt;=гр.15</t>
  </si>
  <si>
    <t>гр.12&gt;=гр.16</t>
  </si>
  <si>
    <t>гр.1+гр.3&gt;=гр.7+гр.9</t>
  </si>
  <si>
    <t>гр.2+гр.4&gt;=гр.8+гр.10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</si>
  <si>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</si>
  <si>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</si>
  <si>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</si>
  <si>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</si>
  <si>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</si>
  <si>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</si>
  <si>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</si>
  <si>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</si>
  <si>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</si>
  <si>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</si>
  <si>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</si>
  <si>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графа</t>
  </si>
  <si>
    <t>код
формы</t>
  </si>
  <si>
    <t>Наименование формы</t>
  </si>
  <si>
    <t>Имя
листа
(формы)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</si>
  <si>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</si>
  <si>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</si>
  <si>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</si>
  <si>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</si>
  <si>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</si>
  <si>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</si>
  <si>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</si>
  <si>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</si>
  <si>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</si>
  <si>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</si>
  <si>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</si>
  <si>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t>8-ОИП Раздел 1, 2</t>
  </si>
  <si>
    <t>лок.код</t>
  </si>
  <si>
    <t/>
  </si>
  <si>
    <t>160800</t>
  </si>
  <si>
    <t>160801</t>
  </si>
  <si>
    <t>160802</t>
  </si>
  <si>
    <t>160803</t>
  </si>
  <si>
    <t>8-ОИП</t>
  </si>
  <si>
    <t>8-ОИП Раздел 3</t>
  </si>
  <si>
    <t>8-ОИП_Раздел 4, 5</t>
  </si>
  <si>
    <t>8-ОИП Раздел 6</t>
  </si>
  <si>
    <t>гр.5 &gt;= гр.6</t>
  </si>
  <si>
    <t>гр. 2  &gt;= гр.3 + гр. 4</t>
  </si>
  <si>
    <t>Общее количество проверок, проводимых иными государственными органами контроля (надзора) с участием должностных лиц, осущест-вляющих федеральный государственный надзор (лесную охрану)</t>
  </si>
  <si>
    <t>Камчатский край. Агентство ЛХиОЖВ</t>
  </si>
  <si>
    <t>069</t>
  </si>
  <si>
    <t>Широков Е.П.</t>
  </si>
  <si>
    <t>Шабарчин С.В.</t>
  </si>
  <si>
    <t>8-914-787-5780</t>
  </si>
  <si>
    <t>декабрь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</si>
</sst>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 ;[Red]\-0\ "/>
    <numFmt numFmtId="165" formatCode="#,##0_ ;[Red]\-#,##0\ "/>
    <numFmt numFmtId="166" formatCode="#,##0.0_ ;[Red]\-#,##0.0\ "/>
    <numFmt numFmtId="167" formatCode="#,##0.0"/>
    <numFmt numFmtId="168" formatCode="0.0"/>
    <numFmt numFmtId="169" formatCode="_(* #,##0_);_(* \(#,##0\);_(* &quot;-&quot;_);_(@_)"/>
    <numFmt numFmtId="170" formatCode="_(* #,##0.00_);_(* \(#,##0.00\);_(* &quot;-&quot;??_);_(@_)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name val="Times New Roman"/>
      <family val="1"/>
    </font>
    <font>
      <sz val="10"/>
      <name val="Arial Cyr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2"/>
      <color indexed="12"/>
      <name val="Arial Cyr"/>
      <family val="2"/>
    </font>
    <font>
      <b/>
      <sz val="10"/>
      <color indexed="10"/>
      <name val="Arial Cyr"/>
      <family val="2"/>
    </font>
    <font>
      <b/>
      <sz val="11"/>
      <color indexed="8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10"/>
      <name val="Arial Cyr"/>
      <family val="2"/>
    </font>
    <font>
      <vertAlign val="superscript"/>
      <sz val="10"/>
      <name val="Arial"/>
      <family val="2"/>
    </font>
    <font>
      <sz val="8"/>
      <color indexed="8"/>
      <name val="Arial"/>
      <family val="2"/>
    </font>
    <font>
      <sz val="8"/>
      <name val="Arial Cyr"/>
      <family val="2"/>
    </font>
    <font>
      <sz val="8"/>
      <color indexed="10"/>
      <name val="Arial Cyr"/>
      <family val="2"/>
    </font>
    <font>
      <sz val="9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2"/>
    </font>
    <font>
      <sz val="8"/>
      <color indexed="48"/>
      <name val="Arial Cyr"/>
      <family val="2"/>
    </font>
    <font>
      <sz val="8"/>
      <color indexed="10"/>
      <name val="Arial"/>
      <family val="2"/>
    </font>
    <font>
      <b/>
      <sz val="10"/>
      <color indexed="12"/>
      <name val="Arial Cyr"/>
      <family val="2"/>
    </font>
    <font>
      <sz val="11"/>
      <color indexed="8"/>
      <name val="Times New Roman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rgb="FFFF0000"/>
      <name val="Arial Cyr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0" fillId="24" borderId="0" applyNumberFormat="0" applyBorder="0" applyAlignment="0" applyProtection="0"/>
    <xf numFmtId="0" fontId="16" fillId="25" borderId="0" applyNumberFormat="0" applyBorder="0" applyAlignment="0" applyProtection="0"/>
    <xf numFmtId="0" fontId="60" fillId="26" borderId="0" applyNumberFormat="0" applyBorder="0" applyAlignment="0" applyProtection="0"/>
    <xf numFmtId="0" fontId="16" fillId="17" borderId="0" applyNumberFormat="0" applyBorder="0" applyAlignment="0" applyProtection="0"/>
    <xf numFmtId="0" fontId="60" fillId="27" borderId="0" applyNumberFormat="0" applyBorder="0" applyAlignment="0" applyProtection="0"/>
    <xf numFmtId="0" fontId="16" fillId="19" borderId="0" applyNumberFormat="0" applyBorder="0" applyAlignment="0" applyProtection="0"/>
    <xf numFmtId="0" fontId="60" fillId="28" borderId="0" applyNumberFormat="0" applyBorder="0" applyAlignment="0" applyProtection="0"/>
    <xf numFmtId="0" fontId="16" fillId="29" borderId="0" applyNumberFormat="0" applyBorder="0" applyAlignment="0" applyProtection="0"/>
    <xf numFmtId="0" fontId="60" fillId="30" borderId="0" applyNumberFormat="0" applyBorder="0" applyAlignment="0" applyProtection="0"/>
    <xf numFmtId="0" fontId="16" fillId="31" borderId="0" applyNumberFormat="0" applyBorder="0" applyAlignment="0" applyProtection="0"/>
    <xf numFmtId="0" fontId="60" fillId="32" borderId="0" applyNumberFormat="0" applyBorder="0" applyAlignment="0" applyProtection="0"/>
    <xf numFmtId="0" fontId="16" fillId="33" borderId="0" applyNumberFormat="0" applyBorder="0" applyAlignment="0" applyProtection="0"/>
    <xf numFmtId="0" fontId="60" fillId="34" borderId="0" applyNumberFormat="0" applyBorder="0" applyAlignment="0" applyProtection="0"/>
    <xf numFmtId="0" fontId="16" fillId="35" borderId="0" applyNumberFormat="0" applyBorder="0" applyAlignment="0" applyProtection="0"/>
    <xf numFmtId="0" fontId="60" fillId="36" borderId="0" applyNumberFormat="0" applyBorder="0" applyAlignment="0" applyProtection="0"/>
    <xf numFmtId="0" fontId="16" fillId="37" borderId="0" applyNumberFormat="0" applyBorder="0" applyAlignment="0" applyProtection="0"/>
    <xf numFmtId="0" fontId="60" fillId="38" borderId="0" applyNumberFormat="0" applyBorder="0" applyAlignment="0" applyProtection="0"/>
    <xf numFmtId="0" fontId="16" fillId="39" borderId="0" applyNumberFormat="0" applyBorder="0" applyAlignment="0" applyProtection="0"/>
    <xf numFmtId="0" fontId="60" fillId="40" borderId="0" applyNumberFormat="0" applyBorder="0" applyAlignment="0" applyProtection="0"/>
    <xf numFmtId="0" fontId="16" fillId="29" borderId="0" applyNumberFormat="0" applyBorder="0" applyAlignment="0" applyProtection="0"/>
    <xf numFmtId="0" fontId="60" fillId="41" borderId="0" applyNumberFormat="0" applyBorder="0" applyAlignment="0" applyProtection="0"/>
    <xf numFmtId="0" fontId="16" fillId="31" borderId="0" applyNumberFormat="0" applyBorder="0" applyAlignment="0" applyProtection="0"/>
    <xf numFmtId="0" fontId="60" fillId="42" borderId="0" applyNumberFormat="0" applyBorder="0" applyAlignment="0" applyProtection="0"/>
    <xf numFmtId="0" fontId="16" fillId="43" borderId="0" applyNumberFormat="0" applyBorder="0" applyAlignment="0" applyProtection="0"/>
    <xf numFmtId="0" fontId="61" fillId="44" borderId="1" applyNumberFormat="0" applyAlignment="0" applyProtection="0"/>
    <xf numFmtId="0" fontId="17" fillId="13" borderId="2" applyNumberFormat="0" applyAlignment="0" applyProtection="0"/>
    <xf numFmtId="0" fontId="62" fillId="45" borderId="3" applyNumberFormat="0" applyAlignment="0" applyProtection="0"/>
    <xf numFmtId="0" fontId="18" fillId="46" borderId="4" applyNumberFormat="0" applyAlignment="0" applyProtection="0"/>
    <xf numFmtId="0" fontId="63" fillId="45" borderId="1" applyNumberFormat="0" applyAlignment="0" applyProtection="0"/>
    <xf numFmtId="0" fontId="19" fillId="46" borderId="2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4" fillId="0" borderId="5" applyNumberFormat="0" applyFill="0" applyAlignment="0" applyProtection="0"/>
    <xf numFmtId="0" fontId="21" fillId="0" borderId="6" applyNumberFormat="0" applyFill="0" applyAlignment="0" applyProtection="0"/>
    <xf numFmtId="0" fontId="65" fillId="0" borderId="7" applyNumberFormat="0" applyFill="0" applyAlignment="0" applyProtection="0"/>
    <xf numFmtId="0" fontId="22" fillId="0" borderId="8" applyNumberFormat="0" applyFill="0" applyAlignment="0" applyProtection="0"/>
    <xf numFmtId="0" fontId="66" fillId="0" borderId="9" applyNumberFormat="0" applyFill="0" applyAlignment="0" applyProtection="0"/>
    <xf numFmtId="0" fontId="23" fillId="0" borderId="10" applyNumberFormat="0" applyFill="0" applyAlignment="0" applyProtection="0"/>
    <xf numFmtId="0" fontId="6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7" fillId="0" borderId="11" applyNumberFormat="0" applyFill="0" applyAlignment="0" applyProtection="0"/>
    <xf numFmtId="0" fontId="24" fillId="0" borderId="12" applyNumberFormat="0" applyFill="0" applyAlignment="0" applyProtection="0"/>
    <xf numFmtId="0" fontId="68" fillId="47" borderId="13" applyNumberFormat="0" applyAlignment="0" applyProtection="0"/>
    <xf numFmtId="0" fontId="25" fillId="48" borderId="14" applyNumberFormat="0" applyAlignment="0" applyProtection="0"/>
    <xf numFmtId="0" fontId="6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0" fillId="49" borderId="0" applyNumberFormat="0" applyBorder="0" applyAlignment="0" applyProtection="0"/>
    <xf numFmtId="0" fontId="27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1" fillId="0" borderId="0">
      <alignment/>
      <protection/>
    </xf>
    <xf numFmtId="0" fontId="28" fillId="0" borderId="0">
      <alignment horizontal="left"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2" fillId="51" borderId="0" applyNumberFormat="0" applyBorder="0" applyAlignment="0" applyProtection="0"/>
    <xf numFmtId="0" fontId="29" fillId="5" borderId="0" applyNumberFormat="0" applyBorder="0" applyAlignment="0" applyProtection="0"/>
    <xf numFmtId="0" fontId="7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74" fillId="0" borderId="17" applyNumberFormat="0" applyFill="0" applyAlignment="0" applyProtection="0"/>
    <xf numFmtId="0" fontId="31" fillId="0" borderId="18" applyNumberFormat="0" applyFill="0" applyAlignment="0" applyProtection="0"/>
    <xf numFmtId="0" fontId="7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6" fillId="54" borderId="0" applyNumberFormat="0" applyBorder="0" applyAlignment="0" applyProtection="0"/>
    <xf numFmtId="0" fontId="33" fillId="7" borderId="0" applyNumberFormat="0" applyBorder="0" applyAlignment="0" applyProtection="0"/>
  </cellStyleXfs>
  <cellXfs count="267"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77" fillId="55" borderId="19" xfId="0" applyFont="1" applyFill="1" applyBorder="1" applyAlignment="1">
      <alignment wrapText="1"/>
    </xf>
    <xf numFmtId="0" fontId="4" fillId="0" borderId="20" xfId="91" applyFont="1" applyFill="1" applyBorder="1" applyAlignment="1">
      <alignment horizontal="left" vertical="center" wrapText="1"/>
      <protection/>
    </xf>
    <xf numFmtId="0" fontId="6" fillId="0" borderId="20" xfId="91" applyFont="1" applyFill="1" applyBorder="1" applyAlignment="1">
      <alignment horizontal="left" vertical="center" wrapText="1"/>
      <protection/>
    </xf>
    <xf numFmtId="0" fontId="5" fillId="0" borderId="20" xfId="91" applyFont="1" applyFill="1" applyBorder="1" applyAlignment="1">
      <alignment horizontal="center" vertical="top" wrapText="1"/>
      <protection/>
    </xf>
    <xf numFmtId="0" fontId="5" fillId="0" borderId="20" xfId="91" applyFont="1" applyFill="1" applyBorder="1" applyAlignment="1">
      <alignment horizontal="center" vertical="top"/>
      <protection/>
    </xf>
    <xf numFmtId="0" fontId="5" fillId="0" borderId="0" xfId="91" applyFont="1" applyFill="1" applyAlignment="1">
      <alignment/>
      <protection/>
    </xf>
    <xf numFmtId="0" fontId="2" fillId="0" borderId="21" xfId="91" applyFont="1" applyFill="1" applyBorder="1" applyAlignment="1">
      <alignment horizontal="center"/>
      <protection/>
    </xf>
    <xf numFmtId="164" fontId="2" fillId="0" borderId="21" xfId="91" applyNumberFormat="1" applyFont="1" applyFill="1" applyBorder="1" applyAlignment="1">
      <alignment horizontal="center"/>
      <protection/>
    </xf>
    <xf numFmtId="165" fontId="8" fillId="7" borderId="21" xfId="91" applyNumberFormat="1" applyFont="1" applyFill="1" applyBorder="1">
      <alignment/>
      <protection/>
    </xf>
    <xf numFmtId="165" fontId="2" fillId="0" borderId="21" xfId="91" applyNumberFormat="1" applyFont="1" applyFill="1" applyBorder="1" applyAlignment="1">
      <alignment horizontal="center"/>
      <protection/>
    </xf>
    <xf numFmtId="0" fontId="3" fillId="0" borderId="0" xfId="91" applyFont="1" applyFill="1">
      <alignment/>
      <protection/>
    </xf>
    <xf numFmtId="0" fontId="3" fillId="0" borderId="0" xfId="91" applyFont="1" applyFill="1" applyBorder="1">
      <alignment/>
      <protection/>
    </xf>
    <xf numFmtId="0" fontId="2" fillId="0" borderId="22" xfId="91" applyFont="1" applyBorder="1" applyAlignment="1">
      <alignment horizontal="center" vertical="center" wrapText="1"/>
      <protection/>
    </xf>
    <xf numFmtId="0" fontId="2" fillId="0" borderId="22" xfId="91" applyFont="1" applyFill="1" applyBorder="1" applyAlignment="1">
      <alignment horizontal="center" vertical="center" wrapText="1"/>
      <protection/>
    </xf>
    <xf numFmtId="0" fontId="2" fillId="0" borderId="21" xfId="91" applyFont="1" applyBorder="1" applyAlignment="1">
      <alignment horizontal="center" vertical="center" wrapText="1"/>
      <protection/>
    </xf>
    <xf numFmtId="0" fontId="2" fillId="0" borderId="21" xfId="91" applyFont="1" applyFill="1" applyBorder="1" applyAlignment="1">
      <alignment horizontal="center" vertical="center" wrapText="1"/>
      <protection/>
    </xf>
    <xf numFmtId="0" fontId="10" fillId="0" borderId="21" xfId="91" applyFont="1" applyFill="1" applyBorder="1" applyAlignment="1">
      <alignment horizontal="center" vertical="center" wrapText="1"/>
      <protection/>
    </xf>
    <xf numFmtId="0" fontId="10" fillId="0" borderId="21" xfId="91" applyFont="1" applyFill="1" applyBorder="1" applyAlignment="1">
      <alignment horizontal="center"/>
      <protection/>
    </xf>
    <xf numFmtId="0" fontId="15" fillId="0" borderId="0" xfId="91" applyFont="1" applyFill="1" applyBorder="1" applyAlignment="1">
      <alignment horizontal="left" vertical="center" wrapText="1"/>
      <protection/>
    </xf>
    <xf numFmtId="0" fontId="2" fillId="0" borderId="21" xfId="91" applyFont="1" applyBorder="1" applyAlignment="1">
      <alignment horizontal="center" vertical="center"/>
      <protection/>
    </xf>
    <xf numFmtId="0" fontId="10" fillId="0" borderId="21" xfId="91" applyFont="1" applyFill="1" applyBorder="1" applyAlignment="1">
      <alignment horizontal="center" vertical="center"/>
      <protection/>
    </xf>
    <xf numFmtId="0" fontId="2" fillId="0" borderId="21" xfId="91" applyFont="1" applyFill="1" applyBorder="1" applyAlignment="1">
      <alignment horizontal="center" vertical="center"/>
      <protection/>
    </xf>
    <xf numFmtId="0" fontId="2" fillId="0" borderId="21" xfId="91" applyNumberFormat="1" applyFont="1" applyBorder="1" applyAlignment="1">
      <alignment horizontal="center" vertical="center"/>
      <protection/>
    </xf>
    <xf numFmtId="165" fontId="12" fillId="7" borderId="21" xfId="91" applyNumberFormat="1" applyFont="1" applyFill="1" applyBorder="1" applyAlignment="1">
      <alignment horizontal="right" vertical="center"/>
      <protection/>
    </xf>
    <xf numFmtId="166" fontId="2" fillId="0" borderId="23" xfId="0" applyNumberFormat="1" applyFont="1" applyBorder="1" applyAlignment="1" applyProtection="1">
      <alignment horizontal="center" vertical="center" wrapText="1"/>
      <protection/>
    </xf>
    <xf numFmtId="166" fontId="2" fillId="0" borderId="21" xfId="0" applyNumberFormat="1" applyFont="1" applyBorder="1" applyAlignment="1" applyProtection="1">
      <alignment horizontal="center" vertical="center" wrapText="1"/>
      <protection/>
    </xf>
    <xf numFmtId="0" fontId="11" fillId="0" borderId="21" xfId="91" applyFont="1" applyFill="1" applyBorder="1" applyAlignment="1">
      <alignment horizontal="left" vertical="center" wrapText="1"/>
      <protection/>
    </xf>
    <xf numFmtId="0" fontId="34" fillId="0" borderId="21" xfId="91" applyFont="1" applyFill="1" applyBorder="1" applyAlignment="1">
      <alignment horizontal="left" vertical="center" wrapText="1"/>
      <protection/>
    </xf>
    <xf numFmtId="0" fontId="11" fillId="0" borderId="21" xfId="91" applyFont="1" applyFill="1" applyBorder="1" applyAlignment="1">
      <alignment horizontal="center" vertical="center" wrapText="1"/>
      <protection/>
    </xf>
    <xf numFmtId="0" fontId="78" fillId="0" borderId="21" xfId="0" applyFont="1" applyBorder="1" applyAlignment="1">
      <alignment horizontal="center" vertical="center"/>
    </xf>
    <xf numFmtId="49" fontId="11" fillId="0" borderId="21" xfId="91" applyNumberFormat="1" applyFont="1" applyFill="1" applyBorder="1" applyAlignment="1">
      <alignment horizontal="center" vertical="center" wrapText="1"/>
      <protection/>
    </xf>
    <xf numFmtId="3" fontId="11" fillId="0" borderId="21" xfId="91" applyNumberFormat="1" applyFont="1" applyFill="1" applyBorder="1" applyAlignment="1" applyProtection="1">
      <alignment horizontal="right" vertical="center" wrapText="1"/>
      <protection locked="0"/>
    </xf>
    <xf numFmtId="0" fontId="11" fillId="0" borderId="21" xfId="91" applyNumberFormat="1" applyFont="1" applyFill="1" applyBorder="1" applyAlignment="1" applyProtection="1">
      <alignment horizontal="center" vertical="center"/>
      <protection/>
    </xf>
    <xf numFmtId="0" fontId="36" fillId="0" borderId="0" xfId="91" applyFont="1" applyFill="1" applyBorder="1" applyAlignment="1">
      <alignment horizontal="center" vertical="center" wrapText="1"/>
      <protection/>
    </xf>
    <xf numFmtId="0" fontId="36" fillId="0" borderId="0" xfId="91" applyFont="1" applyFill="1" applyBorder="1" applyAlignment="1">
      <alignment horizontal="right" vertical="center" wrapText="1"/>
      <protection/>
    </xf>
    <xf numFmtId="0" fontId="11" fillId="56" borderId="21" xfId="91" applyFont="1" applyFill="1" applyBorder="1" applyAlignment="1" applyProtection="1">
      <alignment horizontal="center" vertical="center" wrapText="1"/>
      <protection/>
    </xf>
    <xf numFmtId="0" fontId="11" fillId="0" borderId="21" xfId="91" applyFont="1" applyFill="1" applyBorder="1" applyAlignment="1" applyProtection="1">
      <alignment horizontal="center" vertical="center" wrapText="1"/>
      <protection/>
    </xf>
    <xf numFmtId="49" fontId="11" fillId="0" borderId="21" xfId="91" applyNumberFormat="1" applyFont="1" applyFill="1" applyBorder="1" applyAlignment="1" applyProtection="1">
      <alignment horizontal="center" vertical="center" wrapText="1"/>
      <protection/>
    </xf>
    <xf numFmtId="0" fontId="2" fillId="0" borderId="24" xfId="91" applyFont="1" applyFill="1" applyBorder="1" applyAlignment="1">
      <alignment horizontal="center" vertical="center" wrapText="1"/>
      <protection/>
    </xf>
    <xf numFmtId="3" fontId="11" fillId="0" borderId="21" xfId="91" applyNumberFormat="1" applyFont="1" applyFill="1" applyBorder="1" applyAlignment="1" applyProtection="1">
      <alignment horizontal="center" vertical="center"/>
      <protection/>
    </xf>
    <xf numFmtId="0" fontId="11" fillId="0" borderId="21" xfId="91" applyFont="1" applyFill="1" applyBorder="1" applyAlignment="1" applyProtection="1">
      <alignment vertical="center" wrapText="1"/>
      <protection/>
    </xf>
    <xf numFmtId="3" fontId="11" fillId="0" borderId="21" xfId="91" applyNumberFormat="1" applyFont="1" applyFill="1" applyBorder="1" applyAlignment="1" applyProtection="1">
      <alignment horizontal="center" vertical="center" wrapText="1"/>
      <protection/>
    </xf>
    <xf numFmtId="0" fontId="11" fillId="0" borderId="21" xfId="91" applyFont="1" applyFill="1" applyBorder="1" applyAlignment="1" applyProtection="1">
      <alignment horizontal="left" vertical="center" wrapText="1" indent="3"/>
      <protection/>
    </xf>
    <xf numFmtId="0" fontId="11" fillId="0" borderId="21" xfId="91" applyFont="1" applyFill="1" applyBorder="1" applyAlignment="1" applyProtection="1">
      <alignment horizontal="left" vertical="center" wrapText="1" indent="5"/>
      <protection/>
    </xf>
    <xf numFmtId="3" fontId="34" fillId="7" borderId="21" xfId="91" applyNumberFormat="1" applyFont="1" applyFill="1" applyBorder="1" applyAlignment="1" applyProtection="1">
      <alignment horizontal="right" vertical="center" wrapText="1"/>
      <protection/>
    </xf>
    <xf numFmtId="0" fontId="14" fillId="0" borderId="0" xfId="91" applyFont="1" applyFill="1" applyBorder="1" applyAlignment="1" applyProtection="1">
      <alignment wrapText="1"/>
      <protection/>
    </xf>
    <xf numFmtId="0" fontId="2" fillId="0" borderId="0" xfId="91" applyFill="1">
      <alignment/>
      <protection/>
    </xf>
    <xf numFmtId="0" fontId="40" fillId="0" borderId="0" xfId="90" applyNumberFormat="1" applyFont="1" applyFill="1" applyBorder="1" applyAlignment="1" applyProtection="1">
      <alignment wrapText="1"/>
      <protection locked="0"/>
    </xf>
    <xf numFmtId="0" fontId="41" fillId="0" borderId="0" xfId="90" applyFont="1" applyFill="1" applyBorder="1" applyAlignment="1">
      <alignment horizontal="left" wrapText="1"/>
      <protection/>
    </xf>
    <xf numFmtId="0" fontId="41" fillId="0" borderId="19" xfId="91" applyNumberFormat="1" applyFont="1" applyFill="1" applyBorder="1" applyAlignment="1" applyProtection="1">
      <alignment horizontal="center" wrapText="1"/>
      <protection locked="0"/>
    </xf>
    <xf numFmtId="165" fontId="14" fillId="0" borderId="21" xfId="91" applyNumberFormat="1" applyFont="1" applyBorder="1" applyAlignment="1" applyProtection="1">
      <alignment horizontal="right"/>
      <protection locked="0"/>
    </xf>
    <xf numFmtId="165" fontId="14" fillId="0" borderId="21" xfId="91" applyNumberFormat="1" applyFont="1" applyFill="1" applyBorder="1" applyAlignment="1" applyProtection="1">
      <alignment horizontal="right"/>
      <protection locked="0"/>
    </xf>
    <xf numFmtId="166" fontId="2" fillId="0" borderId="21" xfId="91" applyNumberFormat="1" applyFont="1" applyFill="1" applyBorder="1" applyAlignment="1" applyProtection="1">
      <alignment horizontal="center" vertical="center"/>
      <protection/>
    </xf>
    <xf numFmtId="0" fontId="11" fillId="0" borderId="22" xfId="91" applyFont="1" applyBorder="1" applyAlignment="1">
      <alignment vertical="center" wrapText="1"/>
      <protection/>
    </xf>
    <xf numFmtId="49" fontId="2" fillId="0" borderId="22" xfId="91" applyNumberFormat="1" applyFont="1" applyFill="1" applyBorder="1" applyAlignment="1">
      <alignment horizontal="center" vertical="center" wrapText="1"/>
      <protection/>
    </xf>
    <xf numFmtId="3" fontId="2" fillId="0" borderId="21" xfId="91" applyNumberFormat="1" applyFont="1" applyFill="1" applyBorder="1" applyAlignment="1" applyProtection="1">
      <alignment horizontal="center" vertical="center"/>
      <protection/>
    </xf>
    <xf numFmtId="0" fontId="42" fillId="0" borderId="0" xfId="91" applyFont="1" applyFill="1" applyBorder="1" applyAlignment="1">
      <alignment horizontal="left" wrapText="1"/>
      <protection/>
    </xf>
    <xf numFmtId="0" fontId="2" fillId="0" borderId="25" xfId="91" applyFont="1" applyFill="1" applyBorder="1" applyAlignment="1" applyProtection="1">
      <alignment horizontal="center" vertical="center" wrapText="1"/>
      <protection/>
    </xf>
    <xf numFmtId="0" fontId="2" fillId="0" borderId="21" xfId="91" applyFont="1" applyFill="1" applyBorder="1" applyAlignment="1" applyProtection="1">
      <alignment horizontal="center" vertical="center" wrapText="1"/>
      <protection/>
    </xf>
    <xf numFmtId="0" fontId="8" fillId="0" borderId="21" xfId="91" applyFont="1" applyFill="1" applyBorder="1" applyAlignment="1">
      <alignment vertical="center" wrapText="1"/>
      <protection/>
    </xf>
    <xf numFmtId="0" fontId="11" fillId="0" borderId="22" xfId="91" applyFont="1" applyBorder="1" applyAlignment="1">
      <alignment horizontal="left" vertical="center" wrapText="1" indent="2"/>
      <protection/>
    </xf>
    <xf numFmtId="0" fontId="2" fillId="0" borderId="21" xfId="91" applyNumberFormat="1" applyFont="1" applyFill="1" applyBorder="1" applyAlignment="1">
      <alignment horizontal="center"/>
      <protection/>
    </xf>
    <xf numFmtId="0" fontId="2" fillId="0" borderId="24" xfId="91" applyNumberFormat="1" applyFont="1" applyFill="1" applyBorder="1" applyAlignment="1">
      <alignment horizontal="center"/>
      <protection/>
    </xf>
    <xf numFmtId="0" fontId="11" fillId="0" borderId="21" xfId="91" applyFont="1" applyBorder="1" applyAlignment="1">
      <alignment horizontal="left" vertical="center" wrapText="1" indent="3"/>
      <protection/>
    </xf>
    <xf numFmtId="165" fontId="14" fillId="0" borderId="21" xfId="91" applyNumberFormat="1" applyFont="1" applyFill="1" applyBorder="1" applyAlignment="1" applyProtection="1">
      <alignment horizontal="right" wrapText="1"/>
      <protection locked="0"/>
    </xf>
    <xf numFmtId="166" fontId="14" fillId="0" borderId="21" xfId="91" applyNumberFormat="1" applyFont="1" applyFill="1" applyBorder="1" applyAlignment="1" applyProtection="1">
      <alignment horizontal="right" wrapText="1"/>
      <protection locked="0"/>
    </xf>
    <xf numFmtId="0" fontId="11" fillId="0" borderId="0" xfId="0" applyFont="1" applyFill="1" applyAlignment="1">
      <alignment wrapText="1"/>
    </xf>
    <xf numFmtId="0" fontId="78" fillId="0" borderId="0" xfId="0" applyFont="1" applyFill="1" applyAlignment="1">
      <alignment wrapText="1"/>
    </xf>
    <xf numFmtId="0" fontId="71" fillId="0" borderId="0" xfId="0" applyFont="1" applyBorder="1" applyAlignment="1">
      <alignment/>
    </xf>
    <xf numFmtId="0" fontId="2" fillId="55" borderId="21" xfId="91" applyFont="1" applyFill="1" applyBorder="1" applyAlignment="1" applyProtection="1">
      <alignment horizontal="center" vertical="center" wrapText="1"/>
      <protection/>
    </xf>
    <xf numFmtId="0" fontId="2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 wrapText="1"/>
    </xf>
    <xf numFmtId="3" fontId="8" fillId="7" borderId="21" xfId="91" applyNumberFormat="1" applyFont="1" applyFill="1" applyBorder="1" applyAlignment="1" applyProtection="1">
      <alignment horizontal="right" vertical="center" wrapText="1"/>
      <protection/>
    </xf>
    <xf numFmtId="166" fontId="2" fillId="0" borderId="21" xfId="0" applyNumberFormat="1" applyFont="1" applyFill="1" applyBorder="1" applyAlignment="1" applyProtection="1">
      <alignment horizontal="center" vertical="center" wrapText="1"/>
      <protection/>
    </xf>
    <xf numFmtId="166" fontId="8" fillId="7" borderId="21" xfId="91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166" fontId="2" fillId="0" borderId="0" xfId="0" applyNumberFormat="1" applyFont="1" applyFill="1" applyBorder="1" applyAlignment="1" applyProtection="1">
      <alignment horizontal="center" vertical="center" wrapText="1"/>
      <protection/>
    </xf>
    <xf numFmtId="166" fontId="8" fillId="0" borderId="0" xfId="91" applyNumberFormat="1" applyFont="1" applyFill="1" applyBorder="1" applyAlignment="1" applyProtection="1">
      <alignment vertical="center" wrapText="1"/>
      <protection/>
    </xf>
    <xf numFmtId="49" fontId="45" fillId="0" borderId="0" xfId="91" applyNumberFormat="1" applyFont="1" applyFill="1" applyAlignment="1" applyProtection="1">
      <alignment horizontal="left" wrapText="1"/>
      <protection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79" fillId="0" borderId="0" xfId="0" applyFont="1" applyAlignment="1">
      <alignment/>
    </xf>
    <xf numFmtId="165" fontId="46" fillId="7" borderId="21" xfId="91" applyNumberFormat="1" applyFont="1" applyFill="1" applyBorder="1" applyAlignment="1" applyProtection="1">
      <alignment horizontal="right"/>
      <protection/>
    </xf>
    <xf numFmtId="165" fontId="8" fillId="7" borderId="21" xfId="91" applyNumberFormat="1" applyFont="1" applyFill="1" applyBorder="1" applyAlignment="1" applyProtection="1">
      <alignment horizontal="right"/>
      <protection/>
    </xf>
    <xf numFmtId="165" fontId="46" fillId="7" borderId="21" xfId="91" applyNumberFormat="1" applyFont="1" applyFill="1" applyBorder="1" applyAlignment="1" applyProtection="1">
      <alignment horizontal="right" wrapText="1"/>
      <protection/>
    </xf>
    <xf numFmtId="166" fontId="46" fillId="7" borderId="21" xfId="91" applyNumberFormat="1" applyFont="1" applyFill="1" applyBorder="1" applyAlignment="1" applyProtection="1">
      <alignment horizontal="right" wrapText="1"/>
      <protection/>
    </xf>
    <xf numFmtId="165" fontId="8" fillId="7" borderId="21" xfId="91" applyNumberFormat="1" applyFont="1" applyFill="1" applyBorder="1" applyAlignment="1">
      <alignment horizontal="center" vertical="center"/>
      <protection/>
    </xf>
    <xf numFmtId="166" fontId="14" fillId="0" borderId="21" xfId="91" applyNumberFormat="1" applyFont="1" applyBorder="1" applyAlignment="1" applyProtection="1">
      <alignment horizontal="right"/>
      <protection locked="0"/>
    </xf>
    <xf numFmtId="166" fontId="14" fillId="0" borderId="21" xfId="91" applyNumberFormat="1" applyFont="1" applyFill="1" applyBorder="1" applyAlignment="1" applyProtection="1">
      <alignment horizontal="right"/>
      <protection locked="0"/>
    </xf>
    <xf numFmtId="0" fontId="71" fillId="0" borderId="0" xfId="0" applyFont="1" applyFill="1" applyAlignment="1">
      <alignment/>
    </xf>
    <xf numFmtId="0" fontId="2" fillId="0" borderId="26" xfId="91" applyFont="1" applyFill="1" applyBorder="1" applyAlignment="1">
      <alignment horizontal="center" vertical="center" wrapText="1"/>
      <protection/>
    </xf>
    <xf numFmtId="49" fontId="11" fillId="0" borderId="21" xfId="91" applyNumberFormat="1" applyFont="1" applyFill="1" applyBorder="1" applyAlignment="1" applyProtection="1">
      <alignment horizontal="center" vertical="center"/>
      <protection/>
    </xf>
    <xf numFmtId="49" fontId="13" fillId="0" borderId="0" xfId="91" applyNumberFormat="1" applyFont="1" applyBorder="1" applyAlignment="1" applyProtection="1">
      <alignment horizontal="center" wrapText="1"/>
      <protection/>
    </xf>
    <xf numFmtId="0" fontId="13" fillId="0" borderId="0" xfId="91" applyFont="1" applyBorder="1" applyAlignment="1" applyProtection="1">
      <alignment horizontal="left" wrapText="1"/>
      <protection/>
    </xf>
    <xf numFmtId="0" fontId="3" fillId="0" borderId="0" xfId="91" applyFont="1" applyProtection="1">
      <alignment/>
      <protection/>
    </xf>
    <xf numFmtId="0" fontId="3" fillId="0" borderId="19" xfId="91" applyFont="1" applyBorder="1" applyAlignment="1" applyProtection="1">
      <alignment wrapText="1"/>
      <protection/>
    </xf>
    <xf numFmtId="0" fontId="2" fillId="0" borderId="22" xfId="91" applyFont="1" applyBorder="1" applyAlignment="1" applyProtection="1">
      <alignment horizontal="center" vertical="center" wrapText="1"/>
      <protection/>
    </xf>
    <xf numFmtId="0" fontId="2" fillId="0" borderId="21" xfId="91" applyFont="1" applyBorder="1" applyAlignment="1" applyProtection="1">
      <alignment horizontal="center" vertical="center" wrapText="1"/>
      <protection/>
    </xf>
    <xf numFmtId="0" fontId="2" fillId="0" borderId="24" xfId="91" applyFont="1" applyBorder="1" applyAlignment="1" applyProtection="1">
      <alignment horizontal="center" vertical="center" wrapText="1"/>
      <protection/>
    </xf>
    <xf numFmtId="0" fontId="34" fillId="0" borderId="21" xfId="91" applyFont="1" applyBorder="1" applyAlignment="1" applyProtection="1">
      <alignment vertical="center" wrapText="1"/>
      <protection/>
    </xf>
    <xf numFmtId="0" fontId="8" fillId="0" borderId="21" xfId="91" applyFont="1" applyBorder="1" applyAlignment="1" applyProtection="1">
      <alignment horizontal="center" vertical="center" wrapText="1"/>
      <protection/>
    </xf>
    <xf numFmtId="49" fontId="2" fillId="0" borderId="21" xfId="91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15" fillId="0" borderId="0" xfId="91" applyFont="1" applyFill="1" applyBorder="1" applyAlignment="1">
      <alignment vertical="top" wrapText="1"/>
      <protection/>
    </xf>
    <xf numFmtId="0" fontId="42" fillId="0" borderId="0" xfId="91" applyFont="1" applyFill="1" applyBorder="1" applyAlignment="1">
      <alignment wrapText="1"/>
      <protection/>
    </xf>
    <xf numFmtId="0" fontId="2" fillId="0" borderId="22" xfId="91" applyFont="1" applyFill="1" applyBorder="1" applyAlignment="1">
      <alignment vertical="center" wrapText="1"/>
      <protection/>
    </xf>
    <xf numFmtId="0" fontId="2" fillId="0" borderId="21" xfId="91" applyFont="1" applyFill="1" applyBorder="1" applyAlignment="1">
      <alignment horizontal="left" vertical="center" wrapText="1"/>
      <protection/>
    </xf>
    <xf numFmtId="0" fontId="2" fillId="0" borderId="26" xfId="91" applyFont="1" applyFill="1" applyBorder="1" applyAlignment="1">
      <alignment horizontal="center" wrapText="1"/>
      <protection/>
    </xf>
    <xf numFmtId="49" fontId="2" fillId="0" borderId="21" xfId="91" applyNumberFormat="1" applyFont="1" applyFill="1" applyBorder="1" applyAlignment="1">
      <alignment horizontal="center" vertical="center" wrapText="1"/>
      <protection/>
    </xf>
    <xf numFmtId="0" fontId="2" fillId="0" borderId="21" xfId="91" applyFont="1" applyFill="1" applyBorder="1" applyAlignment="1">
      <alignment vertical="center" wrapText="1"/>
      <protection/>
    </xf>
    <xf numFmtId="0" fontId="14" fillId="0" borderId="0" xfId="107">
      <alignment/>
      <protection/>
    </xf>
    <xf numFmtId="0" fontId="14" fillId="46" borderId="0" xfId="108" applyFill="1" applyAlignment="1">
      <alignment horizontal="center" vertical="center" wrapText="1"/>
      <protection/>
    </xf>
    <xf numFmtId="0" fontId="14" fillId="0" borderId="0" xfId="108">
      <alignment/>
      <protection/>
    </xf>
    <xf numFmtId="49" fontId="14" fillId="0" borderId="0" xfId="108" applyNumberFormat="1" applyFont="1">
      <alignment/>
      <protection/>
    </xf>
    <xf numFmtId="0" fontId="14" fillId="0" borderId="0" xfId="108" applyAlignment="1">
      <alignment wrapText="1"/>
      <protection/>
    </xf>
    <xf numFmtId="49" fontId="49" fillId="0" borderId="0" xfId="107" applyNumberFormat="1" applyFont="1" applyAlignment="1">
      <alignment horizontal="center" vertical="center" wrapText="1"/>
      <protection/>
    </xf>
    <xf numFmtId="49" fontId="49" fillId="0" borderId="0" xfId="107" applyNumberFormat="1" applyFont="1" applyAlignment="1">
      <alignment horizontal="center" wrapText="1"/>
      <protection/>
    </xf>
    <xf numFmtId="0" fontId="49" fillId="0" borderId="0" xfId="107" applyFont="1" applyAlignment="1">
      <alignment wrapText="1"/>
      <protection/>
    </xf>
    <xf numFmtId="0" fontId="49" fillId="0" borderId="0" xfId="107" applyFont="1">
      <alignment/>
      <protection/>
    </xf>
    <xf numFmtId="49" fontId="49" fillId="0" borderId="0" xfId="107" applyNumberFormat="1" applyFont="1" applyAlignment="1">
      <alignment horizontal="center" vertical="center"/>
      <protection/>
    </xf>
    <xf numFmtId="49" fontId="51" fillId="0" borderId="0" xfId="107" applyNumberFormat="1" applyFont="1">
      <alignment/>
      <protection/>
    </xf>
    <xf numFmtId="0" fontId="52" fillId="0" borderId="0" xfId="107" applyFont="1" applyAlignment="1">
      <alignment horizontal="center"/>
      <protection/>
    </xf>
    <xf numFmtId="0" fontId="51" fillId="0" borderId="0" xfId="107" applyFont="1">
      <alignment/>
      <protection/>
    </xf>
    <xf numFmtId="0" fontId="80" fillId="0" borderId="0" xfId="107" applyFont="1">
      <alignment/>
      <protection/>
    </xf>
    <xf numFmtId="49" fontId="51" fillId="0" borderId="0" xfId="107" applyNumberFormat="1" applyFont="1">
      <alignment/>
      <protection/>
    </xf>
    <xf numFmtId="0" fontId="53" fillId="0" borderId="0" xfId="107" applyNumberFormat="1" applyFont="1">
      <alignment/>
      <protection/>
    </xf>
    <xf numFmtId="49" fontId="14" fillId="0" borderId="0" xfId="107" applyNumberFormat="1">
      <alignment/>
      <protection/>
    </xf>
    <xf numFmtId="49" fontId="46" fillId="0" borderId="0" xfId="107" applyNumberFormat="1" applyFont="1" applyAlignment="1">
      <alignment horizontal="center"/>
      <protection/>
    </xf>
    <xf numFmtId="0" fontId="14" fillId="0" borderId="0" xfId="107" applyNumberFormat="1">
      <alignment/>
      <protection/>
    </xf>
    <xf numFmtId="0" fontId="46" fillId="0" borderId="0" xfId="107" applyFont="1" applyAlignment="1">
      <alignment wrapText="1"/>
      <protection/>
    </xf>
    <xf numFmtId="0" fontId="14" fillId="0" borderId="0" xfId="107" applyFont="1" applyAlignment="1">
      <alignment horizontal="center" vertical="center"/>
      <protection/>
    </xf>
    <xf numFmtId="0" fontId="14" fillId="0" borderId="0" xfId="107" applyFont="1">
      <alignment/>
      <protection/>
    </xf>
    <xf numFmtId="49" fontId="54" fillId="0" borderId="0" xfId="90" applyNumberFormat="1" applyFont="1" applyBorder="1" applyAlignment="1">
      <alignment horizontal="left"/>
      <protection/>
    </xf>
    <xf numFmtId="0" fontId="50" fillId="0" borderId="0" xfId="90" applyFont="1" applyBorder="1" applyAlignment="1">
      <alignment horizontal="center"/>
      <protection/>
    </xf>
    <xf numFmtId="49" fontId="55" fillId="0" borderId="21" xfId="90" applyNumberFormat="1" applyFont="1" applyBorder="1" applyAlignment="1">
      <alignment horizontal="center"/>
      <protection/>
    </xf>
    <xf numFmtId="49" fontId="49" fillId="0" borderId="0" xfId="107" applyNumberFormat="1" applyFont="1" applyAlignment="1">
      <alignment horizontal="left" vertical="center"/>
      <protection/>
    </xf>
    <xf numFmtId="0" fontId="11" fillId="0" borderId="22" xfId="91" applyFont="1" applyFill="1" applyBorder="1" applyAlignment="1">
      <alignment horizontal="left" vertical="center" wrapText="1" indent="4"/>
      <protection/>
    </xf>
    <xf numFmtId="0" fontId="11" fillId="0" borderId="21" xfId="91" applyFont="1" applyFill="1" applyBorder="1" applyAlignment="1">
      <alignment horizontal="left" vertical="center" wrapText="1" indent="3"/>
      <protection/>
    </xf>
    <xf numFmtId="3" fontId="2" fillId="0" borderId="21" xfId="91" applyNumberFormat="1" applyFont="1" applyFill="1" applyBorder="1" applyAlignment="1" applyProtection="1">
      <alignment vertical="center" wrapText="1"/>
      <protection locked="0"/>
    </xf>
    <xf numFmtId="166" fontId="2" fillId="0" borderId="21" xfId="91" applyNumberFormat="1" applyFont="1" applyFill="1" applyBorder="1" applyAlignment="1" applyProtection="1">
      <alignment vertical="center" wrapText="1"/>
      <protection locked="0"/>
    </xf>
    <xf numFmtId="3" fontId="2" fillId="0" borderId="21" xfId="91" applyNumberFormat="1" applyFont="1" applyFill="1" applyBorder="1" applyAlignment="1" applyProtection="1">
      <alignment horizontal="right" vertical="center" wrapText="1"/>
      <protection locked="0"/>
    </xf>
    <xf numFmtId="0" fontId="78" fillId="0" borderId="21" xfId="0" applyFont="1" applyBorder="1" applyAlignment="1">
      <alignment horizontal="center"/>
    </xf>
    <xf numFmtId="0" fontId="2" fillId="0" borderId="21" xfId="91" applyNumberFormat="1" applyFont="1" applyFill="1" applyBorder="1" applyAlignment="1">
      <alignment horizontal="center" vertical="center"/>
      <protection/>
    </xf>
    <xf numFmtId="0" fontId="2" fillId="0" borderId="21" xfId="91" applyNumberFormat="1" applyFont="1" applyFill="1" applyBorder="1" applyAlignment="1">
      <alignment horizontal="center" vertical="center" wrapText="1"/>
      <protection/>
    </xf>
    <xf numFmtId="165" fontId="8" fillId="7" borderId="21" xfId="91" applyNumberFormat="1" applyFont="1" applyFill="1" applyBorder="1" applyAlignment="1">
      <alignment vertical="center"/>
      <protection/>
    </xf>
    <xf numFmtId="0" fontId="0" fillId="0" borderId="21" xfId="0" applyBorder="1" applyAlignment="1">
      <alignment horizontal="center" vertical="center" wrapText="1"/>
    </xf>
    <xf numFmtId="0" fontId="39" fillId="0" borderId="19" xfId="91" applyNumberFormat="1" applyFont="1" applyFill="1" applyBorder="1" applyAlignment="1" applyProtection="1">
      <alignment horizontal="center" wrapText="1"/>
      <protection/>
    </xf>
    <xf numFmtId="0" fontId="11" fillId="0" borderId="20" xfId="91" applyFont="1" applyFill="1" applyBorder="1" applyAlignment="1" applyProtection="1">
      <alignment horizontal="center" vertical="top" wrapText="1"/>
      <protection/>
    </xf>
    <xf numFmtId="0" fontId="36" fillId="0" borderId="0" xfId="91" applyFont="1" applyFill="1" applyBorder="1" applyAlignment="1">
      <alignment horizontal="center" vertical="center" wrapText="1"/>
      <protection/>
    </xf>
    <xf numFmtId="0" fontId="8" fillId="0" borderId="23" xfId="91" applyFont="1" applyFill="1" applyBorder="1" applyAlignment="1">
      <alignment horizontal="left" vertical="center" wrapText="1"/>
      <protection/>
    </xf>
    <xf numFmtId="0" fontId="8" fillId="0" borderId="27" xfId="91" applyFont="1" applyFill="1" applyBorder="1" applyAlignment="1">
      <alignment horizontal="left" vertical="center" wrapText="1"/>
      <protection/>
    </xf>
    <xf numFmtId="0" fontId="8" fillId="0" borderId="28" xfId="91" applyFont="1" applyFill="1" applyBorder="1" applyAlignment="1">
      <alignment horizontal="left" vertical="center" wrapText="1"/>
      <protection/>
    </xf>
    <xf numFmtId="0" fontId="8" fillId="57" borderId="23" xfId="91" applyFont="1" applyFill="1" applyBorder="1" applyAlignment="1">
      <alignment horizontal="center" vertical="center" wrapText="1"/>
      <protection/>
    </xf>
    <xf numFmtId="0" fontId="8" fillId="57" borderId="28" xfId="91" applyFont="1" applyFill="1" applyBorder="1" applyAlignment="1">
      <alignment horizontal="center" vertical="center" wrapText="1"/>
      <protection/>
    </xf>
    <xf numFmtId="0" fontId="34" fillId="57" borderId="23" xfId="91" applyFont="1" applyFill="1" applyBorder="1" applyAlignment="1">
      <alignment horizontal="left" vertical="center" wrapText="1"/>
      <protection/>
    </xf>
    <xf numFmtId="0" fontId="34" fillId="57" borderId="27" xfId="91" applyFont="1" applyFill="1" applyBorder="1" applyAlignment="1">
      <alignment horizontal="left" vertical="center" wrapText="1"/>
      <protection/>
    </xf>
    <xf numFmtId="0" fontId="34" fillId="57" borderId="28" xfId="91" applyFont="1" applyFill="1" applyBorder="1" applyAlignment="1">
      <alignment horizontal="left" vertical="center" wrapText="1"/>
      <protection/>
    </xf>
    <xf numFmtId="0" fontId="11" fillId="57" borderId="23" xfId="91" applyFont="1" applyFill="1" applyBorder="1" applyAlignment="1">
      <alignment horizontal="center" vertical="center"/>
      <protection/>
    </xf>
    <xf numFmtId="0" fontId="11" fillId="57" borderId="28" xfId="91" applyFont="1" applyFill="1" applyBorder="1" applyAlignment="1">
      <alignment horizontal="center" vertical="center"/>
      <protection/>
    </xf>
    <xf numFmtId="0" fontId="11" fillId="57" borderId="23" xfId="91" applyFont="1" applyFill="1" applyBorder="1" applyAlignment="1">
      <alignment horizontal="center" vertical="center" wrapText="1"/>
      <protection/>
    </xf>
    <xf numFmtId="0" fontId="11" fillId="57" borderId="28" xfId="91" applyFont="1" applyFill="1" applyBorder="1" applyAlignment="1">
      <alignment horizontal="center" vertical="center" wrapText="1"/>
      <protection/>
    </xf>
    <xf numFmtId="0" fontId="36" fillId="0" borderId="19" xfId="91" applyFont="1" applyFill="1" applyBorder="1" applyAlignment="1" applyProtection="1">
      <alignment horizontal="center" vertical="center" wrapText="1"/>
      <protection locked="0"/>
    </xf>
    <xf numFmtId="0" fontId="11" fillId="0" borderId="0" xfId="91" applyFont="1" applyFill="1" applyAlignment="1">
      <alignment horizontal="center" vertical="top"/>
      <protection/>
    </xf>
    <xf numFmtId="0" fontId="35" fillId="0" borderId="20" xfId="91" applyFont="1" applyBorder="1" applyAlignment="1" applyProtection="1">
      <alignment horizontal="center" vertical="top" wrapText="1"/>
      <protection/>
    </xf>
    <xf numFmtId="0" fontId="37" fillId="0" borderId="19" xfId="91" applyFont="1" applyBorder="1" applyAlignment="1">
      <alignment horizontal="left" vertical="center" wrapText="1"/>
      <protection/>
    </xf>
    <xf numFmtId="0" fontId="11" fillId="0" borderId="25" xfId="91" applyFont="1" applyFill="1" applyBorder="1" applyAlignment="1">
      <alignment horizontal="center" vertical="center" wrapText="1"/>
      <protection/>
    </xf>
    <xf numFmtId="0" fontId="11" fillId="0" borderId="24" xfId="91" applyFont="1" applyFill="1" applyBorder="1" applyAlignment="1">
      <alignment horizontal="center" vertical="center" wrapText="1"/>
      <protection/>
    </xf>
    <xf numFmtId="0" fontId="11" fillId="0" borderId="22" xfId="91" applyFont="1" applyFill="1" applyBorder="1" applyAlignment="1">
      <alignment horizontal="center" vertical="center" wrapText="1"/>
      <protection/>
    </xf>
    <xf numFmtId="49" fontId="11" fillId="0" borderId="25" xfId="91" applyNumberFormat="1" applyFont="1" applyFill="1" applyBorder="1" applyAlignment="1">
      <alignment horizontal="center" vertical="center" wrapText="1"/>
      <protection/>
    </xf>
    <xf numFmtId="49" fontId="11" fillId="0" borderId="24" xfId="91" applyNumberFormat="1" applyFont="1" applyFill="1" applyBorder="1" applyAlignment="1">
      <alignment horizontal="center" vertical="center" wrapText="1"/>
      <protection/>
    </xf>
    <xf numFmtId="49" fontId="11" fillId="0" borderId="22" xfId="91" applyNumberFormat="1" applyFont="1" applyFill="1" applyBorder="1" applyAlignment="1">
      <alignment horizontal="center" vertical="center" wrapText="1"/>
      <protection/>
    </xf>
    <xf numFmtId="0" fontId="11" fillId="0" borderId="23" xfId="91" applyFont="1" applyFill="1" applyBorder="1" applyAlignment="1">
      <alignment horizontal="center" vertical="center" wrapText="1"/>
      <protection/>
    </xf>
    <xf numFmtId="0" fontId="11" fillId="0" borderId="27" xfId="91" applyFont="1" applyFill="1" applyBorder="1" applyAlignment="1">
      <alignment horizontal="center" vertical="center" wrapText="1"/>
      <protection/>
    </xf>
    <xf numFmtId="0" fontId="11" fillId="0" borderId="28" xfId="91" applyFont="1" applyFill="1" applyBorder="1" applyAlignment="1">
      <alignment horizontal="center" vertical="center" wrapText="1"/>
      <protection/>
    </xf>
    <xf numFmtId="0" fontId="11" fillId="0" borderId="25" xfId="91" applyFont="1" applyFill="1" applyBorder="1" applyAlignment="1" applyProtection="1">
      <alignment horizontal="center" vertical="center" wrapText="1"/>
      <protection/>
    </xf>
    <xf numFmtId="0" fontId="11" fillId="0" borderId="22" xfId="91" applyFont="1" applyFill="1" applyBorder="1" applyAlignment="1" applyProtection="1">
      <alignment horizontal="center" vertical="center" wrapText="1"/>
      <protection/>
    </xf>
    <xf numFmtId="0" fontId="11" fillId="56" borderId="25" xfId="91" applyFont="1" applyFill="1" applyBorder="1" applyAlignment="1" applyProtection="1">
      <alignment horizontal="center" vertical="center" wrapText="1"/>
      <protection/>
    </xf>
    <xf numFmtId="0" fontId="11" fillId="56" borderId="22" xfId="91" applyFont="1" applyFill="1" applyBorder="1" applyAlignment="1" applyProtection="1">
      <alignment horizontal="center" vertical="center" wrapText="1"/>
      <protection/>
    </xf>
    <xf numFmtId="0" fontId="9" fillId="4" borderId="21" xfId="91" applyFont="1" applyFill="1" applyBorder="1" applyAlignment="1">
      <alignment horizontal="center" vertical="center" wrapText="1"/>
      <protection/>
    </xf>
    <xf numFmtId="49" fontId="9" fillId="4" borderId="23" xfId="91" applyNumberFormat="1" applyFont="1" applyFill="1" applyBorder="1" applyAlignment="1">
      <alignment horizontal="center" vertical="center" wrapText="1"/>
      <protection/>
    </xf>
    <xf numFmtId="49" fontId="9" fillId="4" borderId="27" xfId="91" applyNumberFormat="1" applyFont="1" applyFill="1" applyBorder="1" applyAlignment="1">
      <alignment horizontal="center" vertical="center" wrapText="1"/>
      <protection/>
    </xf>
    <xf numFmtId="49" fontId="9" fillId="4" borderId="28" xfId="91" applyNumberFormat="1" applyFont="1" applyFill="1" applyBorder="1" applyAlignment="1">
      <alignment horizontal="center" vertical="center" wrapText="1"/>
      <protection/>
    </xf>
    <xf numFmtId="0" fontId="81" fillId="0" borderId="0" xfId="0" applyFont="1" applyAlignment="1">
      <alignment horizontal="left" wrapText="1"/>
    </xf>
    <xf numFmtId="0" fontId="81" fillId="0" borderId="0" xfId="0" applyFont="1" applyAlignment="1">
      <alignment horizontal="left"/>
    </xf>
    <xf numFmtId="0" fontId="9" fillId="4" borderId="23" xfId="91" applyFont="1" applyFill="1" applyBorder="1" applyAlignment="1">
      <alignment horizontal="center" vertical="center" wrapText="1"/>
      <protection/>
    </xf>
    <xf numFmtId="0" fontId="9" fillId="4" borderId="27" xfId="91" applyFont="1" applyFill="1" applyBorder="1" applyAlignment="1">
      <alignment horizontal="center" vertical="center" wrapText="1"/>
      <protection/>
    </xf>
    <xf numFmtId="0" fontId="9" fillId="4" borderId="28" xfId="91" applyFont="1" applyFill="1" applyBorder="1" applyAlignment="1">
      <alignment horizontal="center" vertical="center" wrapText="1"/>
      <protection/>
    </xf>
    <xf numFmtId="0" fontId="48" fillId="0" borderId="0" xfId="0" applyFont="1" applyFill="1" applyAlignment="1">
      <alignment horizontal="left" wrapText="1"/>
    </xf>
    <xf numFmtId="0" fontId="82" fillId="0" borderId="0" xfId="0" applyFont="1" applyFill="1" applyAlignment="1">
      <alignment horizontal="left"/>
    </xf>
    <xf numFmtId="0" fontId="11" fillId="0" borderId="23" xfId="91" applyFont="1" applyBorder="1" applyAlignment="1" applyProtection="1">
      <alignment horizontal="center" vertical="center" wrapText="1"/>
      <protection/>
    </xf>
    <xf numFmtId="0" fontId="11" fillId="0" borderId="27" xfId="91" applyFont="1" applyBorder="1" applyAlignment="1" applyProtection="1">
      <alignment horizontal="center" vertical="center" wrapText="1"/>
      <protection/>
    </xf>
    <xf numFmtId="0" fontId="11" fillId="0" borderId="28" xfId="91" applyFont="1" applyBorder="1" applyAlignment="1" applyProtection="1">
      <alignment horizontal="center" vertical="center" wrapText="1"/>
      <protection/>
    </xf>
    <xf numFmtId="0" fontId="10" fillId="0" borderId="20" xfId="91" applyFont="1" applyFill="1" applyBorder="1" applyAlignment="1">
      <alignment vertical="center" wrapText="1"/>
      <protection/>
    </xf>
    <xf numFmtId="0" fontId="2" fillId="0" borderId="0" xfId="0" applyFont="1" applyFill="1" applyAlignment="1">
      <alignment horizontal="left" wrapText="1"/>
    </xf>
    <xf numFmtId="0" fontId="42" fillId="0" borderId="19" xfId="91" applyFont="1" applyBorder="1" applyAlignment="1" applyProtection="1">
      <alignment horizontal="left" wrapText="1"/>
      <protection/>
    </xf>
    <xf numFmtId="0" fontId="2" fillId="0" borderId="25" xfId="91" applyFont="1" applyFill="1" applyBorder="1" applyAlignment="1" applyProtection="1">
      <alignment horizontal="center" vertical="center" wrapText="1"/>
      <protection/>
    </xf>
    <xf numFmtId="0" fontId="2" fillId="0" borderId="22" xfId="91" applyFont="1" applyFill="1" applyBorder="1" applyAlignment="1" applyProtection="1">
      <alignment horizontal="center" vertical="center" wrapText="1"/>
      <protection/>
    </xf>
    <xf numFmtId="0" fontId="2" fillId="0" borderId="25" xfId="91" applyFont="1" applyBorder="1" applyAlignment="1" applyProtection="1">
      <alignment horizontal="center" vertical="center" wrapText="1"/>
      <protection/>
    </xf>
    <xf numFmtId="0" fontId="2" fillId="0" borderId="22" xfId="91" applyFont="1" applyBorder="1" applyAlignment="1" applyProtection="1">
      <alignment horizontal="center" vertical="center" wrapText="1"/>
      <protection/>
    </xf>
    <xf numFmtId="0" fontId="2" fillId="0" borderId="23" xfId="91" applyFont="1" applyBorder="1" applyAlignment="1" applyProtection="1">
      <alignment horizontal="center" vertical="center" wrapText="1"/>
      <protection/>
    </xf>
    <xf numFmtId="0" fontId="2" fillId="0" borderId="27" xfId="91" applyFont="1" applyBorder="1" applyAlignment="1" applyProtection="1">
      <alignment horizontal="center" vertical="center" wrapText="1"/>
      <protection/>
    </xf>
    <xf numFmtId="0" fontId="2" fillId="0" borderId="28" xfId="91" applyFont="1" applyBorder="1" applyAlignment="1" applyProtection="1">
      <alignment horizontal="center" vertical="center" wrapText="1"/>
      <protection/>
    </xf>
    <xf numFmtId="0" fontId="2" fillId="0" borderId="21" xfId="9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 horizontal="center" wrapText="1"/>
    </xf>
    <xf numFmtId="0" fontId="2" fillId="0" borderId="21" xfId="91" applyFont="1" applyFill="1" applyBorder="1" applyAlignment="1" applyProtection="1">
      <alignment horizontal="center" vertical="top" wrapText="1"/>
      <protection/>
    </xf>
    <xf numFmtId="0" fontId="2" fillId="0" borderId="23" xfId="91" applyFont="1" applyFill="1" applyBorder="1" applyAlignment="1" applyProtection="1">
      <alignment horizontal="center" vertical="center" wrapText="1"/>
      <protection/>
    </xf>
    <xf numFmtId="0" fontId="2" fillId="0" borderId="28" xfId="91" applyFont="1" applyFill="1" applyBorder="1" applyAlignment="1" applyProtection="1">
      <alignment horizontal="center" vertical="center" wrapText="1"/>
      <protection/>
    </xf>
    <xf numFmtId="0" fontId="2" fillId="0" borderId="29" xfId="91" applyFont="1" applyFill="1" applyBorder="1" applyAlignment="1" applyProtection="1">
      <alignment horizontal="center" vertical="center" wrapText="1"/>
      <protection/>
    </xf>
    <xf numFmtId="0" fontId="2" fillId="0" borderId="20" xfId="91" applyFont="1" applyFill="1" applyBorder="1" applyAlignment="1" applyProtection="1">
      <alignment horizontal="center" vertical="center" wrapText="1"/>
      <protection/>
    </xf>
    <xf numFmtId="0" fontId="2" fillId="0" borderId="30" xfId="91" applyFont="1" applyFill="1" applyBorder="1" applyAlignment="1" applyProtection="1">
      <alignment horizontal="center" vertical="center" wrapText="1"/>
      <protection/>
    </xf>
    <xf numFmtId="0" fontId="2" fillId="0" borderId="19" xfId="91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/>
    </xf>
    <xf numFmtId="0" fontId="7" fillId="4" borderId="23" xfId="91" applyFont="1" applyFill="1" applyBorder="1" applyAlignment="1">
      <alignment horizontal="center" vertical="center" wrapText="1"/>
      <protection/>
    </xf>
    <xf numFmtId="0" fontId="7" fillId="4" borderId="27" xfId="91" applyFont="1" applyFill="1" applyBorder="1" applyAlignment="1">
      <alignment horizontal="center" vertical="center" wrapText="1"/>
      <protection/>
    </xf>
    <xf numFmtId="0" fontId="7" fillId="4" borderId="28" xfId="91" applyFont="1" applyFill="1" applyBorder="1" applyAlignment="1">
      <alignment horizontal="center" vertical="center" wrapText="1"/>
      <protection/>
    </xf>
    <xf numFmtId="0" fontId="2" fillId="0" borderId="31" xfId="91" applyFont="1" applyFill="1" applyBorder="1" applyAlignment="1" applyProtection="1">
      <alignment horizontal="center" vertical="center" wrapText="1"/>
      <protection/>
    </xf>
    <xf numFmtId="0" fontId="2" fillId="0" borderId="26" xfId="9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 horizontal="left" wrapText="1"/>
    </xf>
    <xf numFmtId="0" fontId="42" fillId="0" borderId="19" xfId="91" applyFont="1" applyFill="1" applyBorder="1" applyAlignment="1">
      <alignment horizontal="center" wrapText="1"/>
      <protection/>
    </xf>
    <xf numFmtId="0" fontId="42" fillId="0" borderId="19" xfId="91" applyFont="1" applyFill="1" applyBorder="1" applyAlignment="1">
      <alignment horizontal="left" wrapText="1"/>
      <protection/>
    </xf>
    <xf numFmtId="0" fontId="42" fillId="0" borderId="0" xfId="91" applyFont="1" applyFill="1" applyBorder="1" applyAlignment="1">
      <alignment horizontal="left" wrapText="1"/>
      <protection/>
    </xf>
    <xf numFmtId="0" fontId="2" fillId="0" borderId="24" xfId="91" applyFont="1" applyFill="1" applyBorder="1" applyAlignment="1" applyProtection="1">
      <alignment horizontal="center" vertical="center" wrapText="1"/>
      <protection/>
    </xf>
    <xf numFmtId="0" fontId="83" fillId="0" borderId="21" xfId="0" applyFont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9" fillId="4" borderId="21" xfId="91" applyFont="1" applyFill="1" applyBorder="1" applyAlignment="1">
      <alignment horizontal="center" vertical="center"/>
      <protection/>
    </xf>
    <xf numFmtId="0" fontId="10" fillId="0" borderId="21" xfId="0" applyFont="1" applyBorder="1" applyAlignment="1">
      <alignment horizontal="left" vertical="center" wrapText="1"/>
    </xf>
    <xf numFmtId="0" fontId="83" fillId="0" borderId="21" xfId="0" applyFont="1" applyFill="1" applyBorder="1" applyAlignment="1">
      <alignment horizontal="left" vertical="center" wrapText="1"/>
    </xf>
    <xf numFmtId="0" fontId="42" fillId="0" borderId="19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83" fillId="0" borderId="25" xfId="0" applyFont="1" applyBorder="1" applyAlignment="1">
      <alignment horizontal="left" vertical="top" wrapText="1" indent="4"/>
    </xf>
    <xf numFmtId="0" fontId="83" fillId="0" borderId="22" xfId="0" applyFont="1" applyBorder="1" applyAlignment="1">
      <alignment horizontal="left" vertical="top" wrapText="1" indent="4"/>
    </xf>
    <xf numFmtId="0" fontId="83" fillId="0" borderId="25" xfId="0" applyFont="1" applyBorder="1" applyAlignment="1">
      <alignment horizontal="left" vertical="center" wrapText="1" indent="4"/>
    </xf>
    <xf numFmtId="0" fontId="83" fillId="0" borderId="22" xfId="0" applyFont="1" applyBorder="1" applyAlignment="1">
      <alignment horizontal="left" vertical="center" wrapText="1" indent="4"/>
    </xf>
    <xf numFmtId="0" fontId="78" fillId="0" borderId="0" xfId="0" applyFont="1" applyFill="1" applyAlignment="1">
      <alignment horizontal="left" wrapText="1"/>
    </xf>
    <xf numFmtId="49" fontId="2" fillId="0" borderId="0" xfId="91" applyNumberFormat="1" applyFont="1" applyFill="1" applyAlignment="1" applyProtection="1">
      <alignment horizontal="right" wrapText="1"/>
      <protection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14" fontId="2" fillId="0" borderId="19" xfId="0" applyNumberFormat="1" applyFont="1" applyBorder="1" applyAlignment="1" applyProtection="1">
      <alignment horizontal="center" vertical="center" wrapText="1"/>
      <protection locked="0"/>
    </xf>
    <xf numFmtId="0" fontId="14" fillId="46" borderId="0" xfId="108" applyFill="1" applyAlignment="1">
      <alignment horizontal="center" vertical="center" wrapText="1"/>
      <protection/>
    </xf>
    <xf numFmtId="0" fontId="49" fillId="0" borderId="0" xfId="107" applyFont="1" applyAlignment="1">
      <alignment horizontal="center" wrapText="1"/>
      <protection/>
    </xf>
  </cellXfs>
  <cellStyles count="11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Гиперссылка 2" xfId="69"/>
    <cellStyle name="Гиперссылка_Агинский БАО_1-Subvencii_0407" xfId="70"/>
    <cellStyle name="Currency" xfId="71"/>
    <cellStyle name="Currency [0]" xfId="72"/>
    <cellStyle name="Денежный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2 2 2" xfId="92"/>
    <cellStyle name="Обычный 2 2_17-oper_новая" xfId="93"/>
    <cellStyle name="Обычный 2 3" xfId="94"/>
    <cellStyle name="Обычный 2 4" xfId="95"/>
    <cellStyle name="Обычный 2_1-OIP Сведения о реквизитах лесного плана субъекта РФ " xfId="96"/>
    <cellStyle name="Обычный 3" xfId="97"/>
    <cellStyle name="Обычный 3 2" xfId="98"/>
    <cellStyle name="Обычный 3 3" xfId="99"/>
    <cellStyle name="Обычный 3 3 2" xfId="100"/>
    <cellStyle name="Обычный 4" xfId="101"/>
    <cellStyle name="Обычный 4 2" xfId="102"/>
    <cellStyle name="Обычный 5" xfId="103"/>
    <cellStyle name="Обычный 6" xfId="104"/>
    <cellStyle name="Обычный 7" xfId="105"/>
    <cellStyle name="Обычный 7 2" xfId="106"/>
    <cellStyle name="Обычный_1-Тоrgi" xfId="107"/>
    <cellStyle name="Обычный_5-LX" xfId="108"/>
    <cellStyle name="Плохой" xfId="109"/>
    <cellStyle name="Плохой 2" xfId="110"/>
    <cellStyle name="Пояснение" xfId="111"/>
    <cellStyle name="Пояснение 2" xfId="112"/>
    <cellStyle name="Примечание" xfId="113"/>
    <cellStyle name="Примечание 2" xfId="114"/>
    <cellStyle name="Percent" xfId="115"/>
    <cellStyle name="Связанная ячейка" xfId="116"/>
    <cellStyle name="Связанная ячейка 2" xfId="117"/>
    <cellStyle name="Текст предупреждения" xfId="118"/>
    <cellStyle name="Текст предупреждения 2" xfId="119"/>
    <cellStyle name="Тысячи [0]_sl100" xfId="120"/>
    <cellStyle name="Тысячи_sl100" xfId="121"/>
    <cellStyle name="Comma" xfId="122"/>
    <cellStyle name="Comma [0]" xfId="123"/>
    <cellStyle name="Финансовый 2" xfId="124"/>
    <cellStyle name="Хороший" xfId="125"/>
    <cellStyle name="Хороший 2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676275</xdr:colOff>
      <xdr:row>9</xdr:row>
      <xdr:rowOff>0</xdr:rowOff>
    </xdr:from>
    <xdr:ext cx="7620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6067425" y="2114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676275</xdr:colOff>
      <xdr:row>9</xdr:row>
      <xdr:rowOff>0</xdr:rowOff>
    </xdr:from>
    <xdr:ext cx="76200" cy="285750"/>
    <xdr:sp fLocksText="0">
      <xdr:nvSpPr>
        <xdr:cNvPr id="2" name="Text Box 1"/>
        <xdr:cNvSpPr txBox="1">
          <a:spLocks noChangeArrowheads="1"/>
        </xdr:cNvSpPr>
      </xdr:nvSpPr>
      <xdr:spPr>
        <a:xfrm>
          <a:off x="6896100" y="21145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676275</xdr:colOff>
      <xdr:row>9</xdr:row>
      <xdr:rowOff>0</xdr:rowOff>
    </xdr:from>
    <xdr:ext cx="76200" cy="285750"/>
    <xdr:sp fLocksText="0">
      <xdr:nvSpPr>
        <xdr:cNvPr id="3" name="Text Box 1"/>
        <xdr:cNvSpPr txBox="1">
          <a:spLocks noChangeArrowheads="1"/>
        </xdr:cNvSpPr>
      </xdr:nvSpPr>
      <xdr:spPr>
        <a:xfrm>
          <a:off x="6896100" y="21145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676275</xdr:colOff>
      <xdr:row>9</xdr:row>
      <xdr:rowOff>0</xdr:rowOff>
    </xdr:from>
    <xdr:ext cx="76200" cy="285750"/>
    <xdr:sp fLocksText="0">
      <xdr:nvSpPr>
        <xdr:cNvPr id="4" name="Text Box 1"/>
        <xdr:cNvSpPr txBox="1">
          <a:spLocks noChangeArrowheads="1"/>
        </xdr:cNvSpPr>
      </xdr:nvSpPr>
      <xdr:spPr>
        <a:xfrm>
          <a:off x="6896100" y="21145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absolute">
    <xdr:from>
      <xdr:col>0</xdr:col>
      <xdr:colOff>180975</xdr:colOff>
      <xdr:row>10</xdr:row>
      <xdr:rowOff>0</xdr:rowOff>
    </xdr:from>
    <xdr:to>
      <xdr:col>0</xdr:col>
      <xdr:colOff>1714500</xdr:colOff>
      <xdr:row>12</xdr:row>
      <xdr:rowOff>38100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362200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0" cy="180975"/>
    <xdr:sp fLocksText="0">
      <xdr:nvSpPr>
        <xdr:cNvPr id="1" name="Text Box 1"/>
        <xdr:cNvSpPr txBox="1">
          <a:spLocks noChangeArrowheads="1"/>
        </xdr:cNvSpPr>
      </xdr:nvSpPr>
      <xdr:spPr>
        <a:xfrm>
          <a:off x="4495800" y="1905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0" cy="180975"/>
    <xdr:sp fLocksText="0">
      <xdr:nvSpPr>
        <xdr:cNvPr id="2" name="Text Box 2"/>
        <xdr:cNvSpPr txBox="1">
          <a:spLocks noChangeArrowheads="1"/>
        </xdr:cNvSpPr>
      </xdr:nvSpPr>
      <xdr:spPr>
        <a:xfrm>
          <a:off x="4495800" y="1905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0" cy="180975"/>
    <xdr:sp fLocksText="0">
      <xdr:nvSpPr>
        <xdr:cNvPr id="3" name="Text Box 3"/>
        <xdr:cNvSpPr txBox="1">
          <a:spLocks noChangeArrowheads="1"/>
        </xdr:cNvSpPr>
      </xdr:nvSpPr>
      <xdr:spPr>
        <a:xfrm>
          <a:off x="4495800" y="1905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0" cy="180975"/>
    <xdr:sp fLocksText="0">
      <xdr:nvSpPr>
        <xdr:cNvPr id="4" name="Text Box 4"/>
        <xdr:cNvSpPr txBox="1">
          <a:spLocks noChangeArrowheads="1"/>
        </xdr:cNvSpPr>
      </xdr:nvSpPr>
      <xdr:spPr>
        <a:xfrm>
          <a:off x="4495800" y="1905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0" cy="180975"/>
    <xdr:sp fLocksText="0">
      <xdr:nvSpPr>
        <xdr:cNvPr id="5" name="Text Box 5"/>
        <xdr:cNvSpPr txBox="1">
          <a:spLocks noChangeArrowheads="1"/>
        </xdr:cNvSpPr>
      </xdr:nvSpPr>
      <xdr:spPr>
        <a:xfrm>
          <a:off x="4495800" y="1905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0" cy="180975"/>
    <xdr:sp fLocksText="0">
      <xdr:nvSpPr>
        <xdr:cNvPr id="6" name="Text Box 9"/>
        <xdr:cNvSpPr txBox="1">
          <a:spLocks noChangeArrowheads="1"/>
        </xdr:cNvSpPr>
      </xdr:nvSpPr>
      <xdr:spPr>
        <a:xfrm>
          <a:off x="4495800" y="1905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9525</xdr:rowOff>
    </xdr:from>
    <xdr:ext cx="0" cy="190500"/>
    <xdr:sp fLocksText="0">
      <xdr:nvSpPr>
        <xdr:cNvPr id="7" name="Text Box 17"/>
        <xdr:cNvSpPr txBox="1">
          <a:spLocks noChangeArrowheads="1"/>
        </xdr:cNvSpPr>
      </xdr:nvSpPr>
      <xdr:spPr>
        <a:xfrm>
          <a:off x="4495800" y="46577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619125</xdr:colOff>
      <xdr:row>11</xdr:row>
      <xdr:rowOff>9525</xdr:rowOff>
    </xdr:from>
    <xdr:ext cx="0" cy="190500"/>
    <xdr:sp fLocksText="0">
      <xdr:nvSpPr>
        <xdr:cNvPr id="8" name="Text Box 18"/>
        <xdr:cNvSpPr txBox="1">
          <a:spLocks noChangeArrowheads="1"/>
        </xdr:cNvSpPr>
      </xdr:nvSpPr>
      <xdr:spPr>
        <a:xfrm>
          <a:off x="6381750" y="46577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619125</xdr:colOff>
      <xdr:row>11</xdr:row>
      <xdr:rowOff>9525</xdr:rowOff>
    </xdr:from>
    <xdr:ext cx="0" cy="190500"/>
    <xdr:sp fLocksText="0">
      <xdr:nvSpPr>
        <xdr:cNvPr id="9" name="Text Box 18"/>
        <xdr:cNvSpPr txBox="1">
          <a:spLocks noChangeArrowheads="1"/>
        </xdr:cNvSpPr>
      </xdr:nvSpPr>
      <xdr:spPr>
        <a:xfrm>
          <a:off x="6381750" y="46577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619125</xdr:colOff>
      <xdr:row>11</xdr:row>
      <xdr:rowOff>9525</xdr:rowOff>
    </xdr:from>
    <xdr:ext cx="0" cy="190500"/>
    <xdr:sp fLocksText="0">
      <xdr:nvSpPr>
        <xdr:cNvPr id="10" name="Text Box 18"/>
        <xdr:cNvSpPr txBox="1">
          <a:spLocks noChangeArrowheads="1"/>
        </xdr:cNvSpPr>
      </xdr:nvSpPr>
      <xdr:spPr>
        <a:xfrm>
          <a:off x="6381750" y="46577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695325</xdr:colOff>
      <xdr:row>1</xdr:row>
      <xdr:rowOff>0</xdr:rowOff>
    </xdr:from>
    <xdr:ext cx="0" cy="381000"/>
    <xdr:sp fLocksText="0">
      <xdr:nvSpPr>
        <xdr:cNvPr id="11" name="Text Box 18"/>
        <xdr:cNvSpPr txBox="1">
          <a:spLocks noChangeArrowheads="1"/>
        </xdr:cNvSpPr>
      </xdr:nvSpPr>
      <xdr:spPr>
        <a:xfrm>
          <a:off x="7077075" y="1905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19050</xdr:rowOff>
    </xdr:from>
    <xdr:ext cx="0" cy="504825"/>
    <xdr:sp fLocksText="0">
      <xdr:nvSpPr>
        <xdr:cNvPr id="12" name="Text Box 17"/>
        <xdr:cNvSpPr txBox="1">
          <a:spLocks noChangeArrowheads="1"/>
        </xdr:cNvSpPr>
      </xdr:nvSpPr>
      <xdr:spPr>
        <a:xfrm>
          <a:off x="4495800" y="4343400"/>
          <a:ext cx="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619125</xdr:colOff>
      <xdr:row>10</xdr:row>
      <xdr:rowOff>19050</xdr:rowOff>
    </xdr:from>
    <xdr:ext cx="0" cy="504825"/>
    <xdr:sp fLocksText="0">
      <xdr:nvSpPr>
        <xdr:cNvPr id="13" name="Text Box 18"/>
        <xdr:cNvSpPr txBox="1">
          <a:spLocks noChangeArrowheads="1"/>
        </xdr:cNvSpPr>
      </xdr:nvSpPr>
      <xdr:spPr>
        <a:xfrm>
          <a:off x="6381750" y="4343400"/>
          <a:ext cx="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619125</xdr:colOff>
      <xdr:row>10</xdr:row>
      <xdr:rowOff>19050</xdr:rowOff>
    </xdr:from>
    <xdr:ext cx="0" cy="504825"/>
    <xdr:sp fLocksText="0">
      <xdr:nvSpPr>
        <xdr:cNvPr id="14" name="Text Box 18"/>
        <xdr:cNvSpPr txBox="1">
          <a:spLocks noChangeArrowheads="1"/>
        </xdr:cNvSpPr>
      </xdr:nvSpPr>
      <xdr:spPr>
        <a:xfrm>
          <a:off x="6381750" y="4343400"/>
          <a:ext cx="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619125</xdr:colOff>
      <xdr:row>10</xdr:row>
      <xdr:rowOff>19050</xdr:rowOff>
    </xdr:from>
    <xdr:ext cx="0" cy="504825"/>
    <xdr:sp fLocksText="0">
      <xdr:nvSpPr>
        <xdr:cNvPr id="15" name="Text Box 18"/>
        <xdr:cNvSpPr txBox="1">
          <a:spLocks noChangeArrowheads="1"/>
        </xdr:cNvSpPr>
      </xdr:nvSpPr>
      <xdr:spPr>
        <a:xfrm>
          <a:off x="6381750" y="4343400"/>
          <a:ext cx="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685800</xdr:colOff>
      <xdr:row>1</xdr:row>
      <xdr:rowOff>0</xdr:rowOff>
    </xdr:from>
    <xdr:ext cx="1905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6143625" y="19050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685800</xdr:colOff>
      <xdr:row>1</xdr:row>
      <xdr:rowOff>0</xdr:rowOff>
    </xdr:from>
    <xdr:ext cx="19050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6143625" y="19050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685800</xdr:colOff>
      <xdr:row>1</xdr:row>
      <xdr:rowOff>0</xdr:rowOff>
    </xdr:from>
    <xdr:ext cx="19050" cy="190500"/>
    <xdr:sp fLocksText="0">
      <xdr:nvSpPr>
        <xdr:cNvPr id="3" name="Text Box 3"/>
        <xdr:cNvSpPr txBox="1">
          <a:spLocks noChangeArrowheads="1"/>
        </xdr:cNvSpPr>
      </xdr:nvSpPr>
      <xdr:spPr>
        <a:xfrm>
          <a:off x="6143625" y="19050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685800</xdr:colOff>
      <xdr:row>1</xdr:row>
      <xdr:rowOff>0</xdr:rowOff>
    </xdr:from>
    <xdr:ext cx="19050" cy="190500"/>
    <xdr:sp fLocksText="0">
      <xdr:nvSpPr>
        <xdr:cNvPr id="4" name="Text Box 4"/>
        <xdr:cNvSpPr txBox="1">
          <a:spLocks noChangeArrowheads="1"/>
        </xdr:cNvSpPr>
      </xdr:nvSpPr>
      <xdr:spPr>
        <a:xfrm>
          <a:off x="6143625" y="19050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685800</xdr:colOff>
      <xdr:row>1</xdr:row>
      <xdr:rowOff>0</xdr:rowOff>
    </xdr:from>
    <xdr:ext cx="19050" cy="190500"/>
    <xdr:sp fLocksText="0">
      <xdr:nvSpPr>
        <xdr:cNvPr id="5" name="Text Box 5"/>
        <xdr:cNvSpPr txBox="1">
          <a:spLocks noChangeArrowheads="1"/>
        </xdr:cNvSpPr>
      </xdr:nvSpPr>
      <xdr:spPr>
        <a:xfrm>
          <a:off x="6143625" y="19050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685800</xdr:colOff>
      <xdr:row>1</xdr:row>
      <xdr:rowOff>0</xdr:rowOff>
    </xdr:from>
    <xdr:ext cx="19050" cy="190500"/>
    <xdr:sp fLocksText="0">
      <xdr:nvSpPr>
        <xdr:cNvPr id="6" name="Text Box 9"/>
        <xdr:cNvSpPr txBox="1">
          <a:spLocks noChangeArrowheads="1"/>
        </xdr:cNvSpPr>
      </xdr:nvSpPr>
      <xdr:spPr>
        <a:xfrm>
          <a:off x="6143625" y="19050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685800</xdr:colOff>
      <xdr:row>1</xdr:row>
      <xdr:rowOff>0</xdr:rowOff>
    </xdr:from>
    <xdr:ext cx="85725" cy="190500"/>
    <xdr:sp fLocksText="0">
      <xdr:nvSpPr>
        <xdr:cNvPr id="7" name="Text Box 18"/>
        <xdr:cNvSpPr txBox="1">
          <a:spLocks noChangeArrowheads="1"/>
        </xdr:cNvSpPr>
      </xdr:nvSpPr>
      <xdr:spPr>
        <a:xfrm>
          <a:off x="6143625" y="190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9525" cy="190500"/>
    <xdr:sp fLocksText="0">
      <xdr:nvSpPr>
        <xdr:cNvPr id="8" name="Text Box 17"/>
        <xdr:cNvSpPr txBox="1">
          <a:spLocks noChangeArrowheads="1"/>
        </xdr:cNvSpPr>
      </xdr:nvSpPr>
      <xdr:spPr>
        <a:xfrm>
          <a:off x="6858000" y="474345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114300</xdr:rowOff>
    </xdr:from>
    <xdr:ext cx="9525" cy="76200"/>
    <xdr:sp fLocksText="0">
      <xdr:nvSpPr>
        <xdr:cNvPr id="9" name="Text Box 17"/>
        <xdr:cNvSpPr txBox="1">
          <a:spLocks noChangeArrowheads="1"/>
        </xdr:cNvSpPr>
      </xdr:nvSpPr>
      <xdr:spPr>
        <a:xfrm>
          <a:off x="6858000" y="48577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114300</xdr:rowOff>
    </xdr:from>
    <xdr:ext cx="9525" cy="76200"/>
    <xdr:sp fLocksText="0">
      <xdr:nvSpPr>
        <xdr:cNvPr id="10" name="Text Box 17"/>
        <xdr:cNvSpPr txBox="1">
          <a:spLocks noChangeArrowheads="1"/>
        </xdr:cNvSpPr>
      </xdr:nvSpPr>
      <xdr:spPr>
        <a:xfrm>
          <a:off x="6858000" y="111252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114300</xdr:rowOff>
    </xdr:from>
    <xdr:ext cx="9525" cy="76200"/>
    <xdr:sp fLocksText="0">
      <xdr:nvSpPr>
        <xdr:cNvPr id="11" name="Text Box 17"/>
        <xdr:cNvSpPr txBox="1">
          <a:spLocks noChangeArrowheads="1"/>
        </xdr:cNvSpPr>
      </xdr:nvSpPr>
      <xdr:spPr>
        <a:xfrm>
          <a:off x="8334375" y="111252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114300</xdr:rowOff>
    </xdr:from>
    <xdr:ext cx="9525" cy="76200"/>
    <xdr:sp fLocksText="0">
      <xdr:nvSpPr>
        <xdr:cNvPr id="12" name="Text Box 17"/>
        <xdr:cNvSpPr txBox="1">
          <a:spLocks noChangeArrowheads="1"/>
        </xdr:cNvSpPr>
      </xdr:nvSpPr>
      <xdr:spPr>
        <a:xfrm>
          <a:off x="8334375" y="111252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9525" cy="190500"/>
    <xdr:sp fLocksText="0">
      <xdr:nvSpPr>
        <xdr:cNvPr id="13" name="Text Box 17"/>
        <xdr:cNvSpPr txBox="1">
          <a:spLocks noChangeArrowheads="1"/>
        </xdr:cNvSpPr>
      </xdr:nvSpPr>
      <xdr:spPr>
        <a:xfrm>
          <a:off x="9705975" y="110109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114300</xdr:rowOff>
    </xdr:from>
    <xdr:ext cx="9525" cy="76200"/>
    <xdr:sp fLocksText="0">
      <xdr:nvSpPr>
        <xdr:cNvPr id="14" name="Text Box 17"/>
        <xdr:cNvSpPr txBox="1">
          <a:spLocks noChangeArrowheads="1"/>
        </xdr:cNvSpPr>
      </xdr:nvSpPr>
      <xdr:spPr>
        <a:xfrm>
          <a:off x="9705975" y="111252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525" cy="190500"/>
    <xdr:sp fLocksText="0">
      <xdr:nvSpPr>
        <xdr:cNvPr id="15" name="Text Box 17"/>
        <xdr:cNvSpPr txBox="1">
          <a:spLocks noChangeArrowheads="1"/>
        </xdr:cNvSpPr>
      </xdr:nvSpPr>
      <xdr:spPr>
        <a:xfrm>
          <a:off x="10391775" y="110109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114300</xdr:rowOff>
    </xdr:from>
    <xdr:ext cx="9525" cy="76200"/>
    <xdr:sp fLocksText="0">
      <xdr:nvSpPr>
        <xdr:cNvPr id="16" name="Text Box 17"/>
        <xdr:cNvSpPr txBox="1">
          <a:spLocks noChangeArrowheads="1"/>
        </xdr:cNvSpPr>
      </xdr:nvSpPr>
      <xdr:spPr>
        <a:xfrm>
          <a:off x="10391775" y="111252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19050" cy="200025"/>
    <xdr:sp fLocksText="0">
      <xdr:nvSpPr>
        <xdr:cNvPr id="17" name="Text Box 1"/>
        <xdr:cNvSpPr txBox="1">
          <a:spLocks noChangeArrowheads="1"/>
        </xdr:cNvSpPr>
      </xdr:nvSpPr>
      <xdr:spPr>
        <a:xfrm>
          <a:off x="3371850" y="190500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19050" cy="200025"/>
    <xdr:sp fLocksText="0">
      <xdr:nvSpPr>
        <xdr:cNvPr id="18" name="Text Box 2"/>
        <xdr:cNvSpPr txBox="1">
          <a:spLocks noChangeArrowheads="1"/>
        </xdr:cNvSpPr>
      </xdr:nvSpPr>
      <xdr:spPr>
        <a:xfrm>
          <a:off x="3371850" y="190500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19050" cy="200025"/>
    <xdr:sp fLocksText="0">
      <xdr:nvSpPr>
        <xdr:cNvPr id="19" name="Text Box 3"/>
        <xdr:cNvSpPr txBox="1">
          <a:spLocks noChangeArrowheads="1"/>
        </xdr:cNvSpPr>
      </xdr:nvSpPr>
      <xdr:spPr>
        <a:xfrm>
          <a:off x="3371850" y="190500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19050" cy="200025"/>
    <xdr:sp fLocksText="0">
      <xdr:nvSpPr>
        <xdr:cNvPr id="20" name="Text Box 4"/>
        <xdr:cNvSpPr txBox="1">
          <a:spLocks noChangeArrowheads="1"/>
        </xdr:cNvSpPr>
      </xdr:nvSpPr>
      <xdr:spPr>
        <a:xfrm>
          <a:off x="3371850" y="190500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19050" cy="200025"/>
    <xdr:sp fLocksText="0">
      <xdr:nvSpPr>
        <xdr:cNvPr id="21" name="Text Box 5"/>
        <xdr:cNvSpPr txBox="1">
          <a:spLocks noChangeArrowheads="1"/>
        </xdr:cNvSpPr>
      </xdr:nvSpPr>
      <xdr:spPr>
        <a:xfrm>
          <a:off x="3371850" y="190500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19050" cy="200025"/>
    <xdr:sp fLocksText="0">
      <xdr:nvSpPr>
        <xdr:cNvPr id="22" name="Text Box 9"/>
        <xdr:cNvSpPr txBox="1">
          <a:spLocks noChangeArrowheads="1"/>
        </xdr:cNvSpPr>
      </xdr:nvSpPr>
      <xdr:spPr>
        <a:xfrm>
          <a:off x="3371850" y="190500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85725" cy="190500"/>
    <xdr:sp fLocksText="0">
      <xdr:nvSpPr>
        <xdr:cNvPr id="23" name="Text Box 18"/>
        <xdr:cNvSpPr txBox="1">
          <a:spLocks noChangeArrowheads="1"/>
        </xdr:cNvSpPr>
      </xdr:nvSpPr>
      <xdr:spPr>
        <a:xfrm>
          <a:off x="3371850" y="190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525" cy="190500"/>
    <xdr:sp fLocksText="0">
      <xdr:nvSpPr>
        <xdr:cNvPr id="24" name="Text Box 17"/>
        <xdr:cNvSpPr txBox="1">
          <a:spLocks noChangeArrowheads="1"/>
        </xdr:cNvSpPr>
      </xdr:nvSpPr>
      <xdr:spPr>
        <a:xfrm>
          <a:off x="4105275" y="110109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114300</xdr:rowOff>
    </xdr:from>
    <xdr:ext cx="9525" cy="76200"/>
    <xdr:sp fLocksText="0">
      <xdr:nvSpPr>
        <xdr:cNvPr id="25" name="Text Box 17"/>
        <xdr:cNvSpPr txBox="1">
          <a:spLocks noChangeArrowheads="1"/>
        </xdr:cNvSpPr>
      </xdr:nvSpPr>
      <xdr:spPr>
        <a:xfrm>
          <a:off x="4105275" y="111252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9525</xdr:rowOff>
    </xdr:from>
    <xdr:ext cx="0" cy="304800"/>
    <xdr:sp fLocksText="0">
      <xdr:nvSpPr>
        <xdr:cNvPr id="26" name="Text Box 17"/>
        <xdr:cNvSpPr txBox="1">
          <a:spLocks noChangeArrowheads="1"/>
        </xdr:cNvSpPr>
      </xdr:nvSpPr>
      <xdr:spPr>
        <a:xfrm>
          <a:off x="4105275" y="125253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685800</xdr:colOff>
      <xdr:row>23</xdr:row>
      <xdr:rowOff>9525</xdr:rowOff>
    </xdr:from>
    <xdr:ext cx="66675" cy="304800"/>
    <xdr:sp fLocksText="0">
      <xdr:nvSpPr>
        <xdr:cNvPr id="27" name="Text Box 18"/>
        <xdr:cNvSpPr txBox="1">
          <a:spLocks noChangeArrowheads="1"/>
        </xdr:cNvSpPr>
      </xdr:nvSpPr>
      <xdr:spPr>
        <a:xfrm>
          <a:off x="6143625" y="125253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685800</xdr:colOff>
      <xdr:row>23</xdr:row>
      <xdr:rowOff>9525</xdr:rowOff>
    </xdr:from>
    <xdr:ext cx="66675" cy="304800"/>
    <xdr:sp fLocksText="0">
      <xdr:nvSpPr>
        <xdr:cNvPr id="28" name="Text Box 18"/>
        <xdr:cNvSpPr txBox="1">
          <a:spLocks noChangeArrowheads="1"/>
        </xdr:cNvSpPr>
      </xdr:nvSpPr>
      <xdr:spPr>
        <a:xfrm>
          <a:off x="6143625" y="125253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685800</xdr:colOff>
      <xdr:row>23</xdr:row>
      <xdr:rowOff>9525</xdr:rowOff>
    </xdr:from>
    <xdr:ext cx="66675" cy="304800"/>
    <xdr:sp fLocksText="0">
      <xdr:nvSpPr>
        <xdr:cNvPr id="29" name="Text Box 18"/>
        <xdr:cNvSpPr txBox="1">
          <a:spLocks noChangeArrowheads="1"/>
        </xdr:cNvSpPr>
      </xdr:nvSpPr>
      <xdr:spPr>
        <a:xfrm>
          <a:off x="6143625" y="125253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243\&#1086;&#1073;&#1097;&#1080;&#1077;%20&#1087;&#1088;&#1086;&#1077;&#1082;&#1090;&#1099;\&#1044;&#1086;&#1082;&#1091;&#1084;&#1077;&#1085;&#1090;&#1099;\&#1060;&#1086;&#1088;&#1084;&#1072;%201-&#1055;&#1057;\&#1048;&#1085;&#1089;&#1090;&#1088;&#1091;&#1084;&#1077;&#1085;&#1090;&#1072;&#1088;&#1080;&#1081;\&#1060;&#1086;&#1088;&#1084;&#1072;%20&#1086;%20&#1088;&#1077;&#1075;&#1080;&#1089;&#1090;&#1088;&#1072;&#1094;&#1080;&#1080;%20&#1087;&#1088;&#1072;&#1074;&#1072;%20&#1089;&#1086;&#1073;&#1089;&#1090;&#1074;&#1077;&#1085;&#1085;&#1086;&#1089;&#109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215"/>
      <sheetName val="Субъекты_РФ"/>
      <sheetName val="Площадь_УЛ"/>
    </sheetNames>
    <sheetDataSet>
      <sheetData sheetId="1">
        <row r="2">
          <cell r="C2" t="str">
            <v>Алтайский край</v>
          </cell>
          <cell r="D2" t="str">
            <v>17</v>
          </cell>
          <cell r="E2" t="str">
            <v>055</v>
          </cell>
        </row>
        <row r="3">
          <cell r="C3" t="str">
            <v>Амурская область</v>
          </cell>
          <cell r="D3" t="str">
            <v>23</v>
          </cell>
          <cell r="E3" t="str">
            <v>068</v>
          </cell>
        </row>
        <row r="4">
          <cell r="C4" t="str">
            <v>Архангельская область</v>
          </cell>
          <cell r="D4" t="str">
            <v>24</v>
          </cell>
          <cell r="E4" t="str">
            <v>001</v>
          </cell>
        </row>
        <row r="5">
          <cell r="C5" t="str">
            <v>Астраханская область</v>
          </cell>
          <cell r="D5" t="str">
            <v>25</v>
          </cell>
          <cell r="E5" t="str">
            <v>032</v>
          </cell>
        </row>
        <row r="6">
          <cell r="C6" t="str">
            <v>Белгородская область</v>
          </cell>
          <cell r="D6" t="str">
            <v>26</v>
          </cell>
          <cell r="E6" t="str">
            <v>027</v>
          </cell>
        </row>
        <row r="7">
          <cell r="C7" t="str">
            <v>Брянская область</v>
          </cell>
          <cell r="D7" t="str">
            <v>27</v>
          </cell>
          <cell r="E7" t="str">
            <v>009</v>
          </cell>
        </row>
        <row r="8">
          <cell r="C8" t="str">
            <v>Владимирская область</v>
          </cell>
          <cell r="D8" t="str">
            <v>28</v>
          </cell>
          <cell r="E8" t="str">
            <v>010</v>
          </cell>
        </row>
        <row r="9">
          <cell r="C9" t="str">
            <v>Волгоградская область</v>
          </cell>
          <cell r="D9" t="str">
            <v>29</v>
          </cell>
          <cell r="E9" t="str">
            <v>033</v>
          </cell>
        </row>
        <row r="10">
          <cell r="C10" t="str">
            <v>Вологодская область</v>
          </cell>
          <cell r="D10" t="str">
            <v>30</v>
          </cell>
          <cell r="E10" t="str">
            <v>002</v>
          </cell>
        </row>
        <row r="11">
          <cell r="C11" t="str">
            <v>Воронежская область</v>
          </cell>
          <cell r="D11" t="str">
            <v>31</v>
          </cell>
          <cell r="E11" t="str">
            <v>028</v>
          </cell>
        </row>
        <row r="12">
          <cell r="C12" t="str">
            <v>Еврейская автономная область</v>
          </cell>
          <cell r="D12" t="str">
            <v>78</v>
          </cell>
          <cell r="E12" t="str">
            <v>096</v>
          </cell>
        </row>
        <row r="13">
          <cell r="C13" t="str">
            <v>Забайкальский край</v>
          </cell>
          <cell r="D13" t="str">
            <v>91</v>
          </cell>
          <cell r="E13" t="str">
            <v>063</v>
          </cell>
        </row>
        <row r="14">
          <cell r="C14" t="str">
            <v>Ивановская область</v>
          </cell>
          <cell r="D14" t="str">
            <v>33</v>
          </cell>
          <cell r="E14" t="str">
            <v>011</v>
          </cell>
        </row>
        <row r="15">
          <cell r="C15" t="str">
            <v>Иркутская область</v>
          </cell>
          <cell r="D15" t="str">
            <v>34</v>
          </cell>
          <cell r="E15" t="str">
            <v>062</v>
          </cell>
        </row>
        <row r="16">
          <cell r="C16" t="str">
            <v>Кабардино-Балкарская Республика</v>
          </cell>
          <cell r="D16" t="str">
            <v>04</v>
          </cell>
          <cell r="E16" t="str">
            <v>044</v>
          </cell>
        </row>
        <row r="17">
          <cell r="C17" t="str">
            <v>Калининградская область</v>
          </cell>
          <cell r="D17" t="str">
            <v>35</v>
          </cell>
          <cell r="E17" t="str">
            <v>073</v>
          </cell>
        </row>
        <row r="18">
          <cell r="C18" t="str">
            <v>Калужская область</v>
          </cell>
          <cell r="D18" t="str">
            <v>37</v>
          </cell>
          <cell r="E18" t="str">
            <v>013</v>
          </cell>
        </row>
        <row r="19">
          <cell r="C19" t="str">
            <v>Камчатский край</v>
          </cell>
          <cell r="D19" t="str">
            <v>38</v>
          </cell>
          <cell r="E19" t="str">
            <v>069</v>
          </cell>
        </row>
        <row r="20">
          <cell r="C20" t="str">
            <v>Карачаево-Черкесская Республика</v>
          </cell>
          <cell r="D20" t="str">
            <v>79</v>
          </cell>
          <cell r="E20" t="str">
            <v>088</v>
          </cell>
        </row>
        <row r="21">
          <cell r="C21" t="str">
            <v>Кемеровская область</v>
          </cell>
          <cell r="D21" t="str">
            <v>39</v>
          </cell>
          <cell r="E21" t="str">
            <v>056</v>
          </cell>
        </row>
        <row r="22">
          <cell r="C22" t="str">
            <v>Кировская область</v>
          </cell>
          <cell r="D22" t="str">
            <v>40</v>
          </cell>
          <cell r="E22" t="str">
            <v>023</v>
          </cell>
        </row>
        <row r="23">
          <cell r="C23" t="str">
            <v>Костромская область</v>
          </cell>
          <cell r="D23" t="str">
            <v>41</v>
          </cell>
          <cell r="E23" t="str">
            <v>014</v>
          </cell>
        </row>
        <row r="24">
          <cell r="C24" t="str">
            <v>Краснодарский край</v>
          </cell>
          <cell r="D24" t="str">
            <v>18</v>
          </cell>
          <cell r="E24" t="str">
            <v>040</v>
          </cell>
        </row>
        <row r="25">
          <cell r="C25" t="str">
            <v>Красноярский край</v>
          </cell>
          <cell r="D25" t="str">
            <v>19</v>
          </cell>
          <cell r="E25" t="str">
            <v>061</v>
          </cell>
        </row>
        <row r="26">
          <cell r="C26" t="str">
            <v>Курганская область</v>
          </cell>
          <cell r="D26" t="str">
            <v>43</v>
          </cell>
          <cell r="E26" t="str">
            <v>047</v>
          </cell>
        </row>
        <row r="27">
          <cell r="C27" t="str">
            <v>Курская область</v>
          </cell>
          <cell r="D27" t="str">
            <v>44</v>
          </cell>
          <cell r="E27" t="str">
            <v>029</v>
          </cell>
        </row>
        <row r="28">
          <cell r="C28" t="str">
            <v>Ленинградская область</v>
          </cell>
          <cell r="D28" t="str">
            <v>45</v>
          </cell>
          <cell r="E28" t="str">
            <v>006</v>
          </cell>
        </row>
        <row r="29">
          <cell r="C29" t="str">
            <v>Липецкая область</v>
          </cell>
          <cell r="D29" t="str">
            <v>46</v>
          </cell>
          <cell r="E29" t="str">
            <v>030</v>
          </cell>
        </row>
        <row r="30">
          <cell r="C30" t="str">
            <v>Магаданская область</v>
          </cell>
          <cell r="D30" t="str">
            <v>47</v>
          </cell>
          <cell r="E30" t="str">
            <v>070</v>
          </cell>
        </row>
        <row r="31">
          <cell r="C31" t="str">
            <v>Московская область</v>
          </cell>
          <cell r="D31" t="str">
            <v>48</v>
          </cell>
          <cell r="E31" t="str">
            <v>016</v>
          </cell>
        </row>
        <row r="32">
          <cell r="C32" t="str">
            <v>Мурманская область</v>
          </cell>
          <cell r="D32" t="str">
            <v>49</v>
          </cell>
          <cell r="E32" t="str">
            <v>003</v>
          </cell>
        </row>
        <row r="33">
          <cell r="C33" t="str">
            <v>Ненецкий автономный округ</v>
          </cell>
          <cell r="D33" t="str">
            <v>84</v>
          </cell>
          <cell r="E33" t="str">
            <v>199</v>
          </cell>
        </row>
        <row r="34">
          <cell r="C34" t="str">
            <v>Нижегородская область</v>
          </cell>
          <cell r="D34" t="str">
            <v>32</v>
          </cell>
          <cell r="E34" t="str">
            <v>022</v>
          </cell>
        </row>
        <row r="35">
          <cell r="C35" t="str">
            <v>Новгородская область</v>
          </cell>
          <cell r="D35" t="str">
            <v>50</v>
          </cell>
          <cell r="E35" t="str">
            <v>007</v>
          </cell>
        </row>
        <row r="36">
          <cell r="C36" t="str">
            <v>Новосибирская область</v>
          </cell>
          <cell r="D36" t="str">
            <v>51</v>
          </cell>
          <cell r="E36" t="str">
            <v>057</v>
          </cell>
        </row>
        <row r="37">
          <cell r="C37" t="str">
            <v>Омская область</v>
          </cell>
          <cell r="D37" t="str">
            <v>52</v>
          </cell>
          <cell r="E37" t="str">
            <v>058</v>
          </cell>
        </row>
        <row r="38">
          <cell r="C38" t="str">
            <v>Оренбургская область</v>
          </cell>
          <cell r="D38" t="str">
            <v>53</v>
          </cell>
          <cell r="E38" t="str">
            <v>048</v>
          </cell>
        </row>
        <row r="39">
          <cell r="C39" t="str">
            <v>Орловская область</v>
          </cell>
          <cell r="D39" t="str">
            <v>54</v>
          </cell>
          <cell r="E39" t="str">
            <v>017</v>
          </cell>
        </row>
        <row r="40">
          <cell r="C40" t="str">
            <v>Пензенская область</v>
          </cell>
          <cell r="D40" t="str">
            <v>55</v>
          </cell>
          <cell r="E40" t="str">
            <v>035</v>
          </cell>
        </row>
        <row r="41">
          <cell r="C41" t="str">
            <v>Пермский край</v>
          </cell>
          <cell r="D41" t="str">
            <v>56</v>
          </cell>
          <cell r="E41" t="str">
            <v>050</v>
          </cell>
        </row>
        <row r="42">
          <cell r="C42" t="str">
            <v>Приморский край</v>
          </cell>
          <cell r="D42" t="str">
            <v>20</v>
          </cell>
          <cell r="E42" t="str">
            <v>066</v>
          </cell>
        </row>
        <row r="43">
          <cell r="C43" t="str">
            <v>Псковская область</v>
          </cell>
          <cell r="D43" t="str">
            <v>57</v>
          </cell>
          <cell r="E43" t="str">
            <v>008</v>
          </cell>
        </row>
        <row r="44">
          <cell r="C44" t="str">
            <v>Республика Адыгея (Адыгея)</v>
          </cell>
          <cell r="D44" t="str">
            <v>76</v>
          </cell>
          <cell r="E44" t="str">
            <v>086</v>
          </cell>
        </row>
        <row r="45">
          <cell r="C45" t="str">
            <v>Республика Алтай</v>
          </cell>
          <cell r="D45" t="str">
            <v>77</v>
          </cell>
          <cell r="E45" t="str">
            <v>084</v>
          </cell>
        </row>
        <row r="46">
          <cell r="C46" t="str">
            <v>Республика Башкортостан</v>
          </cell>
          <cell r="D46" t="str">
            <v>01</v>
          </cell>
          <cell r="E46" t="str">
            <v>053</v>
          </cell>
        </row>
        <row r="47">
          <cell r="C47" t="str">
            <v>Республика Бурятия</v>
          </cell>
          <cell r="D47" t="str">
            <v>02</v>
          </cell>
          <cell r="E47" t="str">
            <v>064</v>
          </cell>
        </row>
        <row r="48">
          <cell r="C48" t="str">
            <v>Республика Дагестан</v>
          </cell>
          <cell r="D48" t="str">
            <v>03</v>
          </cell>
          <cell r="E48" t="str">
            <v>043</v>
          </cell>
        </row>
        <row r="49">
          <cell r="C49" t="str">
            <v>Республика Ингушетия</v>
          </cell>
          <cell r="D49" t="str">
            <v>14</v>
          </cell>
          <cell r="E49" t="str">
            <v>094</v>
          </cell>
        </row>
        <row r="50">
          <cell r="C50" t="str">
            <v>Республика Калмыкия</v>
          </cell>
          <cell r="D50" t="str">
            <v>05</v>
          </cell>
          <cell r="E50" t="str">
            <v>038</v>
          </cell>
        </row>
        <row r="51">
          <cell r="C51" t="str">
            <v>Республика Карелия</v>
          </cell>
          <cell r="D51" t="str">
            <v>06</v>
          </cell>
          <cell r="E51" t="str">
            <v>004</v>
          </cell>
        </row>
        <row r="52">
          <cell r="C52" t="str">
            <v>Республика Коми</v>
          </cell>
          <cell r="D52" t="str">
            <v>07</v>
          </cell>
          <cell r="E52" t="str">
            <v>005</v>
          </cell>
        </row>
        <row r="53">
          <cell r="C53" t="str">
            <v>Республика Марий Эл</v>
          </cell>
          <cell r="D53" t="str">
            <v>08</v>
          </cell>
          <cell r="E53" t="str">
            <v>024</v>
          </cell>
        </row>
        <row r="54">
          <cell r="C54" t="str">
            <v>Республика Мордовия</v>
          </cell>
          <cell r="D54" t="str">
            <v>09</v>
          </cell>
          <cell r="E54" t="str">
            <v>025</v>
          </cell>
        </row>
        <row r="55">
          <cell r="C55" t="str">
            <v>Республика Саха (Якутия)</v>
          </cell>
          <cell r="D55" t="str">
            <v>16</v>
          </cell>
          <cell r="E55" t="str">
            <v>072</v>
          </cell>
        </row>
        <row r="56">
          <cell r="C56" t="str">
            <v>Республика Северная Осетия - Алания</v>
          </cell>
          <cell r="D56" t="str">
            <v>10</v>
          </cell>
          <cell r="E56" t="str">
            <v>045</v>
          </cell>
        </row>
        <row r="57">
          <cell r="C57" t="str">
            <v>Республика Татарстан (Татарстан)</v>
          </cell>
          <cell r="D57" t="str">
            <v>11</v>
          </cell>
          <cell r="E57" t="str">
            <v>039</v>
          </cell>
        </row>
        <row r="58">
          <cell r="C58" t="str">
            <v>Республика Тыва</v>
          </cell>
          <cell r="D58" t="str">
            <v>12</v>
          </cell>
          <cell r="E58" t="str">
            <v>065</v>
          </cell>
        </row>
        <row r="59">
          <cell r="C59" t="str">
            <v>Республика Хакасия</v>
          </cell>
          <cell r="D59" t="str">
            <v>80</v>
          </cell>
          <cell r="E59" t="str">
            <v>085</v>
          </cell>
        </row>
        <row r="60">
          <cell r="C60" t="str">
            <v>Ростовская область</v>
          </cell>
          <cell r="D60" t="str">
            <v>58</v>
          </cell>
          <cell r="E60" t="str">
            <v>042</v>
          </cell>
        </row>
        <row r="61">
          <cell r="C61" t="str">
            <v>Рязанская область</v>
          </cell>
          <cell r="D61" t="str">
            <v>59</v>
          </cell>
          <cell r="E61" t="str">
            <v>018</v>
          </cell>
        </row>
        <row r="62">
          <cell r="C62" t="str">
            <v>Самарская область</v>
          </cell>
          <cell r="D62" t="str">
            <v>42</v>
          </cell>
          <cell r="E62" t="str">
            <v>034</v>
          </cell>
        </row>
        <row r="63">
          <cell r="C63" t="str">
            <v>Саратовская область</v>
          </cell>
          <cell r="D63" t="str">
            <v>60</v>
          </cell>
          <cell r="E63" t="str">
            <v>036</v>
          </cell>
        </row>
        <row r="64">
          <cell r="C64" t="str">
            <v>Сахалинская область</v>
          </cell>
          <cell r="D64" t="str">
            <v>61</v>
          </cell>
          <cell r="E64" t="str">
            <v>071</v>
          </cell>
        </row>
        <row r="65">
          <cell r="C65" t="str">
            <v>Свердловская область</v>
          </cell>
          <cell r="D65" t="str">
            <v>62</v>
          </cell>
          <cell r="E65" t="str">
            <v>051</v>
          </cell>
        </row>
        <row r="66">
          <cell r="C66" t="str">
            <v>Смоленская область</v>
          </cell>
          <cell r="D66" t="str">
            <v>63</v>
          </cell>
          <cell r="E66" t="str">
            <v>019</v>
          </cell>
        </row>
        <row r="67">
          <cell r="C67" t="str">
            <v>Ставропольский край</v>
          </cell>
          <cell r="D67" t="str">
            <v>21</v>
          </cell>
          <cell r="E67" t="str">
            <v>041</v>
          </cell>
        </row>
        <row r="68">
          <cell r="C68" t="str">
            <v>Тамбовская область</v>
          </cell>
          <cell r="D68" t="str">
            <v>64</v>
          </cell>
          <cell r="E68" t="str">
            <v>031</v>
          </cell>
        </row>
        <row r="69">
          <cell r="C69" t="str">
            <v>Тверская область</v>
          </cell>
          <cell r="D69" t="str">
            <v>36</v>
          </cell>
          <cell r="E69" t="str">
            <v>012</v>
          </cell>
        </row>
        <row r="70">
          <cell r="C70" t="str">
            <v>Томская область</v>
          </cell>
          <cell r="D70" t="str">
            <v>65</v>
          </cell>
          <cell r="E70" t="str">
            <v>059</v>
          </cell>
        </row>
        <row r="71">
          <cell r="C71" t="str">
            <v>Тульская область</v>
          </cell>
          <cell r="D71" t="str">
            <v>66</v>
          </cell>
          <cell r="E71" t="str">
            <v>020</v>
          </cell>
        </row>
        <row r="72">
          <cell r="C72" t="str">
            <v>Тюменская область</v>
          </cell>
          <cell r="D72" t="str">
            <v>67</v>
          </cell>
          <cell r="E72" t="str">
            <v>060</v>
          </cell>
        </row>
        <row r="73">
          <cell r="C73" t="str">
            <v>Удмуртская Республика</v>
          </cell>
          <cell r="D73" t="str">
            <v>13</v>
          </cell>
          <cell r="E73" t="str">
            <v>054</v>
          </cell>
        </row>
        <row r="74">
          <cell r="C74" t="str">
            <v>Ульяновская область</v>
          </cell>
          <cell r="D74" t="str">
            <v>68</v>
          </cell>
          <cell r="E74" t="str">
            <v>037</v>
          </cell>
        </row>
        <row r="75">
          <cell r="C75" t="str">
            <v>Хабаровский край</v>
          </cell>
          <cell r="D75" t="str">
            <v>22</v>
          </cell>
          <cell r="E75" t="str">
            <v>067</v>
          </cell>
        </row>
        <row r="76">
          <cell r="C76" t="str">
            <v>Ханты-Мансийский автономный округ - Югра</v>
          </cell>
          <cell r="D76" t="str">
            <v>87</v>
          </cell>
          <cell r="E76" t="str">
            <v>093</v>
          </cell>
        </row>
        <row r="77">
          <cell r="C77" t="str">
            <v>Челябинская область</v>
          </cell>
          <cell r="D77" t="str">
            <v>69</v>
          </cell>
          <cell r="E77" t="str">
            <v>052</v>
          </cell>
        </row>
        <row r="78">
          <cell r="C78" t="str">
            <v>Чеченская Республика</v>
          </cell>
          <cell r="D78" t="str">
            <v>94</v>
          </cell>
          <cell r="E78" t="str">
            <v>046</v>
          </cell>
        </row>
        <row r="79">
          <cell r="C79" t="str">
            <v>Чувашская Республика - Чувашия</v>
          </cell>
          <cell r="D79" t="str">
            <v>15</v>
          </cell>
          <cell r="E79" t="str">
            <v>026</v>
          </cell>
        </row>
        <row r="80">
          <cell r="C80" t="str">
            <v>Чукотский автономный округ</v>
          </cell>
          <cell r="D80" t="str">
            <v>88</v>
          </cell>
          <cell r="E80" t="str">
            <v>089</v>
          </cell>
        </row>
        <row r="81">
          <cell r="C81" t="str">
            <v>Ямало-Ненецкий автономный округ</v>
          </cell>
          <cell r="D81" t="str">
            <v>90</v>
          </cell>
          <cell r="E81" t="str">
            <v>095</v>
          </cell>
        </row>
        <row r="82">
          <cell r="C82" t="str">
            <v>Ярославская область</v>
          </cell>
          <cell r="D82" t="str">
            <v>71</v>
          </cell>
          <cell r="E82" t="str">
            <v>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48"/>
  <sheetViews>
    <sheetView showZeros="0" zoomScaleSheetLayoutView="85" zoomScalePageLayoutView="0" workbookViewId="0" topLeftCell="A1">
      <selection activeCell="E42" sqref="E42"/>
    </sheetView>
  </sheetViews>
  <sheetFormatPr defaultColWidth="9.140625" defaultRowHeight="15"/>
  <cols>
    <col min="1" max="1" width="63.28125" style="0" customWidth="1"/>
    <col min="2" max="2" width="7.7109375" style="0" customWidth="1"/>
    <col min="3" max="3" width="9.8515625" style="0" customWidth="1"/>
    <col min="4" max="4" width="12.421875" style="0" customWidth="1"/>
    <col min="5" max="5" width="20.57421875" style="0" customWidth="1"/>
    <col min="6" max="6" width="16.00390625" style="0" customWidth="1"/>
    <col min="7" max="7" width="21.28125" style="0" customWidth="1"/>
    <col min="8" max="8" width="3.8515625" style="0" customWidth="1"/>
    <col min="9" max="9" width="18.8515625" style="0" customWidth="1"/>
    <col min="10" max="10" width="18.57421875" style="0" bestFit="1" customWidth="1"/>
    <col min="11" max="11" width="14.57421875" style="0" customWidth="1"/>
    <col min="12" max="12" width="11.140625" style="0" customWidth="1"/>
    <col min="13" max="13" width="18.421875" style="0" customWidth="1"/>
    <col min="14" max="14" width="11.00390625" style="0" customWidth="1"/>
    <col min="15" max="15" width="11.57421875" style="0" customWidth="1"/>
    <col min="16" max="16" width="11.421875" style="0" customWidth="1"/>
  </cols>
  <sheetData>
    <row r="1" spans="1:7" ht="15">
      <c r="A1" s="142" t="s">
        <v>251</v>
      </c>
      <c r="B1" s="143" t="s">
        <v>249</v>
      </c>
      <c r="C1" s="144" t="s">
        <v>263</v>
      </c>
      <c r="D1" s="144" t="s">
        <v>250</v>
      </c>
      <c r="E1" s="1"/>
      <c r="F1" s="1"/>
      <c r="G1" s="2"/>
    </row>
    <row r="2" spans="1:7" ht="24.75" customHeight="1">
      <c r="A2" s="159" t="s">
        <v>157</v>
      </c>
      <c r="B2" s="160"/>
      <c r="C2" s="160"/>
      <c r="D2" s="160"/>
      <c r="E2" s="161"/>
      <c r="F2" s="162" t="s">
        <v>0</v>
      </c>
      <c r="G2" s="163"/>
    </row>
    <row r="3" spans="1:7" ht="15" customHeight="1">
      <c r="A3" s="164" t="s">
        <v>158</v>
      </c>
      <c r="B3" s="165"/>
      <c r="C3" s="165"/>
      <c r="D3" s="165"/>
      <c r="E3" s="166"/>
      <c r="F3" s="167" t="s">
        <v>1</v>
      </c>
      <c r="G3" s="168"/>
    </row>
    <row r="4" spans="1:7" ht="39" customHeight="1">
      <c r="A4" s="164" t="s">
        <v>159</v>
      </c>
      <c r="B4" s="165"/>
      <c r="C4" s="165"/>
      <c r="D4" s="165"/>
      <c r="E4" s="166"/>
      <c r="F4" s="169" t="s">
        <v>203</v>
      </c>
      <c r="G4" s="170"/>
    </row>
    <row r="5" spans="1:7" ht="8.25" customHeight="1">
      <c r="A5" s="3"/>
      <c r="B5" s="4"/>
      <c r="C5" s="4"/>
      <c r="D5" s="5"/>
      <c r="E5" s="5"/>
      <c r="F5" s="5"/>
      <c r="G5" s="6"/>
    </row>
    <row r="6" spans="1:7" ht="15.75">
      <c r="A6" s="156" t="s">
        <v>262</v>
      </c>
      <c r="B6" s="156"/>
      <c r="C6" s="156"/>
      <c r="D6" s="156"/>
      <c r="E6" s="156"/>
      <c r="F6" s="156"/>
      <c r="G6" s="156"/>
    </row>
    <row r="7" spans="1:7" ht="20.25" customHeight="1">
      <c r="A7" s="157" t="s">
        <v>152</v>
      </c>
      <c r="B7" s="157"/>
      <c r="C7" s="157"/>
      <c r="D7" s="157"/>
      <c r="E7" s="157"/>
      <c r="F7" s="157"/>
      <c r="G7" s="157"/>
    </row>
    <row r="8" spans="1:8" s="48" customFormat="1" ht="15.75">
      <c r="A8" s="156"/>
      <c r="B8" s="156"/>
      <c r="C8" s="156"/>
      <c r="D8" s="156"/>
      <c r="E8" s="156"/>
      <c r="F8" s="156"/>
      <c r="G8" s="156"/>
      <c r="H8" s="47"/>
    </row>
    <row r="9" spans="1:8" s="48" customFormat="1" ht="12.75">
      <c r="A9" s="173" t="s">
        <v>161</v>
      </c>
      <c r="B9" s="173"/>
      <c r="C9" s="173"/>
      <c r="D9" s="173"/>
      <c r="E9" s="173"/>
      <c r="F9" s="173"/>
      <c r="G9" s="173"/>
      <c r="H9" s="49"/>
    </row>
    <row r="10" spans="1:7" ht="19.5" customHeight="1">
      <c r="A10" s="158" t="s">
        <v>2</v>
      </c>
      <c r="B10" s="158"/>
      <c r="C10" s="158"/>
      <c r="D10" s="158"/>
      <c r="E10" s="158"/>
      <c r="F10" s="158"/>
      <c r="G10" s="158"/>
    </row>
    <row r="11" spans="1:7" ht="15.75" customHeight="1">
      <c r="A11" s="36" t="s">
        <v>3</v>
      </c>
      <c r="B11" s="171" t="s">
        <v>267</v>
      </c>
      <c r="C11" s="171"/>
      <c r="D11" s="51">
        <v>2016</v>
      </c>
      <c r="E11" s="50" t="s">
        <v>162</v>
      </c>
      <c r="G11" s="35"/>
    </row>
    <row r="12" spans="1:7" ht="15">
      <c r="A12" s="172" t="s">
        <v>4</v>
      </c>
      <c r="B12" s="172"/>
      <c r="C12" s="172"/>
      <c r="D12" s="172"/>
      <c r="E12" s="172"/>
      <c r="F12" s="7"/>
      <c r="G12" s="7"/>
    </row>
    <row r="13" spans="1:7" ht="15" customHeight="1">
      <c r="A13" s="174" t="s">
        <v>156</v>
      </c>
      <c r="B13" s="174"/>
      <c r="C13" s="174"/>
      <c r="D13" s="174"/>
      <c r="E13" s="174"/>
      <c r="F13" s="174"/>
      <c r="G13" s="174"/>
    </row>
    <row r="14" spans="1:7" ht="27.75" customHeight="1">
      <c r="A14" s="175" t="s">
        <v>5</v>
      </c>
      <c r="B14" s="178" t="s">
        <v>6</v>
      </c>
      <c r="C14" s="175" t="s">
        <v>7</v>
      </c>
      <c r="D14" s="181" t="s">
        <v>8</v>
      </c>
      <c r="E14" s="182"/>
      <c r="F14" s="182"/>
      <c r="G14" s="183"/>
    </row>
    <row r="15" spans="1:7" ht="15">
      <c r="A15" s="176"/>
      <c r="B15" s="179"/>
      <c r="C15" s="176"/>
      <c r="D15" s="181" t="s">
        <v>9</v>
      </c>
      <c r="E15" s="183"/>
      <c r="F15" s="181" t="s">
        <v>10</v>
      </c>
      <c r="G15" s="183"/>
    </row>
    <row r="16" spans="1:14" ht="25.5" customHeight="1">
      <c r="A16" s="177"/>
      <c r="B16" s="180"/>
      <c r="C16" s="177"/>
      <c r="D16" s="31" t="s">
        <v>11</v>
      </c>
      <c r="E16" s="30" t="s">
        <v>12</v>
      </c>
      <c r="F16" s="31" t="s">
        <v>11</v>
      </c>
      <c r="G16" s="30" t="s">
        <v>12</v>
      </c>
      <c r="I16" s="189" t="s">
        <v>13</v>
      </c>
      <c r="J16" s="190"/>
      <c r="K16" s="190"/>
      <c r="L16" s="190"/>
      <c r="M16" s="190"/>
      <c r="N16" s="191"/>
    </row>
    <row r="17" spans="1:14" ht="15">
      <c r="A17" s="30" t="s">
        <v>14</v>
      </c>
      <c r="B17" s="32" t="s">
        <v>15</v>
      </c>
      <c r="C17" s="41">
        <v>1</v>
      </c>
      <c r="D17" s="34">
        <v>2</v>
      </c>
      <c r="E17" s="34">
        <v>3</v>
      </c>
      <c r="F17" s="34">
        <v>4</v>
      </c>
      <c r="G17" s="34">
        <v>5</v>
      </c>
      <c r="I17" s="8" t="s">
        <v>16</v>
      </c>
      <c r="J17" s="8" t="s">
        <v>17</v>
      </c>
      <c r="K17" s="8" t="s">
        <v>18</v>
      </c>
      <c r="L17" s="8" t="s">
        <v>195</v>
      </c>
      <c r="M17" s="8" t="s">
        <v>196</v>
      </c>
      <c r="N17" s="8" t="s">
        <v>19</v>
      </c>
    </row>
    <row r="18" spans="1:14" ht="15">
      <c r="A18" s="28" t="s">
        <v>20</v>
      </c>
      <c r="B18" s="32" t="s">
        <v>21</v>
      </c>
      <c r="C18" s="33">
        <v>71</v>
      </c>
      <c r="D18" s="33">
        <v>13</v>
      </c>
      <c r="E18" s="33">
        <v>13</v>
      </c>
      <c r="F18" s="33">
        <v>13</v>
      </c>
      <c r="G18" s="33">
        <v>13</v>
      </c>
      <c r="I18" s="9">
        <v>110</v>
      </c>
      <c r="J18" s="10">
        <f>IF(C18&gt;=D18,0,C18-D18)</f>
        <v>0</v>
      </c>
      <c r="K18" s="10">
        <f>IF(D18&gt;=E18,0,D18-E18)</f>
        <v>0</v>
      </c>
      <c r="L18" s="10">
        <f>IF(D18&gt;=F18,0,D18-F18)</f>
        <v>0</v>
      </c>
      <c r="M18" s="10">
        <f>IF(E18&gt;=G18,0,E18-G18)</f>
        <v>0</v>
      </c>
      <c r="N18" s="10">
        <f>IF(F18&gt;=G18,0,F18-G18)</f>
        <v>0</v>
      </c>
    </row>
    <row r="19" spans="1:14" ht="39.75" customHeight="1">
      <c r="A19" s="28" t="s">
        <v>22</v>
      </c>
      <c r="B19" s="32" t="s">
        <v>23</v>
      </c>
      <c r="C19" s="33"/>
      <c r="D19" s="33"/>
      <c r="E19" s="33"/>
      <c r="F19" s="33"/>
      <c r="G19" s="33"/>
      <c r="I19" s="9">
        <v>120</v>
      </c>
      <c r="J19" s="10">
        <f>IF(C19&gt;=D19,0,C19-D19)</f>
        <v>0</v>
      </c>
      <c r="K19" s="10">
        <f>IF(D19&gt;=E19,0,D19-E19)</f>
        <v>0</v>
      </c>
      <c r="L19" s="10">
        <f>IF(D19&gt;=F19,0,D19-F19)</f>
        <v>0</v>
      </c>
      <c r="M19" s="10">
        <f>IF(E19&gt;=G19,0,E19-G19)</f>
        <v>0</v>
      </c>
      <c r="N19" s="10">
        <f>IF(F19&gt;=G19,0,F19-G19)</f>
        <v>0</v>
      </c>
    </row>
    <row r="20" spans="1:14" ht="15">
      <c r="A20" s="28" t="s">
        <v>24</v>
      </c>
      <c r="B20" s="32" t="s">
        <v>25</v>
      </c>
      <c r="C20" s="33">
        <v>172</v>
      </c>
      <c r="D20" s="33">
        <v>21</v>
      </c>
      <c r="E20" s="43" t="s">
        <v>26</v>
      </c>
      <c r="F20" s="33">
        <v>21</v>
      </c>
      <c r="G20" s="34" t="s">
        <v>26</v>
      </c>
      <c r="I20" s="9">
        <v>130</v>
      </c>
      <c r="J20" s="10">
        <f>IF(C20&gt;=D20,0,C20-D20)</f>
        <v>0</v>
      </c>
      <c r="K20" s="11" t="s">
        <v>26</v>
      </c>
      <c r="L20" s="10">
        <f>IF(D20&gt;=F20,0,D20-F20)</f>
        <v>0</v>
      </c>
      <c r="M20" s="11" t="s">
        <v>26</v>
      </c>
      <c r="N20" s="11" t="s">
        <v>26</v>
      </c>
    </row>
    <row r="21" spans="1:7" ht="15">
      <c r="A21" s="29" t="s">
        <v>27</v>
      </c>
      <c r="B21" s="32" t="s">
        <v>28</v>
      </c>
      <c r="C21" s="46">
        <f>SUM(C18:C20)</f>
        <v>243</v>
      </c>
      <c r="D21" s="46">
        <f>SUM(D18:D20)</f>
        <v>34</v>
      </c>
      <c r="E21" s="46">
        <f>SUM(E18:E20)</f>
        <v>13</v>
      </c>
      <c r="F21" s="46">
        <f>SUM(F18:F20)</f>
        <v>34</v>
      </c>
      <c r="G21" s="46">
        <f>SUM(G18:G20)</f>
        <v>13</v>
      </c>
    </row>
    <row r="22" spans="1:7" ht="10.5" customHeight="1">
      <c r="A22" s="12"/>
      <c r="B22" s="12"/>
      <c r="C22" s="12"/>
      <c r="D22" s="12"/>
      <c r="E22" s="12"/>
      <c r="F22" s="13"/>
      <c r="G22" s="13"/>
    </row>
    <row r="23" spans="1:7" ht="15" customHeight="1">
      <c r="A23" s="174" t="s">
        <v>29</v>
      </c>
      <c r="B23" s="174"/>
      <c r="C23" s="174"/>
      <c r="D23" s="174"/>
      <c r="E23" s="174"/>
      <c r="F23" s="174"/>
      <c r="G23" s="174"/>
    </row>
    <row r="24" spans="1:7" ht="15" customHeight="1">
      <c r="A24" s="184" t="s">
        <v>30</v>
      </c>
      <c r="B24" s="184" t="s">
        <v>31</v>
      </c>
      <c r="C24" s="184" t="s">
        <v>32</v>
      </c>
      <c r="D24" s="186" t="s">
        <v>33</v>
      </c>
      <c r="E24" s="186" t="s">
        <v>155</v>
      </c>
      <c r="F24" s="181" t="s">
        <v>34</v>
      </c>
      <c r="G24" s="183"/>
    </row>
    <row r="25" spans="1:14" ht="63.75">
      <c r="A25" s="185"/>
      <c r="B25" s="185"/>
      <c r="C25" s="185"/>
      <c r="D25" s="187"/>
      <c r="E25" s="187"/>
      <c r="F25" s="37" t="s">
        <v>153</v>
      </c>
      <c r="G25" s="37" t="s">
        <v>154</v>
      </c>
      <c r="I25" s="188" t="s">
        <v>35</v>
      </c>
      <c r="J25" s="188"/>
      <c r="M25" s="188" t="s">
        <v>35</v>
      </c>
      <c r="N25" s="188"/>
    </row>
    <row r="26" spans="1:14" ht="15">
      <c r="A26" s="38" t="s">
        <v>14</v>
      </c>
      <c r="B26" s="39" t="s">
        <v>15</v>
      </c>
      <c r="C26" s="40" t="s">
        <v>36</v>
      </c>
      <c r="D26" s="34">
        <v>1</v>
      </c>
      <c r="E26" s="41">
        <v>2</v>
      </c>
      <c r="F26" s="34">
        <v>3</v>
      </c>
      <c r="G26" s="41">
        <v>4</v>
      </c>
      <c r="I26" s="14" t="s">
        <v>16</v>
      </c>
      <c r="J26" s="15" t="s">
        <v>260</v>
      </c>
      <c r="M26" s="16" t="s">
        <v>37</v>
      </c>
      <c r="N26" s="17" t="s">
        <v>38</v>
      </c>
    </row>
    <row r="27" spans="1:14" ht="39.75">
      <c r="A27" s="42" t="s">
        <v>160</v>
      </c>
      <c r="B27" s="38" t="s">
        <v>39</v>
      </c>
      <c r="C27" s="38">
        <v>210</v>
      </c>
      <c r="D27" s="43" t="s">
        <v>26</v>
      </c>
      <c r="E27" s="33">
        <v>18</v>
      </c>
      <c r="F27" s="33">
        <v>18</v>
      </c>
      <c r="G27" s="33"/>
      <c r="I27" s="17">
        <f>C27</f>
        <v>210</v>
      </c>
      <c r="J27" s="154">
        <f aca="true" t="shared" si="0" ref="J27:J32">IF(E27&gt;=(F27+G27),0,E27-(F27+G27))</f>
        <v>0</v>
      </c>
      <c r="M27" s="18" t="s">
        <v>193</v>
      </c>
      <c r="N27" s="94">
        <f>IF(D41&gt;=E27,0,D41-E27)</f>
        <v>0</v>
      </c>
    </row>
    <row r="28" spans="1:10" ht="25.5">
      <c r="A28" s="42" t="s">
        <v>40</v>
      </c>
      <c r="B28" s="38" t="s">
        <v>39</v>
      </c>
      <c r="C28" s="38">
        <v>220</v>
      </c>
      <c r="D28" s="43" t="s">
        <v>26</v>
      </c>
      <c r="E28" s="46">
        <f>SUM(E29:E30)</f>
        <v>22</v>
      </c>
      <c r="F28" s="46">
        <f>SUM(F29:F30)</f>
        <v>22</v>
      </c>
      <c r="G28" s="46">
        <f>SUM(G29:G30)</f>
        <v>0</v>
      </c>
      <c r="I28" s="17">
        <f aca="true" t="shared" si="1" ref="I28:I39">C28</f>
        <v>220</v>
      </c>
      <c r="J28" s="154">
        <f t="shared" si="0"/>
        <v>0</v>
      </c>
    </row>
    <row r="29" spans="1:16" ht="27" customHeight="1">
      <c r="A29" s="44" t="s">
        <v>41</v>
      </c>
      <c r="B29" s="38" t="s">
        <v>39</v>
      </c>
      <c r="C29" s="38">
        <v>221</v>
      </c>
      <c r="D29" s="43" t="s">
        <v>26</v>
      </c>
      <c r="E29" s="33">
        <v>18</v>
      </c>
      <c r="F29" s="33">
        <v>18</v>
      </c>
      <c r="G29" s="33"/>
      <c r="I29" s="17">
        <f t="shared" si="1"/>
        <v>221</v>
      </c>
      <c r="J29" s="154">
        <f t="shared" si="0"/>
        <v>0</v>
      </c>
      <c r="M29" s="194" t="s">
        <v>42</v>
      </c>
      <c r="N29" s="195"/>
      <c r="O29" s="195"/>
      <c r="P29" s="196"/>
    </row>
    <row r="30" spans="1:16" ht="15.75" customHeight="1">
      <c r="A30" s="44" t="s">
        <v>43</v>
      </c>
      <c r="B30" s="38" t="s">
        <v>39</v>
      </c>
      <c r="C30" s="38">
        <v>222</v>
      </c>
      <c r="D30" s="43" t="s">
        <v>26</v>
      </c>
      <c r="E30" s="33">
        <v>4</v>
      </c>
      <c r="F30" s="33">
        <v>4</v>
      </c>
      <c r="G30" s="33"/>
      <c r="I30" s="17">
        <f t="shared" si="1"/>
        <v>222</v>
      </c>
      <c r="J30" s="154">
        <f t="shared" si="0"/>
        <v>0</v>
      </c>
      <c r="M30" s="16" t="s">
        <v>37</v>
      </c>
      <c r="N30" s="17" t="s">
        <v>53</v>
      </c>
      <c r="O30" s="17" t="s">
        <v>44</v>
      </c>
      <c r="P30" s="17" t="s">
        <v>45</v>
      </c>
    </row>
    <row r="31" spans="1:16" ht="15">
      <c r="A31" s="45" t="s">
        <v>46</v>
      </c>
      <c r="B31" s="38" t="s">
        <v>39</v>
      </c>
      <c r="C31" s="38">
        <v>223</v>
      </c>
      <c r="D31" s="43" t="s">
        <v>26</v>
      </c>
      <c r="E31" s="33"/>
      <c r="F31" s="33"/>
      <c r="G31" s="33"/>
      <c r="I31" s="17">
        <f t="shared" si="1"/>
        <v>223</v>
      </c>
      <c r="J31" s="154">
        <f t="shared" si="0"/>
        <v>0</v>
      </c>
      <c r="M31" s="17" t="s">
        <v>47</v>
      </c>
      <c r="N31" s="10">
        <f>IF(E30&gt;=E31,0,E30-E31)</f>
        <v>0</v>
      </c>
      <c r="O31" s="10">
        <f>IF(F30&gt;=F31,0,F30-F31)</f>
        <v>0</v>
      </c>
      <c r="P31" s="10">
        <f>IF(G30&gt;=G31,0,G30-G31)</f>
        <v>0</v>
      </c>
    </row>
    <row r="32" spans="1:16" ht="38.25">
      <c r="A32" s="42" t="s">
        <v>48</v>
      </c>
      <c r="B32" s="38" t="s">
        <v>39</v>
      </c>
      <c r="C32" s="38">
        <v>230</v>
      </c>
      <c r="D32" s="43" t="s">
        <v>26</v>
      </c>
      <c r="E32" s="33">
        <v>2</v>
      </c>
      <c r="F32" s="33"/>
      <c r="G32" s="33"/>
      <c r="I32" s="17">
        <f t="shared" si="1"/>
        <v>230</v>
      </c>
      <c r="J32" s="154">
        <f t="shared" si="0"/>
        <v>0</v>
      </c>
      <c r="M32" s="17" t="s">
        <v>204</v>
      </c>
      <c r="N32" s="10">
        <f>IF(E28&gt;=E34,0,E28-E34)</f>
        <v>0</v>
      </c>
      <c r="O32" s="10">
        <f>IF(F28&gt;=F34,0,F28-F34)</f>
        <v>0</v>
      </c>
      <c r="P32" s="10">
        <f>IF(G28&gt;=G34,0,G28-G34)</f>
        <v>0</v>
      </c>
    </row>
    <row r="33" spans="1:10" ht="39.75">
      <c r="A33" s="42" t="s">
        <v>197</v>
      </c>
      <c r="B33" s="38" t="s">
        <v>39</v>
      </c>
      <c r="C33" s="38">
        <v>240</v>
      </c>
      <c r="D33" s="43" t="s">
        <v>26</v>
      </c>
      <c r="E33" s="33">
        <v>519</v>
      </c>
      <c r="F33" s="43" t="s">
        <v>26</v>
      </c>
      <c r="G33" s="23" t="s">
        <v>26</v>
      </c>
      <c r="I33" s="17">
        <f t="shared" si="1"/>
        <v>240</v>
      </c>
      <c r="J33" s="43" t="s">
        <v>26</v>
      </c>
    </row>
    <row r="34" spans="1:10" ht="15" customHeight="1">
      <c r="A34" s="42" t="s">
        <v>49</v>
      </c>
      <c r="B34" s="38" t="s">
        <v>39</v>
      </c>
      <c r="C34" s="38">
        <v>250</v>
      </c>
      <c r="D34" s="43" t="s">
        <v>26</v>
      </c>
      <c r="E34" s="33">
        <v>5</v>
      </c>
      <c r="F34" s="33">
        <v>2</v>
      </c>
      <c r="G34" s="33"/>
      <c r="I34" s="17">
        <f t="shared" si="1"/>
        <v>250</v>
      </c>
      <c r="J34" s="154">
        <f aca="true" t="shared" si="2" ref="J34:J39">IF(E34&gt;=(F34+G34),0,E34-(F34+G34))</f>
        <v>0</v>
      </c>
    </row>
    <row r="35" spans="1:10" ht="25.5" customHeight="1">
      <c r="A35" s="42" t="s">
        <v>51</v>
      </c>
      <c r="B35" s="38" t="s">
        <v>39</v>
      </c>
      <c r="C35" s="38">
        <v>260</v>
      </c>
      <c r="D35" s="43" t="s">
        <v>26</v>
      </c>
      <c r="E35" s="33">
        <v>4</v>
      </c>
      <c r="F35" s="33">
        <v>2</v>
      </c>
      <c r="G35" s="33"/>
      <c r="I35" s="17">
        <f t="shared" si="1"/>
        <v>260</v>
      </c>
      <c r="J35" s="154">
        <f t="shared" si="2"/>
        <v>0</v>
      </c>
    </row>
    <row r="36" spans="1:10" ht="15">
      <c r="A36" s="42" t="s">
        <v>52</v>
      </c>
      <c r="B36" s="38" t="s">
        <v>39</v>
      </c>
      <c r="C36" s="38">
        <v>261</v>
      </c>
      <c r="D36" s="43" t="s">
        <v>26</v>
      </c>
      <c r="E36" s="33"/>
      <c r="F36" s="33"/>
      <c r="G36" s="33"/>
      <c r="I36" s="17">
        <f t="shared" si="1"/>
        <v>261</v>
      </c>
      <c r="J36" s="154">
        <f t="shared" si="2"/>
        <v>0</v>
      </c>
    </row>
    <row r="37" spans="1:10" ht="15">
      <c r="A37" s="42" t="s">
        <v>54</v>
      </c>
      <c r="B37" s="38" t="s">
        <v>39</v>
      </c>
      <c r="C37" s="38">
        <v>262</v>
      </c>
      <c r="D37" s="43" t="s">
        <v>26</v>
      </c>
      <c r="E37" s="33">
        <v>1</v>
      </c>
      <c r="F37" s="33"/>
      <c r="G37" s="33"/>
      <c r="I37" s="17">
        <f t="shared" si="1"/>
        <v>262</v>
      </c>
      <c r="J37" s="154">
        <f t="shared" si="2"/>
        <v>0</v>
      </c>
    </row>
    <row r="38" spans="1:10" ht="15">
      <c r="A38" s="42" t="s">
        <v>56</v>
      </c>
      <c r="B38" s="38" t="s">
        <v>39</v>
      </c>
      <c r="C38" s="38">
        <v>263</v>
      </c>
      <c r="D38" s="43" t="s">
        <v>26</v>
      </c>
      <c r="E38" s="33"/>
      <c r="F38" s="33"/>
      <c r="G38" s="33"/>
      <c r="I38" s="17">
        <f t="shared" si="1"/>
        <v>263</v>
      </c>
      <c r="J38" s="154">
        <f t="shared" si="2"/>
        <v>0</v>
      </c>
    </row>
    <row r="39" spans="1:10" ht="57.75" customHeight="1">
      <c r="A39" s="42" t="s">
        <v>198</v>
      </c>
      <c r="B39" s="38" t="s">
        <v>39</v>
      </c>
      <c r="C39" s="38">
        <v>270</v>
      </c>
      <c r="D39" s="43" t="s">
        <v>26</v>
      </c>
      <c r="E39" s="33">
        <v>4</v>
      </c>
      <c r="F39" s="33">
        <v>2</v>
      </c>
      <c r="G39" s="33"/>
      <c r="I39" s="17">
        <f t="shared" si="1"/>
        <v>270</v>
      </c>
      <c r="J39" s="154">
        <f t="shared" si="2"/>
        <v>0</v>
      </c>
    </row>
    <row r="40" spans="1:10" ht="38.25">
      <c r="A40" s="42" t="s">
        <v>261</v>
      </c>
      <c r="B40" s="99" t="s">
        <v>39</v>
      </c>
      <c r="C40" s="38">
        <v>280</v>
      </c>
      <c r="D40" s="33">
        <v>0</v>
      </c>
      <c r="E40" s="43" t="s">
        <v>26</v>
      </c>
      <c r="F40" s="43" t="s">
        <v>26</v>
      </c>
      <c r="G40" s="43" t="s">
        <v>26</v>
      </c>
      <c r="I40" s="194" t="s">
        <v>50</v>
      </c>
      <c r="J40" s="196"/>
    </row>
    <row r="41" spans="1:10" ht="15">
      <c r="A41" s="42" t="s">
        <v>58</v>
      </c>
      <c r="B41" s="38" t="s">
        <v>39</v>
      </c>
      <c r="C41" s="38">
        <v>290</v>
      </c>
      <c r="D41" s="33">
        <v>218</v>
      </c>
      <c r="E41" s="43" t="s">
        <v>26</v>
      </c>
      <c r="F41" s="43" t="s">
        <v>26</v>
      </c>
      <c r="G41" s="43" t="s">
        <v>26</v>
      </c>
      <c r="I41" s="16" t="s">
        <v>37</v>
      </c>
      <c r="J41" s="17" t="s">
        <v>194</v>
      </c>
    </row>
    <row r="42" spans="1:10" ht="25.5">
      <c r="A42" s="42" t="s">
        <v>59</v>
      </c>
      <c r="B42" s="38" t="s">
        <v>39</v>
      </c>
      <c r="C42" s="38">
        <v>291</v>
      </c>
      <c r="D42" s="33">
        <v>176</v>
      </c>
      <c r="E42" s="43" t="s">
        <v>26</v>
      </c>
      <c r="F42" s="43" t="s">
        <v>26</v>
      </c>
      <c r="G42" s="43" t="s">
        <v>26</v>
      </c>
      <c r="I42" s="17" t="s">
        <v>55</v>
      </c>
      <c r="J42" s="94">
        <f>IF(D41&gt;=D42,0,D41-D42)</f>
        <v>0</v>
      </c>
    </row>
    <row r="43" spans="1:10" ht="15">
      <c r="A43" s="42" t="s">
        <v>60</v>
      </c>
      <c r="B43" s="99" t="s">
        <v>39</v>
      </c>
      <c r="C43" s="38">
        <v>292</v>
      </c>
      <c r="D43" s="33">
        <v>42</v>
      </c>
      <c r="E43" s="43" t="s">
        <v>26</v>
      </c>
      <c r="F43" s="43" t="s">
        <v>26</v>
      </c>
      <c r="G43" s="43" t="s">
        <v>26</v>
      </c>
      <c r="I43" s="17" t="s">
        <v>57</v>
      </c>
      <c r="J43" s="94">
        <f>IF(D41&gt;=D43,0,D41-D43)</f>
        <v>0</v>
      </c>
    </row>
    <row r="44" ht="3.75" customHeight="1"/>
    <row r="45" spans="1:7" ht="73.5" customHeight="1">
      <c r="A45" s="197" t="s">
        <v>210</v>
      </c>
      <c r="B45" s="198"/>
      <c r="C45" s="198"/>
      <c r="D45" s="198"/>
      <c r="E45" s="198"/>
      <c r="F45" s="198"/>
      <c r="G45" s="198"/>
    </row>
    <row r="46" spans="1:7" ht="41.25" customHeight="1">
      <c r="A46" s="197" t="s">
        <v>209</v>
      </c>
      <c r="B46" s="198"/>
      <c r="C46" s="198"/>
      <c r="D46" s="198"/>
      <c r="E46" s="198"/>
      <c r="F46" s="198"/>
      <c r="G46" s="198"/>
    </row>
    <row r="47" spans="1:7" ht="17.25" customHeight="1">
      <c r="A47" s="197" t="s">
        <v>208</v>
      </c>
      <c r="B47" s="198"/>
      <c r="C47" s="198"/>
      <c r="D47" s="198"/>
      <c r="E47" s="198"/>
      <c r="F47" s="198"/>
      <c r="G47" s="198"/>
    </row>
    <row r="48" spans="1:7" ht="16.5" customHeight="1">
      <c r="A48" s="192"/>
      <c r="B48" s="193"/>
      <c r="C48" s="193"/>
      <c r="D48" s="193"/>
      <c r="E48" s="193"/>
      <c r="F48" s="193"/>
      <c r="G48" s="193"/>
    </row>
  </sheetData>
  <sheetProtection sheet="1" objects="1" scenarios="1"/>
  <mergeCells count="36">
    <mergeCell ref="I25:J25"/>
    <mergeCell ref="I16:N16"/>
    <mergeCell ref="A48:G48"/>
    <mergeCell ref="M25:N25"/>
    <mergeCell ref="M29:P29"/>
    <mergeCell ref="A45:G45"/>
    <mergeCell ref="A46:G46"/>
    <mergeCell ref="A47:G47"/>
    <mergeCell ref="A23:G23"/>
    <mergeCell ref="I40:J40"/>
    <mergeCell ref="F15:G15"/>
    <mergeCell ref="A24:A25"/>
    <mergeCell ref="B24:B25"/>
    <mergeCell ref="C24:C25"/>
    <mergeCell ref="D24:D25"/>
    <mergeCell ref="E24:E25"/>
    <mergeCell ref="F24:G24"/>
    <mergeCell ref="B11:C11"/>
    <mergeCell ref="A12:E12"/>
    <mergeCell ref="A8:G8"/>
    <mergeCell ref="A9:G9"/>
    <mergeCell ref="A13:G13"/>
    <mergeCell ref="A14:A16"/>
    <mergeCell ref="B14:B16"/>
    <mergeCell ref="C14:C16"/>
    <mergeCell ref="D14:G14"/>
    <mergeCell ref="D15:E15"/>
    <mergeCell ref="A6:G6"/>
    <mergeCell ref="A7:G7"/>
    <mergeCell ref="A10:G10"/>
    <mergeCell ref="A2:E2"/>
    <mergeCell ref="F2:G2"/>
    <mergeCell ref="A3:E3"/>
    <mergeCell ref="F3:G3"/>
    <mergeCell ref="A4:E4"/>
    <mergeCell ref="F4:G4"/>
  </mergeCells>
  <dataValidations count="5">
    <dataValidation allowBlank="1" prompt="Выберите наименование организации" errorTitle="ОШИБКА!" error="Воспользуйтесь выпадающим списком" sqref="A6:G6"/>
    <dataValidation allowBlank="1" prompt="Выберите или введите наименование лесничества" sqref="H9 A8:G8"/>
    <dataValidation type="list" allowBlank="1" showInputMessage="1" showErrorMessage="1" prompt="выберите год" errorTitle="ОШИБКА!" error="Воспользуйтесь выпадающим списком" sqref="D11">
      <formula1>"2016,2017,2018"</formula1>
    </dataValidation>
    <dataValidation type="list" allowBlank="1" showInputMessage="1" showErrorMessage="1" prompt="выберите период" errorTitle="ОШИБКА!" error="Воспользуйтесь выпадающим списком" sqref="B11:C11">
      <formula1>"июнь,декабрь"</formula1>
    </dataValidation>
    <dataValidation type="whole" operator="greaterThanOrEqual" allowBlank="1" showErrorMessage="1" errorTitle="ОШИБКА!" error="Введите целое число" sqref="C18:G18 D19:G19 F20 C19:C20 D20 E27:G27 E29:G32 E33 E34:G39 D40:D43">
      <formula1>0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1" r:id="rId3"/>
  <rowBreaks count="1" manualBreakCount="1">
    <brk id="28" max="6" man="1"/>
  </rowBreaks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139" bestFit="1" customWidth="1"/>
    <col min="2" max="2" width="9.140625" style="140" customWidth="1"/>
    <col min="3" max="3" width="9.140625" style="141" customWidth="1"/>
    <col min="4" max="8" width="18.28125" style="141" customWidth="1"/>
    <col min="9" max="12" width="20.421875" style="141" customWidth="1"/>
    <col min="13" max="16384" width="9.140625" style="141" customWidth="1"/>
  </cols>
  <sheetData>
    <row r="1" spans="1:2" ht="25.5">
      <c r="A1" s="139" t="s">
        <v>246</v>
      </c>
      <c r="B1" s="140">
        <v>10</v>
      </c>
    </row>
    <row r="2" spans="1:2" ht="25.5">
      <c r="A2" s="139" t="s">
        <v>247</v>
      </c>
      <c r="B2" s="140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W15"/>
  <sheetViews>
    <sheetView showZeros="0" tabSelected="1" zoomScaleSheetLayoutView="100" zoomScalePageLayoutView="0" workbookViewId="0" topLeftCell="A1">
      <selection activeCell="I8" sqref="I8"/>
    </sheetView>
  </sheetViews>
  <sheetFormatPr defaultColWidth="9.140625" defaultRowHeight="15"/>
  <cols>
    <col min="1" max="1" width="44.7109375" style="0" customWidth="1"/>
    <col min="2" max="2" width="5.57421875" style="0" customWidth="1"/>
    <col min="3" max="3" width="6.8515625" style="0" customWidth="1"/>
    <col min="4" max="4" width="10.28125" style="0" customWidth="1"/>
    <col min="5" max="5" width="9.8515625" style="0" customWidth="1"/>
    <col min="6" max="6" width="9.140625" style="0" customWidth="1"/>
    <col min="7" max="7" width="9.28125" style="0" customWidth="1"/>
    <col min="8" max="9" width="11.140625" style="0" customWidth="1"/>
    <col min="10" max="10" width="10.7109375" style="0" customWidth="1"/>
    <col min="11" max="11" width="11.7109375" style="0" customWidth="1"/>
    <col min="12" max="12" width="11.57421875" style="0" customWidth="1"/>
    <col min="13" max="13" width="5.7109375" style="0" customWidth="1"/>
    <col min="14" max="14" width="16.7109375" style="0" customWidth="1"/>
    <col min="15" max="20" width="9.7109375" style="0" customWidth="1"/>
  </cols>
  <sheetData>
    <row r="1" spans="1:4" ht="15">
      <c r="A1" s="142" t="s">
        <v>252</v>
      </c>
      <c r="B1" s="143" t="s">
        <v>249</v>
      </c>
      <c r="C1" s="144" t="str">
        <f>'8-ОИП Раздел 1, 2'!C1</f>
        <v>069</v>
      </c>
      <c r="D1" s="144">
        <f>'8-ОИП Раздел 1, 2'!D1</f>
      </c>
    </row>
    <row r="2" spans="1:12" ht="15.75">
      <c r="A2" s="204" t="s">
        <v>163</v>
      </c>
      <c r="B2" s="204"/>
      <c r="C2" s="204"/>
      <c r="D2" s="204"/>
      <c r="E2" s="204"/>
      <c r="F2" s="204"/>
      <c r="G2" s="100"/>
      <c r="H2" s="101"/>
      <c r="I2" s="102"/>
      <c r="J2" s="103"/>
      <c r="K2" s="103"/>
      <c r="L2" s="103"/>
    </row>
    <row r="3" spans="1:12" ht="31.5" customHeight="1">
      <c r="A3" s="205" t="s">
        <v>30</v>
      </c>
      <c r="B3" s="205" t="s">
        <v>61</v>
      </c>
      <c r="C3" s="207" t="s">
        <v>32</v>
      </c>
      <c r="D3" s="209" t="s">
        <v>62</v>
      </c>
      <c r="E3" s="210"/>
      <c r="F3" s="211"/>
      <c r="G3" s="209" t="s">
        <v>164</v>
      </c>
      <c r="H3" s="210"/>
      <c r="I3" s="211"/>
      <c r="J3" s="199" t="s">
        <v>165</v>
      </c>
      <c r="K3" s="200"/>
      <c r="L3" s="201"/>
    </row>
    <row r="4" spans="1:20" ht="38.25" customHeight="1">
      <c r="A4" s="206"/>
      <c r="B4" s="206"/>
      <c r="C4" s="208"/>
      <c r="D4" s="60" t="s">
        <v>63</v>
      </c>
      <c r="E4" s="38" t="s">
        <v>64</v>
      </c>
      <c r="F4" s="105" t="s">
        <v>65</v>
      </c>
      <c r="G4" s="60" t="s">
        <v>63</v>
      </c>
      <c r="H4" s="38" t="s">
        <v>64</v>
      </c>
      <c r="I4" s="105" t="s">
        <v>65</v>
      </c>
      <c r="J4" s="60" t="s">
        <v>63</v>
      </c>
      <c r="K4" s="38" t="s">
        <v>64</v>
      </c>
      <c r="L4" s="105" t="s">
        <v>65</v>
      </c>
      <c r="N4" s="189" t="s">
        <v>66</v>
      </c>
      <c r="O4" s="190"/>
      <c r="P4" s="190"/>
      <c r="Q4" s="190"/>
      <c r="R4" s="190"/>
      <c r="S4" s="190"/>
      <c r="T4" s="191"/>
    </row>
    <row r="5" spans="1:20" ht="15">
      <c r="A5" s="106" t="s">
        <v>14</v>
      </c>
      <c r="B5" s="106" t="s">
        <v>15</v>
      </c>
      <c r="C5" s="106" t="s">
        <v>36</v>
      </c>
      <c r="D5" s="104">
        <v>1</v>
      </c>
      <c r="E5" s="104">
        <v>2</v>
      </c>
      <c r="F5" s="104">
        <v>3</v>
      </c>
      <c r="G5" s="104">
        <v>4</v>
      </c>
      <c r="H5" s="104">
        <v>5</v>
      </c>
      <c r="I5" s="104">
        <v>6</v>
      </c>
      <c r="J5" s="104">
        <v>7</v>
      </c>
      <c r="K5" s="104">
        <v>8</v>
      </c>
      <c r="L5" s="104">
        <v>9</v>
      </c>
      <c r="N5" s="8" t="s">
        <v>16</v>
      </c>
      <c r="O5" s="19" t="s">
        <v>67</v>
      </c>
      <c r="P5" s="19" t="s">
        <v>68</v>
      </c>
      <c r="Q5" s="19" t="s">
        <v>69</v>
      </c>
      <c r="R5" s="19" t="s">
        <v>70</v>
      </c>
      <c r="S5" s="19" t="s">
        <v>71</v>
      </c>
      <c r="T5" s="19" t="s">
        <v>72</v>
      </c>
    </row>
    <row r="6" spans="1:20" ht="25.5">
      <c r="A6" s="107" t="s">
        <v>73</v>
      </c>
      <c r="B6" s="108" t="s">
        <v>74</v>
      </c>
      <c r="C6" s="109" t="s">
        <v>75</v>
      </c>
      <c r="D6" s="90">
        <f>SUM(D7,D9:D11)</f>
        <v>91</v>
      </c>
      <c r="E6" s="54" t="s">
        <v>74</v>
      </c>
      <c r="F6" s="91">
        <f>SUM(F7,F9:F11)</f>
        <v>420.104</v>
      </c>
      <c r="G6" s="91">
        <f>SUM(G7,G9:G11)</f>
        <v>88</v>
      </c>
      <c r="H6" s="54" t="s">
        <v>74</v>
      </c>
      <c r="I6" s="91">
        <f>SUM(I7,I9:I11)</f>
        <v>236.255</v>
      </c>
      <c r="J6" s="91">
        <f>SUM(J7,J9:J11)</f>
        <v>40</v>
      </c>
      <c r="K6" s="54" t="s">
        <v>74</v>
      </c>
      <c r="L6" s="91">
        <f>SUM(L7,L9:L11)</f>
        <v>65.09</v>
      </c>
      <c r="N6" s="8">
        <v>300</v>
      </c>
      <c r="O6" s="10">
        <f aca="true" t="shared" si="0" ref="O6:O11">IF(D6&gt;=G6,0,D6-G6)</f>
        <v>0</v>
      </c>
      <c r="P6" s="10">
        <f aca="true" t="shared" si="1" ref="P6:P11">IF(D6&gt;=J6,0,D6-J6)</f>
        <v>0</v>
      </c>
      <c r="Q6" s="23" t="s">
        <v>26</v>
      </c>
      <c r="R6" s="23" t="s">
        <v>26</v>
      </c>
      <c r="S6" s="10">
        <f aca="true" t="shared" si="2" ref="S6:S11">IF(F6&gt;=I6,0,F6-I6)</f>
        <v>0</v>
      </c>
      <c r="T6" s="10">
        <f aca="true" t="shared" si="3" ref="T6:T11">IF(F6&gt;=L6,0,F6-L6)</f>
        <v>0</v>
      </c>
    </row>
    <row r="7" spans="1:20" ht="76.5">
      <c r="A7" s="55" t="s">
        <v>76</v>
      </c>
      <c r="B7" s="98" t="s">
        <v>199</v>
      </c>
      <c r="C7" s="56" t="s">
        <v>77</v>
      </c>
      <c r="D7" s="52">
        <v>17</v>
      </c>
      <c r="E7" s="95">
        <v>115.348</v>
      </c>
      <c r="F7" s="95">
        <v>350.481</v>
      </c>
      <c r="G7" s="52">
        <v>14</v>
      </c>
      <c r="H7" s="95">
        <v>45.668</v>
      </c>
      <c r="I7" s="95">
        <v>166.632</v>
      </c>
      <c r="J7" s="52">
        <v>1</v>
      </c>
      <c r="K7" s="95">
        <v>1.89</v>
      </c>
      <c r="L7" s="95">
        <v>4.987</v>
      </c>
      <c r="N7" s="8">
        <v>310</v>
      </c>
      <c r="O7" s="10">
        <f t="shared" si="0"/>
        <v>0</v>
      </c>
      <c r="P7" s="10">
        <f t="shared" si="1"/>
        <v>0</v>
      </c>
      <c r="Q7" s="10">
        <f>IF(E7&gt;=H7,0,E7-H7)</f>
        <v>0</v>
      </c>
      <c r="R7" s="10">
        <f>IF(E7&gt;=K7,0,E7-K7)</f>
        <v>0</v>
      </c>
      <c r="S7" s="10">
        <f t="shared" si="2"/>
        <v>0</v>
      </c>
      <c r="T7" s="10">
        <f t="shared" si="3"/>
        <v>0</v>
      </c>
    </row>
    <row r="8" spans="1:20" ht="69.75" customHeight="1">
      <c r="A8" s="115" t="s">
        <v>212</v>
      </c>
      <c r="B8" s="98" t="s">
        <v>199</v>
      </c>
      <c r="C8" s="56" t="s">
        <v>78</v>
      </c>
      <c r="D8" s="53">
        <v>4</v>
      </c>
      <c r="E8" s="96">
        <v>102.394</v>
      </c>
      <c r="F8" s="96">
        <v>321.259</v>
      </c>
      <c r="G8" s="53">
        <v>1</v>
      </c>
      <c r="H8" s="96">
        <v>32.714</v>
      </c>
      <c r="I8" s="96">
        <v>137.41</v>
      </c>
      <c r="J8" s="53"/>
      <c r="K8" s="96"/>
      <c r="L8" s="96"/>
      <c r="N8" s="8">
        <v>311</v>
      </c>
      <c r="O8" s="10">
        <f t="shared" si="0"/>
        <v>0</v>
      </c>
      <c r="P8" s="10">
        <f t="shared" si="1"/>
        <v>0</v>
      </c>
      <c r="Q8" s="10">
        <f>IF(E8&gt;=H8,0,E8-H8)</f>
        <v>0</v>
      </c>
      <c r="R8" s="10">
        <f>IF(E8&gt;=K8,0,E8-K8)</f>
        <v>0</v>
      </c>
      <c r="S8" s="10">
        <f t="shared" si="2"/>
        <v>0</v>
      </c>
      <c r="T8" s="10">
        <f t="shared" si="3"/>
        <v>0</v>
      </c>
    </row>
    <row r="9" spans="1:20" ht="38.25">
      <c r="A9" s="116" t="s">
        <v>79</v>
      </c>
      <c r="B9" s="98" t="s">
        <v>80</v>
      </c>
      <c r="C9" s="56" t="s">
        <v>81</v>
      </c>
      <c r="D9" s="53">
        <v>15</v>
      </c>
      <c r="E9" s="96">
        <v>0.35</v>
      </c>
      <c r="F9" s="96">
        <v>0</v>
      </c>
      <c r="G9" s="53">
        <v>15</v>
      </c>
      <c r="H9" s="96">
        <v>0.35</v>
      </c>
      <c r="I9" s="96">
        <v>0</v>
      </c>
      <c r="J9" s="53">
        <v>6</v>
      </c>
      <c r="K9" s="96">
        <v>0.35</v>
      </c>
      <c r="L9" s="96">
        <v>0</v>
      </c>
      <c r="N9" s="8">
        <v>320</v>
      </c>
      <c r="O9" s="10">
        <f t="shared" si="0"/>
        <v>0</v>
      </c>
      <c r="P9" s="10">
        <f t="shared" si="1"/>
        <v>0</v>
      </c>
      <c r="Q9" s="10">
        <f>IF(E9&gt;=H9,0,E9-H9)</f>
        <v>0</v>
      </c>
      <c r="R9" s="10">
        <f>IF(E9&gt;=K9,0,E9-K9)</f>
        <v>0</v>
      </c>
      <c r="S9" s="10">
        <f t="shared" si="2"/>
        <v>0</v>
      </c>
      <c r="T9" s="10">
        <f t="shared" si="3"/>
        <v>0</v>
      </c>
    </row>
    <row r="10" spans="1:20" ht="15">
      <c r="A10" s="115" t="s">
        <v>202</v>
      </c>
      <c r="B10" s="117" t="s">
        <v>80</v>
      </c>
      <c r="C10" s="118" t="s">
        <v>82</v>
      </c>
      <c r="D10" s="53">
        <v>1</v>
      </c>
      <c r="E10" s="96">
        <v>0.002</v>
      </c>
      <c r="F10" s="96">
        <v>0.166</v>
      </c>
      <c r="G10" s="53">
        <v>1</v>
      </c>
      <c r="H10" s="96">
        <v>0.002</v>
      </c>
      <c r="I10" s="96">
        <v>0.166</v>
      </c>
      <c r="J10" s="53"/>
      <c r="K10" s="96"/>
      <c r="L10" s="96"/>
      <c r="N10" s="8">
        <v>330</v>
      </c>
      <c r="O10" s="10">
        <f t="shared" si="0"/>
        <v>0</v>
      </c>
      <c r="P10" s="10">
        <f t="shared" si="1"/>
        <v>0</v>
      </c>
      <c r="Q10" s="10">
        <f>IF(E10&gt;=H10,0,E10-H10)</f>
        <v>0</v>
      </c>
      <c r="R10" s="10">
        <f>IF(E10&gt;=K10,0,E10-K10)</f>
        <v>0</v>
      </c>
      <c r="S10" s="10">
        <f t="shared" si="2"/>
        <v>0</v>
      </c>
      <c r="T10" s="10">
        <f t="shared" si="3"/>
        <v>0</v>
      </c>
    </row>
    <row r="11" spans="1:20" ht="25.5">
      <c r="A11" s="119" t="s">
        <v>83</v>
      </c>
      <c r="B11" s="98" t="s">
        <v>74</v>
      </c>
      <c r="C11" s="56" t="s">
        <v>84</v>
      </c>
      <c r="D11" s="53">
        <v>58</v>
      </c>
      <c r="E11" s="57" t="s">
        <v>74</v>
      </c>
      <c r="F11" s="96">
        <v>69.457</v>
      </c>
      <c r="G11" s="53">
        <v>58</v>
      </c>
      <c r="H11" s="57" t="s">
        <v>74</v>
      </c>
      <c r="I11" s="96">
        <v>69.457</v>
      </c>
      <c r="J11" s="53">
        <v>33</v>
      </c>
      <c r="K11" s="57" t="s">
        <v>74</v>
      </c>
      <c r="L11" s="96">
        <v>60.103</v>
      </c>
      <c r="N11" s="8">
        <v>340</v>
      </c>
      <c r="O11" s="10">
        <f t="shared" si="0"/>
        <v>0</v>
      </c>
      <c r="P11" s="10">
        <f t="shared" si="1"/>
        <v>0</v>
      </c>
      <c r="Q11" s="23" t="s">
        <v>26</v>
      </c>
      <c r="R11" s="23" t="s">
        <v>26</v>
      </c>
      <c r="S11" s="10">
        <f t="shared" si="2"/>
        <v>0</v>
      </c>
      <c r="T11" s="10">
        <f t="shared" si="3"/>
        <v>0</v>
      </c>
    </row>
    <row r="12" spans="1:12" ht="6" customHeight="1">
      <c r="A12" s="202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</row>
    <row r="13" spans="1:23" ht="30.75" customHeight="1">
      <c r="A13" s="203" t="s">
        <v>211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N13" s="189" t="s">
        <v>66</v>
      </c>
      <c r="O13" s="190"/>
      <c r="P13" s="190"/>
      <c r="Q13" s="190"/>
      <c r="R13" s="190"/>
      <c r="S13" s="190"/>
      <c r="T13" s="190"/>
      <c r="U13" s="190"/>
      <c r="V13" s="190"/>
      <c r="W13" s="191"/>
    </row>
    <row r="14" spans="14:23" ht="15">
      <c r="N14" s="8" t="s">
        <v>37</v>
      </c>
      <c r="O14" s="9" t="s">
        <v>85</v>
      </c>
      <c r="P14" s="9" t="s">
        <v>86</v>
      </c>
      <c r="Q14" s="9" t="s">
        <v>87</v>
      </c>
      <c r="R14" s="9" t="s">
        <v>88</v>
      </c>
      <c r="S14" s="9" t="s">
        <v>89</v>
      </c>
      <c r="T14" s="9" t="s">
        <v>90</v>
      </c>
      <c r="U14" s="9" t="s">
        <v>91</v>
      </c>
      <c r="V14" s="9" t="s">
        <v>92</v>
      </c>
      <c r="W14" s="9" t="s">
        <v>93</v>
      </c>
    </row>
    <row r="15" spans="14:23" ht="15">
      <c r="N15" s="8" t="s">
        <v>94</v>
      </c>
      <c r="O15" s="10">
        <f>IF(D7&gt;=D8,0,D7-D8)</f>
        <v>0</v>
      </c>
      <c r="P15" s="10">
        <f aca="true" t="shared" si="4" ref="P15:W15">IF(E7&gt;=E8,0,E7-E8)</f>
        <v>0</v>
      </c>
      <c r="Q15" s="10">
        <f t="shared" si="4"/>
        <v>0</v>
      </c>
      <c r="R15" s="10">
        <f t="shared" si="4"/>
        <v>0</v>
      </c>
      <c r="S15" s="10">
        <f>IF(H7&gt;=H8,0,H7-H8)</f>
        <v>0</v>
      </c>
      <c r="T15" s="10">
        <f>IF(I7&gt;=I8,0,I7-I8)</f>
        <v>0</v>
      </c>
      <c r="U15" s="10">
        <f>IF(J7&gt;=J8,0,J7-J8)</f>
        <v>0</v>
      </c>
      <c r="V15" s="10">
        <f>IF(K7&gt;=K8,0,K7-K8)</f>
        <v>0</v>
      </c>
      <c r="W15" s="10">
        <f t="shared" si="4"/>
        <v>0</v>
      </c>
    </row>
  </sheetData>
  <sheetProtection sheet="1" objects="1" scenarios="1"/>
  <mergeCells count="11">
    <mergeCell ref="G3:I3"/>
    <mergeCell ref="J3:L3"/>
    <mergeCell ref="N4:T4"/>
    <mergeCell ref="A12:L12"/>
    <mergeCell ref="A13:L13"/>
    <mergeCell ref="N13:W13"/>
    <mergeCell ref="A2:F2"/>
    <mergeCell ref="A3:A4"/>
    <mergeCell ref="B3:B4"/>
    <mergeCell ref="C3:C4"/>
    <mergeCell ref="D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J25"/>
  <sheetViews>
    <sheetView showZeros="0" zoomScaleSheetLayoutView="80" zoomScalePageLayoutView="0" workbookViewId="0" topLeftCell="A1">
      <selection activeCell="O9" sqref="O9"/>
    </sheetView>
  </sheetViews>
  <sheetFormatPr defaultColWidth="9.140625" defaultRowHeight="15"/>
  <cols>
    <col min="1" max="1" width="33.8515625" style="0" customWidth="1"/>
    <col min="2" max="2" width="6.28125" style="0" customWidth="1"/>
    <col min="3" max="4" width="10.7109375" style="0" customWidth="1"/>
    <col min="5" max="6" width="10.140625" style="0" customWidth="1"/>
    <col min="7" max="7" width="10.28125" style="0" customWidth="1"/>
    <col min="8" max="9" width="10.7109375" style="0" customWidth="1"/>
    <col min="10" max="10" width="11.421875" style="0" customWidth="1"/>
    <col min="11" max="14" width="10.28125" style="0" customWidth="1"/>
    <col min="15" max="16" width="9.8515625" style="0" customWidth="1"/>
    <col min="17" max="18" width="10.57421875" style="0" customWidth="1"/>
    <col min="19" max="19" width="4.8515625" style="0" customWidth="1"/>
    <col min="20" max="20" width="21.421875" style="0" customWidth="1"/>
    <col min="21" max="21" width="11.28125" style="0" customWidth="1"/>
    <col min="22" max="23" width="11.140625" style="0" customWidth="1"/>
    <col min="24" max="24" width="11.7109375" style="0" customWidth="1"/>
    <col min="25" max="25" width="12.8515625" style="0" customWidth="1"/>
    <col min="26" max="26" width="13.28125" style="0" customWidth="1"/>
    <col min="27" max="36" width="11.421875" style="0" customWidth="1"/>
    <col min="37" max="51" width="9.28125" style="0" customWidth="1"/>
  </cols>
  <sheetData>
    <row r="1" spans="1:4" ht="15">
      <c r="A1" s="142" t="s">
        <v>253</v>
      </c>
      <c r="B1" s="143" t="s">
        <v>249</v>
      </c>
      <c r="C1" s="144" t="str">
        <f>'8-ОИП Раздел 1, 2'!C1</f>
        <v>069</v>
      </c>
      <c r="D1" s="144">
        <f>'8-ОИП Раздел 1, 2'!D1</f>
      </c>
    </row>
    <row r="2" spans="1:34" ht="15">
      <c r="A2" s="229" t="s">
        <v>166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30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3" spans="1:19" ht="26.25" customHeight="1">
      <c r="A3" s="205" t="s">
        <v>30</v>
      </c>
      <c r="B3" s="205" t="s">
        <v>32</v>
      </c>
      <c r="C3" s="217" t="s">
        <v>95</v>
      </c>
      <c r="D3" s="218"/>
      <c r="E3" s="218"/>
      <c r="F3" s="225"/>
      <c r="G3" s="217" t="s">
        <v>96</v>
      </c>
      <c r="H3" s="218"/>
      <c r="I3" s="217" t="s">
        <v>97</v>
      </c>
      <c r="J3" s="218"/>
      <c r="K3" s="217" t="s">
        <v>98</v>
      </c>
      <c r="L3" s="218"/>
      <c r="M3" s="217" t="s">
        <v>99</v>
      </c>
      <c r="N3" s="218"/>
      <c r="O3" s="217" t="s">
        <v>100</v>
      </c>
      <c r="P3" s="225"/>
      <c r="Q3" s="217" t="s">
        <v>101</v>
      </c>
      <c r="R3" s="225"/>
      <c r="S3" s="70"/>
    </row>
    <row r="4" spans="1:19" ht="39" customHeight="1">
      <c r="A4" s="231"/>
      <c r="B4" s="231"/>
      <c r="C4" s="212" t="s">
        <v>102</v>
      </c>
      <c r="D4" s="212"/>
      <c r="E4" s="212" t="s">
        <v>103</v>
      </c>
      <c r="F4" s="212"/>
      <c r="G4" s="219"/>
      <c r="H4" s="220"/>
      <c r="I4" s="219"/>
      <c r="J4" s="220"/>
      <c r="K4" s="219"/>
      <c r="L4" s="220"/>
      <c r="M4" s="219"/>
      <c r="N4" s="220"/>
      <c r="O4" s="219"/>
      <c r="P4" s="226"/>
      <c r="Q4" s="219"/>
      <c r="R4" s="226"/>
      <c r="S4" s="1"/>
    </row>
    <row r="5" spans="1:36" ht="25.5" customHeight="1">
      <c r="A5" s="231"/>
      <c r="B5" s="231"/>
      <c r="C5" s="59" t="s">
        <v>104</v>
      </c>
      <c r="D5" s="59" t="s">
        <v>105</v>
      </c>
      <c r="E5" s="59" t="s">
        <v>104</v>
      </c>
      <c r="F5" s="59" t="s">
        <v>105</v>
      </c>
      <c r="G5" s="59" t="s">
        <v>104</v>
      </c>
      <c r="H5" s="59" t="s">
        <v>106</v>
      </c>
      <c r="I5" s="59" t="s">
        <v>104</v>
      </c>
      <c r="J5" s="59" t="s">
        <v>106</v>
      </c>
      <c r="K5" s="59" t="s">
        <v>104</v>
      </c>
      <c r="L5" s="59" t="s">
        <v>106</v>
      </c>
      <c r="M5" s="59" t="s">
        <v>104</v>
      </c>
      <c r="N5" s="59" t="s">
        <v>106</v>
      </c>
      <c r="O5" s="59" t="s">
        <v>104</v>
      </c>
      <c r="P5" s="59" t="s">
        <v>106</v>
      </c>
      <c r="Q5" s="59" t="s">
        <v>104</v>
      </c>
      <c r="R5" s="59" t="s">
        <v>106</v>
      </c>
      <c r="S5" s="1"/>
      <c r="T5" s="194" t="s">
        <v>213</v>
      </c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6"/>
    </row>
    <row r="6" spans="1:36" ht="15">
      <c r="A6" s="60" t="s">
        <v>14</v>
      </c>
      <c r="B6" s="60" t="s">
        <v>15</v>
      </c>
      <c r="C6" s="60">
        <v>1</v>
      </c>
      <c r="D6" s="60">
        <v>2</v>
      </c>
      <c r="E6" s="60">
        <v>3</v>
      </c>
      <c r="F6" s="60">
        <v>4</v>
      </c>
      <c r="G6" s="60">
        <v>5</v>
      </c>
      <c r="H6" s="60">
        <v>6</v>
      </c>
      <c r="I6" s="60">
        <v>7</v>
      </c>
      <c r="J6" s="60">
        <v>8</v>
      </c>
      <c r="K6" s="60">
        <v>9</v>
      </c>
      <c r="L6" s="60">
        <v>10</v>
      </c>
      <c r="M6" s="60">
        <v>11</v>
      </c>
      <c r="N6" s="60">
        <v>12</v>
      </c>
      <c r="O6" s="60">
        <v>13</v>
      </c>
      <c r="P6" s="60">
        <v>14</v>
      </c>
      <c r="Q6" s="60">
        <v>15</v>
      </c>
      <c r="R6" s="60">
        <v>16</v>
      </c>
      <c r="S6" s="1"/>
      <c r="T6" s="16" t="s">
        <v>37</v>
      </c>
      <c r="U6" s="151">
        <v>1</v>
      </c>
      <c r="V6" s="151">
        <v>2</v>
      </c>
      <c r="W6" s="151">
        <v>3</v>
      </c>
      <c r="X6" s="151">
        <v>4</v>
      </c>
      <c r="Y6" s="151">
        <v>5</v>
      </c>
      <c r="Z6" s="151">
        <v>6</v>
      </c>
      <c r="AA6" s="151">
        <v>7</v>
      </c>
      <c r="AB6" s="151">
        <v>8</v>
      </c>
      <c r="AC6" s="151">
        <v>9</v>
      </c>
      <c r="AD6" s="151">
        <v>10</v>
      </c>
      <c r="AE6" s="151">
        <v>11</v>
      </c>
      <c r="AF6" s="151">
        <v>12</v>
      </c>
      <c r="AG6" s="151">
        <v>13</v>
      </c>
      <c r="AH6" s="151">
        <v>14</v>
      </c>
      <c r="AI6" s="151">
        <v>15</v>
      </c>
      <c r="AJ6" s="151">
        <v>16</v>
      </c>
    </row>
    <row r="7" spans="1:36" ht="25.5">
      <c r="A7" s="61" t="s">
        <v>73</v>
      </c>
      <c r="B7" s="8">
        <v>400</v>
      </c>
      <c r="C7" s="92">
        <f>SUM(C8,C11:C13)</f>
        <v>8</v>
      </c>
      <c r="D7" s="93">
        <f>SUM(D8,D11:D13)</f>
        <v>2283.833</v>
      </c>
      <c r="E7" s="92">
        <f>SUM(E8,E11:E13)</f>
        <v>0</v>
      </c>
      <c r="F7" s="93">
        <f>SUM(F8,F11:F13)</f>
        <v>0</v>
      </c>
      <c r="G7" s="92">
        <f aca="true" t="shared" si="0" ref="G7:R7">SUM(G8,G11:G13)</f>
        <v>14</v>
      </c>
      <c r="H7" s="93">
        <f t="shared" si="0"/>
        <v>97.774</v>
      </c>
      <c r="I7" s="92">
        <f t="shared" si="0"/>
        <v>12</v>
      </c>
      <c r="J7" s="93">
        <f t="shared" si="0"/>
        <v>94.268</v>
      </c>
      <c r="K7" s="92">
        <f t="shared" si="0"/>
        <v>10</v>
      </c>
      <c r="L7" s="93">
        <f t="shared" si="0"/>
        <v>34.126</v>
      </c>
      <c r="M7" s="92">
        <f t="shared" si="0"/>
        <v>9</v>
      </c>
      <c r="N7" s="93">
        <f t="shared" si="0"/>
        <v>30.865</v>
      </c>
      <c r="O7" s="92">
        <f t="shared" si="0"/>
        <v>1</v>
      </c>
      <c r="P7" s="93">
        <f t="shared" si="0"/>
        <v>3.261</v>
      </c>
      <c r="Q7" s="92">
        <f t="shared" si="0"/>
        <v>6</v>
      </c>
      <c r="R7" s="93">
        <f t="shared" si="0"/>
        <v>21.715</v>
      </c>
      <c r="S7" s="1"/>
      <c r="T7" s="15" t="s">
        <v>107</v>
      </c>
      <c r="U7" s="154">
        <f>IF(C8&gt;=C9,0,C8-C9)</f>
        <v>0</v>
      </c>
      <c r="V7" s="154">
        <f>IF(D8&gt;=D9,0,D8-D9)</f>
        <v>0</v>
      </c>
      <c r="W7" s="154">
        <f>IF(E8&gt;=E9,0,E8-E9)</f>
        <v>0</v>
      </c>
      <c r="X7" s="154">
        <f>IF(F8&gt;=F9,0,F8-F9)</f>
        <v>0</v>
      </c>
      <c r="Y7" s="154">
        <f>IF(G8&gt;=G9,0,G8-G9)</f>
        <v>0</v>
      </c>
      <c r="Z7" s="154">
        <f aca="true" t="shared" si="1" ref="Z7:AJ7">IF(H8&gt;=H9,0,H8-H9)</f>
        <v>0</v>
      </c>
      <c r="AA7" s="154">
        <f t="shared" si="1"/>
        <v>0</v>
      </c>
      <c r="AB7" s="154">
        <f t="shared" si="1"/>
        <v>0</v>
      </c>
      <c r="AC7" s="154">
        <f t="shared" si="1"/>
        <v>0</v>
      </c>
      <c r="AD7" s="154">
        <f t="shared" si="1"/>
        <v>0</v>
      </c>
      <c r="AE7" s="154">
        <f t="shared" si="1"/>
        <v>0</v>
      </c>
      <c r="AF7" s="154">
        <f t="shared" si="1"/>
        <v>0</v>
      </c>
      <c r="AG7" s="154">
        <f t="shared" si="1"/>
        <v>0</v>
      </c>
      <c r="AH7" s="154">
        <f t="shared" si="1"/>
        <v>0</v>
      </c>
      <c r="AI7" s="154">
        <f t="shared" si="1"/>
        <v>0</v>
      </c>
      <c r="AJ7" s="154">
        <f t="shared" si="1"/>
        <v>0</v>
      </c>
    </row>
    <row r="8" spans="1:36" ht="89.25">
      <c r="A8" s="62" t="s">
        <v>108</v>
      </c>
      <c r="B8" s="63">
        <v>410</v>
      </c>
      <c r="C8" s="66">
        <v>5</v>
      </c>
      <c r="D8" s="67">
        <v>2279.729</v>
      </c>
      <c r="E8" s="66"/>
      <c r="F8" s="67"/>
      <c r="G8" s="66">
        <v>10</v>
      </c>
      <c r="H8" s="67">
        <v>28.151</v>
      </c>
      <c r="I8" s="66">
        <v>10</v>
      </c>
      <c r="J8" s="67">
        <v>33.999</v>
      </c>
      <c r="K8" s="66">
        <v>9</v>
      </c>
      <c r="L8" s="67">
        <v>33.217</v>
      </c>
      <c r="M8" s="66">
        <v>8</v>
      </c>
      <c r="N8" s="67">
        <v>29.956</v>
      </c>
      <c r="O8" s="66">
        <v>1</v>
      </c>
      <c r="P8" s="67">
        <v>3.261</v>
      </c>
      <c r="Q8" s="66">
        <v>5</v>
      </c>
      <c r="R8" s="67">
        <v>20.806</v>
      </c>
      <c r="S8" s="1"/>
      <c r="T8" s="15" t="s">
        <v>109</v>
      </c>
      <c r="U8" s="154">
        <f>IF(C8&gt;=C10,0,C8-C10)</f>
        <v>0</v>
      </c>
      <c r="V8" s="154">
        <f>IF(D8&gt;=D10,0,D8-D10)</f>
        <v>0</v>
      </c>
      <c r="W8" s="154">
        <f>IF(E8&gt;=E10,0,E8-E10)</f>
        <v>0</v>
      </c>
      <c r="X8" s="154">
        <f>IF(F8&gt;=F10,0,F8-F10)</f>
        <v>0</v>
      </c>
      <c r="Y8" s="154">
        <f>IF(G8&gt;=G10,0,G8-G10)</f>
        <v>0</v>
      </c>
      <c r="Z8" s="154">
        <f aca="true" t="shared" si="2" ref="Z8:AJ8">IF(H8&gt;=H10,0,H8-H10)</f>
        <v>0</v>
      </c>
      <c r="AA8" s="154">
        <f t="shared" si="2"/>
        <v>0</v>
      </c>
      <c r="AB8" s="154">
        <f t="shared" si="2"/>
        <v>0</v>
      </c>
      <c r="AC8" s="154">
        <f t="shared" si="2"/>
        <v>0</v>
      </c>
      <c r="AD8" s="154">
        <f t="shared" si="2"/>
        <v>0</v>
      </c>
      <c r="AE8" s="154">
        <f t="shared" si="2"/>
        <v>0</v>
      </c>
      <c r="AF8" s="154">
        <f t="shared" si="2"/>
        <v>0</v>
      </c>
      <c r="AG8" s="154">
        <f t="shared" si="2"/>
        <v>0</v>
      </c>
      <c r="AH8" s="154">
        <f t="shared" si="2"/>
        <v>0</v>
      </c>
      <c r="AI8" s="154">
        <f t="shared" si="2"/>
        <v>0</v>
      </c>
      <c r="AJ8" s="154">
        <f t="shared" si="2"/>
        <v>0</v>
      </c>
    </row>
    <row r="9" spans="1:19" ht="54.75" customHeight="1">
      <c r="A9" s="146" t="s">
        <v>169</v>
      </c>
      <c r="B9" s="63">
        <v>411</v>
      </c>
      <c r="C9" s="66">
        <v>5</v>
      </c>
      <c r="D9" s="67">
        <v>2279.729</v>
      </c>
      <c r="E9" s="66"/>
      <c r="F9" s="67"/>
      <c r="G9" s="66">
        <v>10</v>
      </c>
      <c r="H9" s="67">
        <v>28.151</v>
      </c>
      <c r="I9" s="66">
        <v>10</v>
      </c>
      <c r="J9" s="67">
        <v>33.999</v>
      </c>
      <c r="K9" s="66">
        <v>9</v>
      </c>
      <c r="L9" s="67">
        <v>33.217</v>
      </c>
      <c r="M9" s="66">
        <v>8</v>
      </c>
      <c r="N9" s="67">
        <v>29.956</v>
      </c>
      <c r="O9" s="66">
        <v>1</v>
      </c>
      <c r="P9" s="67">
        <v>3.261</v>
      </c>
      <c r="Q9" s="66">
        <v>5</v>
      </c>
      <c r="R9" s="67">
        <v>20.806</v>
      </c>
      <c r="S9" s="1"/>
    </row>
    <row r="10" spans="1:26" ht="68.25" customHeight="1">
      <c r="A10" s="146" t="s">
        <v>170</v>
      </c>
      <c r="B10" s="64">
        <v>412</v>
      </c>
      <c r="C10" s="66"/>
      <c r="D10" s="67"/>
      <c r="E10" s="66"/>
      <c r="F10" s="67"/>
      <c r="G10" s="66"/>
      <c r="H10" s="67"/>
      <c r="I10" s="66"/>
      <c r="J10" s="67"/>
      <c r="K10" s="66"/>
      <c r="L10" s="67"/>
      <c r="M10" s="66"/>
      <c r="N10" s="67"/>
      <c r="O10" s="66"/>
      <c r="P10" s="67"/>
      <c r="Q10" s="66"/>
      <c r="R10" s="67"/>
      <c r="S10" s="1"/>
      <c r="T10" s="188" t="s">
        <v>213</v>
      </c>
      <c r="U10" s="188"/>
      <c r="V10" s="188"/>
      <c r="W10" s="188"/>
      <c r="X10" s="188"/>
      <c r="Y10" s="188"/>
      <c r="Z10" s="188"/>
    </row>
    <row r="11" spans="1:26" ht="54" customHeight="1">
      <c r="A11" s="62" t="s">
        <v>171</v>
      </c>
      <c r="B11" s="8">
        <v>420</v>
      </c>
      <c r="C11" s="66">
        <v>2</v>
      </c>
      <c r="D11" s="67">
        <v>3.195</v>
      </c>
      <c r="E11" s="66"/>
      <c r="F11" s="67"/>
      <c r="G11" s="66"/>
      <c r="H11" s="67"/>
      <c r="I11" s="66"/>
      <c r="J11" s="67"/>
      <c r="K11" s="66"/>
      <c r="L11" s="67"/>
      <c r="M11" s="66"/>
      <c r="N11" s="67"/>
      <c r="O11" s="66"/>
      <c r="P11" s="67"/>
      <c r="Q11" s="66"/>
      <c r="R11" s="67"/>
      <c r="S11" s="1"/>
      <c r="T11" s="152" t="s">
        <v>16</v>
      </c>
      <c r="U11" s="153" t="s">
        <v>214</v>
      </c>
      <c r="V11" s="153" t="s">
        <v>215</v>
      </c>
      <c r="W11" s="153" t="s">
        <v>216</v>
      </c>
      <c r="X11" s="153" t="s">
        <v>217</v>
      </c>
      <c r="Y11" s="153" t="s">
        <v>218</v>
      </c>
      <c r="Z11" s="153" t="s">
        <v>219</v>
      </c>
    </row>
    <row r="12" spans="1:26" ht="25.5">
      <c r="A12" s="62" t="s">
        <v>110</v>
      </c>
      <c r="B12" s="63">
        <v>430</v>
      </c>
      <c r="C12" s="66">
        <v>1</v>
      </c>
      <c r="D12" s="67">
        <v>0.909</v>
      </c>
      <c r="E12" s="66"/>
      <c r="F12" s="67"/>
      <c r="G12" s="66">
        <v>1</v>
      </c>
      <c r="H12" s="67">
        <v>0.166</v>
      </c>
      <c r="I12" s="66">
        <v>1</v>
      </c>
      <c r="J12" s="67">
        <v>0.166</v>
      </c>
      <c r="K12" s="66">
        <v>1</v>
      </c>
      <c r="L12" s="67">
        <v>0.909</v>
      </c>
      <c r="M12" s="66">
        <v>1</v>
      </c>
      <c r="N12" s="67">
        <v>0.909</v>
      </c>
      <c r="O12" s="66"/>
      <c r="P12" s="67"/>
      <c r="Q12" s="66">
        <v>1</v>
      </c>
      <c r="R12" s="67">
        <v>0.909</v>
      </c>
      <c r="S12" s="1"/>
      <c r="T12" s="152">
        <v>410</v>
      </c>
      <c r="U12" s="154">
        <f aca="true" t="shared" si="3" ref="U12:V17">IF(C8+G8&gt;=I8,0,(C8+G8)-I8)</f>
        <v>0</v>
      </c>
      <c r="V12" s="154">
        <f t="shared" si="3"/>
        <v>0</v>
      </c>
      <c r="W12" s="154">
        <f aca="true" t="shared" si="4" ref="W12:X17">IF(E8+K8&gt;=M8+O8,0,(E8+K8)-(M8+O8))</f>
        <v>0</v>
      </c>
      <c r="X12" s="154">
        <f t="shared" si="4"/>
        <v>0</v>
      </c>
      <c r="Y12" s="154">
        <f aca="true" t="shared" si="5" ref="Y12:Z17">IF(M8&gt;=Q8,0,M8-Q8)</f>
        <v>0</v>
      </c>
      <c r="Z12" s="154">
        <f t="shared" si="5"/>
        <v>0</v>
      </c>
    </row>
    <row r="13" spans="1:26" ht="15" customHeight="1">
      <c r="A13" s="62" t="s">
        <v>111</v>
      </c>
      <c r="B13" s="8">
        <v>440</v>
      </c>
      <c r="C13" s="66"/>
      <c r="D13" s="67"/>
      <c r="E13" s="66"/>
      <c r="F13" s="67"/>
      <c r="G13" s="66">
        <v>3</v>
      </c>
      <c r="H13" s="67">
        <v>69.457</v>
      </c>
      <c r="I13" s="66">
        <v>1</v>
      </c>
      <c r="J13" s="67">
        <v>60.103</v>
      </c>
      <c r="K13" s="66"/>
      <c r="L13" s="67"/>
      <c r="M13" s="66"/>
      <c r="N13" s="67"/>
      <c r="O13" s="66"/>
      <c r="P13" s="67"/>
      <c r="Q13" s="66"/>
      <c r="R13" s="67"/>
      <c r="S13" s="70"/>
      <c r="T13" s="152">
        <v>411</v>
      </c>
      <c r="U13" s="154">
        <f t="shared" si="3"/>
        <v>0</v>
      </c>
      <c r="V13" s="154">
        <f t="shared" si="3"/>
        <v>0</v>
      </c>
      <c r="W13" s="154">
        <f t="shared" si="4"/>
        <v>0</v>
      </c>
      <c r="X13" s="154">
        <f t="shared" si="4"/>
        <v>0</v>
      </c>
      <c r="Y13" s="154">
        <f t="shared" si="5"/>
        <v>0</v>
      </c>
      <c r="Z13" s="154">
        <f t="shared" si="5"/>
        <v>0</v>
      </c>
    </row>
    <row r="14" spans="1:34" ht="12.75" customHeight="1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52">
        <v>412</v>
      </c>
      <c r="U14" s="154">
        <f t="shared" si="3"/>
        <v>0</v>
      </c>
      <c r="V14" s="154">
        <f t="shared" si="3"/>
        <v>0</v>
      </c>
      <c r="W14" s="154">
        <f t="shared" si="4"/>
        <v>0</v>
      </c>
      <c r="X14" s="154">
        <f t="shared" si="4"/>
        <v>0</v>
      </c>
      <c r="Y14" s="154">
        <f t="shared" si="5"/>
        <v>0</v>
      </c>
      <c r="Z14" s="154">
        <f t="shared" si="5"/>
        <v>0</v>
      </c>
      <c r="AA14" s="113"/>
      <c r="AB14" s="113"/>
      <c r="AC14" s="113"/>
      <c r="AD14" s="113"/>
      <c r="AE14" s="20"/>
      <c r="AF14" s="20"/>
      <c r="AG14" s="20"/>
      <c r="AH14" s="20"/>
    </row>
    <row r="15" spans="1:34" ht="15" customHeight="1">
      <c r="A15" s="228" t="s">
        <v>112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114"/>
      <c r="O15" s="114"/>
      <c r="P15" s="114"/>
      <c r="Q15" s="114"/>
      <c r="R15" s="114"/>
      <c r="S15" s="114"/>
      <c r="T15" s="152">
        <v>420</v>
      </c>
      <c r="U15" s="154">
        <f t="shared" si="3"/>
        <v>0</v>
      </c>
      <c r="V15" s="154">
        <f t="shared" si="3"/>
        <v>0</v>
      </c>
      <c r="W15" s="154">
        <f t="shared" si="4"/>
        <v>0</v>
      </c>
      <c r="X15" s="154">
        <f t="shared" si="4"/>
        <v>0</v>
      </c>
      <c r="Y15" s="154">
        <f t="shared" si="5"/>
        <v>0</v>
      </c>
      <c r="Z15" s="154">
        <f t="shared" si="5"/>
        <v>0</v>
      </c>
      <c r="AA15" s="114"/>
      <c r="AB15" s="114"/>
      <c r="AC15" s="114"/>
      <c r="AD15" s="114"/>
      <c r="AE15" s="58"/>
      <c r="AF15" s="58"/>
      <c r="AG15" s="58"/>
      <c r="AH15" s="58"/>
    </row>
    <row r="16" spans="1:26" ht="67.5" customHeight="1">
      <c r="A16" s="212" t="s">
        <v>30</v>
      </c>
      <c r="B16" s="212" t="s">
        <v>32</v>
      </c>
      <c r="C16" s="217" t="s">
        <v>168</v>
      </c>
      <c r="D16" s="218"/>
      <c r="E16" s="212" t="s">
        <v>113</v>
      </c>
      <c r="F16" s="212"/>
      <c r="G16" s="212"/>
      <c r="H16" s="212"/>
      <c r="I16" s="212" t="s">
        <v>114</v>
      </c>
      <c r="J16" s="212"/>
      <c r="K16" s="212" t="s">
        <v>172</v>
      </c>
      <c r="L16" s="221"/>
      <c r="M16" s="212" t="s">
        <v>167</v>
      </c>
      <c r="N16" s="1"/>
      <c r="O16" s="1"/>
      <c r="P16" s="1"/>
      <c r="Q16" s="1"/>
      <c r="R16" s="97"/>
      <c r="S16" s="97"/>
      <c r="T16" s="152">
        <v>430</v>
      </c>
      <c r="U16" s="154">
        <f t="shared" si="3"/>
        <v>0</v>
      </c>
      <c r="V16" s="154">
        <f t="shared" si="3"/>
        <v>0</v>
      </c>
      <c r="W16" s="154">
        <f t="shared" si="4"/>
        <v>0</v>
      </c>
      <c r="X16" s="154">
        <f t="shared" si="4"/>
        <v>0</v>
      </c>
      <c r="Y16" s="154">
        <f t="shared" si="5"/>
        <v>0</v>
      </c>
      <c r="Z16" s="154">
        <f t="shared" si="5"/>
        <v>0</v>
      </c>
    </row>
    <row r="17" spans="1:26" ht="67.5" customHeight="1">
      <c r="A17" s="212"/>
      <c r="B17" s="212"/>
      <c r="C17" s="219"/>
      <c r="D17" s="220"/>
      <c r="E17" s="214" t="s">
        <v>175</v>
      </c>
      <c r="F17" s="214" t="s">
        <v>176</v>
      </c>
      <c r="G17" s="215" t="s">
        <v>173</v>
      </c>
      <c r="H17" s="216"/>
      <c r="I17" s="212"/>
      <c r="J17" s="212"/>
      <c r="K17" s="221"/>
      <c r="L17" s="221"/>
      <c r="M17" s="212"/>
      <c r="N17" s="1"/>
      <c r="O17" s="1"/>
      <c r="P17" s="1"/>
      <c r="Q17" s="1"/>
      <c r="R17" s="1"/>
      <c r="S17" s="1"/>
      <c r="T17" s="152">
        <v>440</v>
      </c>
      <c r="U17" s="154">
        <f t="shared" si="3"/>
        <v>0</v>
      </c>
      <c r="V17" s="154">
        <f t="shared" si="3"/>
        <v>0</v>
      </c>
      <c r="W17" s="154">
        <f t="shared" si="4"/>
        <v>0</v>
      </c>
      <c r="X17" s="154">
        <f t="shared" si="4"/>
        <v>0</v>
      </c>
      <c r="Y17" s="154">
        <f t="shared" si="5"/>
        <v>0</v>
      </c>
      <c r="Z17" s="154">
        <f t="shared" si="5"/>
        <v>0</v>
      </c>
    </row>
    <row r="18" spans="1:19" ht="66" customHeight="1">
      <c r="A18" s="212"/>
      <c r="B18" s="212"/>
      <c r="C18" s="60" t="s">
        <v>39</v>
      </c>
      <c r="D18" s="60" t="s">
        <v>115</v>
      </c>
      <c r="E18" s="214"/>
      <c r="F18" s="214"/>
      <c r="G18" s="60" t="s">
        <v>174</v>
      </c>
      <c r="H18" s="60" t="s">
        <v>200</v>
      </c>
      <c r="I18" s="60" t="s">
        <v>39</v>
      </c>
      <c r="J18" s="60" t="s">
        <v>115</v>
      </c>
      <c r="K18" s="60" t="s">
        <v>39</v>
      </c>
      <c r="L18" s="60" t="s">
        <v>115</v>
      </c>
      <c r="M18" s="71" t="s">
        <v>116</v>
      </c>
      <c r="N18" s="1"/>
      <c r="O18" s="1"/>
      <c r="P18" s="1"/>
      <c r="Q18" s="1"/>
      <c r="R18" s="1"/>
      <c r="S18" s="1"/>
    </row>
    <row r="19" spans="1:23" ht="15">
      <c r="A19" s="60" t="s">
        <v>14</v>
      </c>
      <c r="B19" s="60" t="s">
        <v>15</v>
      </c>
      <c r="C19" s="60">
        <v>1</v>
      </c>
      <c r="D19" s="60">
        <v>2</v>
      </c>
      <c r="E19" s="60">
        <v>3</v>
      </c>
      <c r="F19" s="60">
        <v>4</v>
      </c>
      <c r="G19" s="60">
        <v>5</v>
      </c>
      <c r="H19" s="60">
        <v>6</v>
      </c>
      <c r="I19" s="60">
        <v>7</v>
      </c>
      <c r="J19" s="60">
        <v>8</v>
      </c>
      <c r="K19" s="60">
        <v>9</v>
      </c>
      <c r="L19" s="60">
        <v>10</v>
      </c>
      <c r="M19" s="60">
        <v>11</v>
      </c>
      <c r="N19" s="1"/>
      <c r="O19" s="1"/>
      <c r="P19" s="1"/>
      <c r="Q19" s="1"/>
      <c r="R19" s="1"/>
      <c r="S19" s="1"/>
      <c r="T19" s="222" t="s">
        <v>117</v>
      </c>
      <c r="U19" s="223"/>
      <c r="V19" s="223"/>
      <c r="W19" s="224"/>
    </row>
    <row r="20" spans="1:23" ht="31.5" customHeight="1">
      <c r="A20" s="61" t="s">
        <v>73</v>
      </c>
      <c r="B20" s="8">
        <v>500</v>
      </c>
      <c r="C20" s="92">
        <f>SUM(C21:C22)</f>
        <v>0</v>
      </c>
      <c r="D20" s="93">
        <f aca="true" t="shared" si="6" ref="D20:M20">SUM(D21:D22)</f>
        <v>0</v>
      </c>
      <c r="E20" s="92">
        <f t="shared" si="6"/>
        <v>4</v>
      </c>
      <c r="F20" s="93">
        <f t="shared" si="6"/>
        <v>321.259</v>
      </c>
      <c r="G20" s="93">
        <f t="shared" si="6"/>
        <v>102.394</v>
      </c>
      <c r="H20" s="93">
        <f t="shared" si="6"/>
        <v>102.394</v>
      </c>
      <c r="I20" s="92">
        <f t="shared" si="6"/>
        <v>3</v>
      </c>
      <c r="J20" s="93">
        <f t="shared" si="6"/>
        <v>183.849</v>
      </c>
      <c r="K20" s="92">
        <f t="shared" si="6"/>
        <v>1</v>
      </c>
      <c r="L20" s="93">
        <f t="shared" si="6"/>
        <v>137.41</v>
      </c>
      <c r="M20" s="92">
        <f t="shared" si="6"/>
        <v>0</v>
      </c>
      <c r="N20" s="1"/>
      <c r="O20" s="1"/>
      <c r="P20" s="1"/>
      <c r="Q20" s="1"/>
      <c r="R20" s="1"/>
      <c r="S20" s="1"/>
      <c r="T20" s="152" t="s">
        <v>16</v>
      </c>
      <c r="U20" s="153" t="s">
        <v>220</v>
      </c>
      <c r="V20" s="153" t="s">
        <v>221</v>
      </c>
      <c r="W20" s="155" t="s">
        <v>259</v>
      </c>
    </row>
    <row r="21" spans="1:23" ht="123.75" customHeight="1">
      <c r="A21" s="147" t="s">
        <v>201</v>
      </c>
      <c r="B21" s="63">
        <v>510</v>
      </c>
      <c r="C21" s="66"/>
      <c r="D21" s="67"/>
      <c r="E21" s="66">
        <v>4</v>
      </c>
      <c r="F21" s="67">
        <v>321.259</v>
      </c>
      <c r="G21" s="67">
        <v>102.394</v>
      </c>
      <c r="H21" s="67">
        <v>102.394</v>
      </c>
      <c r="I21" s="66">
        <v>3</v>
      </c>
      <c r="J21" s="67">
        <v>183.849</v>
      </c>
      <c r="K21" s="66">
        <v>1</v>
      </c>
      <c r="L21" s="67">
        <v>137.41</v>
      </c>
      <c r="M21" s="66"/>
      <c r="N21" s="1"/>
      <c r="O21" s="1"/>
      <c r="P21" s="1"/>
      <c r="Q21" s="1"/>
      <c r="R21" s="1"/>
      <c r="S21" s="1"/>
      <c r="T21" s="152">
        <v>510</v>
      </c>
      <c r="U21" s="154">
        <f>IF(C21+E21&gt;=I21+K21,0,(C21+E21)-(I21+K21))</f>
        <v>0</v>
      </c>
      <c r="V21" s="154">
        <f>IF(D21+F21&gt;=J21+L21,0,(D21+F21)-(J21+L21))</f>
        <v>0</v>
      </c>
      <c r="W21" s="154">
        <f>IF(G21&gt;=H21,0,G21-H21)</f>
        <v>0</v>
      </c>
    </row>
    <row r="22" spans="1:23" ht="80.25" customHeight="1">
      <c r="A22" s="65" t="s">
        <v>177</v>
      </c>
      <c r="B22" s="8">
        <v>520</v>
      </c>
      <c r="C22" s="66"/>
      <c r="D22" s="67"/>
      <c r="E22" s="66"/>
      <c r="F22" s="67"/>
      <c r="G22" s="43" t="s">
        <v>26</v>
      </c>
      <c r="H22" s="43" t="s">
        <v>26</v>
      </c>
      <c r="I22" s="66"/>
      <c r="J22" s="67"/>
      <c r="K22" s="66"/>
      <c r="L22" s="67"/>
      <c r="M22" s="66"/>
      <c r="N22" s="1"/>
      <c r="O22" s="1"/>
      <c r="P22" s="1"/>
      <c r="Q22" s="1"/>
      <c r="R22" s="1"/>
      <c r="S22" s="1"/>
      <c r="T22" s="23">
        <v>520</v>
      </c>
      <c r="U22" s="154">
        <f>IF(C22+E22&gt;=I22+K22,0,(C22+E22)-(I22+K22))</f>
        <v>0</v>
      </c>
      <c r="V22" s="154">
        <f>IF(D22+F22&gt;=J22+L22,0,(D22+F22)-(J22+L22))</f>
        <v>0</v>
      </c>
      <c r="W22" s="43" t="s">
        <v>26</v>
      </c>
    </row>
    <row r="23" ht="38.25" customHeight="1">
      <c r="V23" s="68"/>
    </row>
    <row r="24" spans="1:19" ht="15" customHeight="1">
      <c r="A24" s="213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69"/>
      <c r="O24" s="69"/>
      <c r="P24" s="69"/>
      <c r="Q24" s="69"/>
      <c r="R24" s="69"/>
      <c r="S24" s="69"/>
    </row>
    <row r="25" spans="1:19" ht="22.5" customHeight="1">
      <c r="A25" s="227"/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68"/>
      <c r="O25" s="68"/>
      <c r="P25" s="68"/>
      <c r="Q25" s="68"/>
      <c r="R25" s="68"/>
      <c r="S25" s="68"/>
    </row>
  </sheetData>
  <sheetProtection sheet="1" objects="1" scenarios="1"/>
  <mergeCells count="28">
    <mergeCell ref="A15:M15"/>
    <mergeCell ref="T10:Z10"/>
    <mergeCell ref="A2:S2"/>
    <mergeCell ref="A3:A5"/>
    <mergeCell ref="B3:B5"/>
    <mergeCell ref="C3:F3"/>
    <mergeCell ref="C4:D4"/>
    <mergeCell ref="E4:F4"/>
    <mergeCell ref="K3:L4"/>
    <mergeCell ref="T19:W19"/>
    <mergeCell ref="M3:N4"/>
    <mergeCell ref="O3:P4"/>
    <mergeCell ref="I3:J4"/>
    <mergeCell ref="A25:M25"/>
    <mergeCell ref="G3:H4"/>
    <mergeCell ref="T5:AJ5"/>
    <mergeCell ref="A16:A18"/>
    <mergeCell ref="Q3:R4"/>
    <mergeCell ref="I16:J17"/>
    <mergeCell ref="M16:M17"/>
    <mergeCell ref="A24:M24"/>
    <mergeCell ref="E16:H16"/>
    <mergeCell ref="E17:E18"/>
    <mergeCell ref="F17:F18"/>
    <mergeCell ref="G17:H17"/>
    <mergeCell ref="B16:B18"/>
    <mergeCell ref="C16:D17"/>
    <mergeCell ref="K16:L1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9" r:id="rId2"/>
  <rowBreaks count="1" manualBreakCount="1">
    <brk id="14" max="1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I62"/>
  <sheetViews>
    <sheetView showZeros="0" zoomScaleSheetLayoutView="100" zoomScalePageLayoutView="0" workbookViewId="0" topLeftCell="A1">
      <selection activeCell="E17" sqref="E17"/>
    </sheetView>
  </sheetViews>
  <sheetFormatPr defaultColWidth="9.140625" defaultRowHeight="15"/>
  <cols>
    <col min="1" max="1" width="46.7109375" style="0" customWidth="1"/>
    <col min="2" max="2" width="7.8515625" style="0" customWidth="1"/>
    <col min="3" max="3" width="4.28125" style="0" customWidth="1"/>
    <col min="4" max="4" width="7.00390625" style="0" customWidth="1"/>
    <col min="5" max="5" width="7.8515625" style="0" customWidth="1"/>
    <col min="6" max="7" width="7.00390625" style="0" customWidth="1"/>
    <col min="8" max="8" width="7.8515625" style="0" customWidth="1"/>
    <col min="9" max="11" width="7.00390625" style="0" customWidth="1"/>
    <col min="12" max="12" width="6.8515625" style="0" customWidth="1"/>
    <col min="13" max="16" width="7.00390625" style="0" customWidth="1"/>
    <col min="17" max="17" width="7.8515625" style="0" customWidth="1"/>
    <col min="18" max="18" width="7.00390625" style="0" customWidth="1"/>
    <col min="19" max="19" width="8.421875" style="0" customWidth="1"/>
    <col min="20" max="20" width="9.421875" style="0" customWidth="1"/>
    <col min="21" max="21" width="11.00390625" style="0" customWidth="1"/>
    <col min="22" max="22" width="8.421875" style="0" customWidth="1"/>
    <col min="23" max="23" width="9.421875" style="0" customWidth="1"/>
    <col min="24" max="24" width="11.00390625" style="0" customWidth="1"/>
    <col min="25" max="25" width="3.421875" style="0" customWidth="1"/>
    <col min="27" max="29" width="20.00390625" style="0" customWidth="1"/>
    <col min="30" max="32" width="16.140625" style="0" customWidth="1"/>
    <col min="33" max="35" width="12.28125" style="0" customWidth="1"/>
    <col min="36" max="36" width="3.421875" style="0" customWidth="1"/>
    <col min="37" max="37" width="7.7109375" style="0" customWidth="1"/>
    <col min="38" max="43" width="16.421875" style="0" customWidth="1"/>
  </cols>
  <sheetData>
    <row r="1" spans="1:4" ht="15">
      <c r="A1" s="142" t="s">
        <v>254</v>
      </c>
      <c r="B1" s="143" t="s">
        <v>249</v>
      </c>
      <c r="C1" s="144" t="str">
        <f>'8-ОИП Раздел 1, 2'!C1</f>
        <v>069</v>
      </c>
      <c r="D1" s="144">
        <f>'8-ОИП Раздел 1, 2'!D1</f>
      </c>
    </row>
    <row r="2" spans="1:24" ht="15.75" customHeight="1">
      <c r="A2" s="248" t="s">
        <v>178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</row>
    <row r="3" spans="1:24" ht="39.75" customHeight="1">
      <c r="A3" s="249" t="s">
        <v>30</v>
      </c>
      <c r="B3" s="249" t="s">
        <v>61</v>
      </c>
      <c r="C3" s="249" t="s">
        <v>118</v>
      </c>
      <c r="D3" s="233" t="s">
        <v>119</v>
      </c>
      <c r="E3" s="234"/>
      <c r="F3" s="235"/>
      <c r="G3" s="239" t="s">
        <v>120</v>
      </c>
      <c r="H3" s="240"/>
      <c r="I3" s="241"/>
      <c r="J3" s="233" t="s">
        <v>121</v>
      </c>
      <c r="K3" s="234"/>
      <c r="L3" s="235"/>
      <c r="M3" s="239" t="s">
        <v>122</v>
      </c>
      <c r="N3" s="240"/>
      <c r="O3" s="241"/>
      <c r="P3" s="239" t="s">
        <v>123</v>
      </c>
      <c r="Q3" s="240"/>
      <c r="R3" s="241"/>
      <c r="S3" s="239" t="s">
        <v>124</v>
      </c>
      <c r="T3" s="240"/>
      <c r="U3" s="241"/>
      <c r="V3" s="239" t="s">
        <v>125</v>
      </c>
      <c r="W3" s="240"/>
      <c r="X3" s="241"/>
    </row>
    <row r="4" spans="1:24" ht="42" customHeight="1">
      <c r="A4" s="250"/>
      <c r="B4" s="250"/>
      <c r="C4" s="250"/>
      <c r="D4" s="236"/>
      <c r="E4" s="237"/>
      <c r="F4" s="238"/>
      <c r="G4" s="242"/>
      <c r="H4" s="243"/>
      <c r="I4" s="244"/>
      <c r="J4" s="236"/>
      <c r="K4" s="237"/>
      <c r="L4" s="238"/>
      <c r="M4" s="242"/>
      <c r="N4" s="243"/>
      <c r="O4" s="244"/>
      <c r="P4" s="242"/>
      <c r="Q4" s="243"/>
      <c r="R4" s="244"/>
      <c r="S4" s="242"/>
      <c r="T4" s="243"/>
      <c r="U4" s="244"/>
      <c r="V4" s="242"/>
      <c r="W4" s="243"/>
      <c r="X4" s="244"/>
    </row>
    <row r="5" spans="1:35" ht="25.5">
      <c r="A5" s="251"/>
      <c r="B5" s="251"/>
      <c r="C5" s="251"/>
      <c r="D5" s="72" t="s">
        <v>126</v>
      </c>
      <c r="E5" s="72" t="s">
        <v>127</v>
      </c>
      <c r="F5" s="72" t="s">
        <v>128</v>
      </c>
      <c r="G5" s="72" t="s">
        <v>126</v>
      </c>
      <c r="H5" s="72" t="s">
        <v>127</v>
      </c>
      <c r="I5" s="72" t="s">
        <v>128</v>
      </c>
      <c r="J5" s="72" t="s">
        <v>126</v>
      </c>
      <c r="K5" s="72" t="s">
        <v>127</v>
      </c>
      <c r="L5" s="72" t="s">
        <v>128</v>
      </c>
      <c r="M5" s="72" t="s">
        <v>126</v>
      </c>
      <c r="N5" s="72" t="s">
        <v>127</v>
      </c>
      <c r="O5" s="72" t="s">
        <v>128</v>
      </c>
      <c r="P5" s="72" t="s">
        <v>126</v>
      </c>
      <c r="Q5" s="72" t="s">
        <v>127</v>
      </c>
      <c r="R5" s="72" t="s">
        <v>128</v>
      </c>
      <c r="S5" s="72" t="s">
        <v>126</v>
      </c>
      <c r="T5" s="72" t="s">
        <v>127</v>
      </c>
      <c r="U5" s="72" t="s">
        <v>128</v>
      </c>
      <c r="V5" s="72" t="s">
        <v>126</v>
      </c>
      <c r="W5" s="72" t="s">
        <v>127</v>
      </c>
      <c r="X5" s="72" t="s">
        <v>128</v>
      </c>
      <c r="Z5" s="245" t="s">
        <v>129</v>
      </c>
      <c r="AA5" s="245"/>
      <c r="AB5" s="245"/>
      <c r="AC5" s="245"/>
      <c r="AD5" s="245"/>
      <c r="AE5" s="245"/>
      <c r="AF5" s="245"/>
      <c r="AG5" s="245"/>
      <c r="AH5" s="245"/>
      <c r="AI5" s="245"/>
    </row>
    <row r="6" spans="1:35" ht="15">
      <c r="A6" s="72" t="s">
        <v>14</v>
      </c>
      <c r="B6" s="72" t="s">
        <v>15</v>
      </c>
      <c r="C6" s="72" t="s">
        <v>36</v>
      </c>
      <c r="D6" s="72">
        <v>1</v>
      </c>
      <c r="E6" s="72">
        <v>2</v>
      </c>
      <c r="F6" s="72">
        <v>3</v>
      </c>
      <c r="G6" s="72">
        <v>4</v>
      </c>
      <c r="H6" s="72">
        <v>5</v>
      </c>
      <c r="I6" s="72">
        <v>6</v>
      </c>
      <c r="J6" s="72">
        <v>7</v>
      </c>
      <c r="K6" s="72">
        <v>8</v>
      </c>
      <c r="L6" s="72">
        <v>9</v>
      </c>
      <c r="M6" s="72">
        <v>10</v>
      </c>
      <c r="N6" s="72">
        <v>11</v>
      </c>
      <c r="O6" s="72">
        <v>12</v>
      </c>
      <c r="P6" s="72">
        <v>13</v>
      </c>
      <c r="Q6" s="72">
        <v>14</v>
      </c>
      <c r="R6" s="72">
        <v>15</v>
      </c>
      <c r="S6" s="72">
        <v>16</v>
      </c>
      <c r="T6" s="72">
        <v>17</v>
      </c>
      <c r="U6" s="72">
        <v>18</v>
      </c>
      <c r="V6" s="72">
        <v>19</v>
      </c>
      <c r="W6" s="72">
        <v>20</v>
      </c>
      <c r="X6" s="72">
        <v>21</v>
      </c>
      <c r="Z6" s="21" t="s">
        <v>130</v>
      </c>
      <c r="AA6" s="22" t="s">
        <v>205</v>
      </c>
      <c r="AB6" s="22" t="s">
        <v>206</v>
      </c>
      <c r="AC6" s="22" t="s">
        <v>207</v>
      </c>
      <c r="AD6" s="23" t="s">
        <v>131</v>
      </c>
      <c r="AE6" s="23" t="s">
        <v>132</v>
      </c>
      <c r="AF6" s="23" t="s">
        <v>133</v>
      </c>
      <c r="AG6" s="23" t="s">
        <v>134</v>
      </c>
      <c r="AH6" s="23" t="s">
        <v>135</v>
      </c>
      <c r="AI6" s="23" t="s">
        <v>136</v>
      </c>
    </row>
    <row r="7" spans="1:35" ht="14.25" customHeight="1">
      <c r="A7" s="246" t="s">
        <v>137</v>
      </c>
      <c r="B7" s="73" t="s">
        <v>39</v>
      </c>
      <c r="C7" s="74">
        <v>600</v>
      </c>
      <c r="D7" s="75">
        <f>SUM(D9,D11,D13,D15,D19,D25,D27,D29,D31,D33,D35)</f>
        <v>7</v>
      </c>
      <c r="E7" s="75">
        <f aca="true" t="shared" si="0" ref="E7:R7">SUM(E9,E11,E13,E15,E19,E25,E27,E29,E31,E33,E35)</f>
        <v>2</v>
      </c>
      <c r="F7" s="75">
        <f t="shared" si="0"/>
        <v>0</v>
      </c>
      <c r="G7" s="75">
        <f t="shared" si="0"/>
        <v>43</v>
      </c>
      <c r="H7" s="75">
        <f t="shared" si="0"/>
        <v>15</v>
      </c>
      <c r="I7" s="75">
        <f t="shared" si="0"/>
        <v>23</v>
      </c>
      <c r="J7" s="75">
        <f t="shared" si="0"/>
        <v>0</v>
      </c>
      <c r="K7" s="75">
        <f t="shared" si="0"/>
        <v>8</v>
      </c>
      <c r="L7" s="75">
        <f t="shared" si="0"/>
        <v>0</v>
      </c>
      <c r="M7" s="75">
        <f t="shared" si="0"/>
        <v>45</v>
      </c>
      <c r="N7" s="75">
        <f t="shared" si="0"/>
        <v>25</v>
      </c>
      <c r="O7" s="75">
        <f t="shared" si="0"/>
        <v>21</v>
      </c>
      <c r="P7" s="75">
        <f t="shared" si="0"/>
        <v>45</v>
      </c>
      <c r="Q7" s="75">
        <f t="shared" si="0"/>
        <v>25</v>
      </c>
      <c r="R7" s="75">
        <f t="shared" si="0"/>
        <v>21</v>
      </c>
      <c r="S7" s="75">
        <f aca="true" t="shared" si="1" ref="S7:X8">SUM(S9,S11,S13,S15,S19,S25,S27,S29,S31,S33,S35)</f>
        <v>44</v>
      </c>
      <c r="T7" s="75">
        <f t="shared" si="1"/>
        <v>25</v>
      </c>
      <c r="U7" s="75">
        <f t="shared" si="1"/>
        <v>21</v>
      </c>
      <c r="V7" s="75">
        <f t="shared" si="1"/>
        <v>24</v>
      </c>
      <c r="W7" s="75">
        <f t="shared" si="1"/>
        <v>17</v>
      </c>
      <c r="X7" s="75">
        <f t="shared" si="1"/>
        <v>16</v>
      </c>
      <c r="Z7" s="24">
        <v>600</v>
      </c>
      <c r="AA7" s="25">
        <f>IF((D7+G7+J7)&gt;=M7,0,(D7+G7+J7)-M7)</f>
        <v>0</v>
      </c>
      <c r="AB7" s="25">
        <f>IF((E7+H7+K7)&gt;=N7,0,(E7+H7+K7)-N7)</f>
        <v>0</v>
      </c>
      <c r="AC7" s="25">
        <f>IF(F7+(I7+L7)&gt;=O7,0,(F7+I7+L7)-O7)</f>
        <v>0</v>
      </c>
      <c r="AD7" s="25">
        <f aca="true" t="shared" si="2" ref="AD7:AI7">IF(M7&gt;=P7,0,M7-P7)</f>
        <v>0</v>
      </c>
      <c r="AE7" s="25">
        <f t="shared" si="2"/>
        <v>0</v>
      </c>
      <c r="AF7" s="25">
        <f t="shared" si="2"/>
        <v>0</v>
      </c>
      <c r="AG7" s="25">
        <f t="shared" si="2"/>
        <v>0</v>
      </c>
      <c r="AH7" s="25">
        <f t="shared" si="2"/>
        <v>0</v>
      </c>
      <c r="AI7" s="25">
        <f t="shared" si="2"/>
        <v>0</v>
      </c>
    </row>
    <row r="8" spans="1:35" ht="14.25" customHeight="1">
      <c r="A8" s="246"/>
      <c r="B8" s="73" t="s">
        <v>115</v>
      </c>
      <c r="C8" s="74">
        <v>601</v>
      </c>
      <c r="D8" s="76" t="s">
        <v>138</v>
      </c>
      <c r="E8" s="76" t="s">
        <v>138</v>
      </c>
      <c r="F8" s="76" t="s">
        <v>138</v>
      </c>
      <c r="G8" s="76" t="s">
        <v>138</v>
      </c>
      <c r="H8" s="76" t="s">
        <v>138</v>
      </c>
      <c r="I8" s="76" t="s">
        <v>138</v>
      </c>
      <c r="J8" s="76" t="s">
        <v>138</v>
      </c>
      <c r="K8" s="76" t="s">
        <v>138</v>
      </c>
      <c r="L8" s="76" t="s">
        <v>138</v>
      </c>
      <c r="M8" s="76" t="s">
        <v>138</v>
      </c>
      <c r="N8" s="76" t="s">
        <v>138</v>
      </c>
      <c r="O8" s="76" t="s">
        <v>138</v>
      </c>
      <c r="P8" s="76" t="s">
        <v>138</v>
      </c>
      <c r="Q8" s="76" t="s">
        <v>138</v>
      </c>
      <c r="R8" s="76" t="s">
        <v>138</v>
      </c>
      <c r="S8" s="77">
        <f t="shared" si="1"/>
        <v>106.1</v>
      </c>
      <c r="T8" s="77">
        <f t="shared" si="1"/>
        <v>244.6</v>
      </c>
      <c r="U8" s="77">
        <f t="shared" si="1"/>
        <v>1126.05</v>
      </c>
      <c r="V8" s="77">
        <f t="shared" si="1"/>
        <v>64.3</v>
      </c>
      <c r="W8" s="77">
        <f t="shared" si="1"/>
        <v>197.1</v>
      </c>
      <c r="X8" s="77">
        <f t="shared" si="1"/>
        <v>798.05</v>
      </c>
      <c r="Z8" s="24">
        <v>601</v>
      </c>
      <c r="AA8" s="27" t="s">
        <v>138</v>
      </c>
      <c r="AB8" s="27" t="s">
        <v>138</v>
      </c>
      <c r="AC8" s="27" t="s">
        <v>138</v>
      </c>
      <c r="AD8" s="27" t="s">
        <v>138</v>
      </c>
      <c r="AE8" s="27" t="s">
        <v>138</v>
      </c>
      <c r="AF8" s="27" t="s">
        <v>138</v>
      </c>
      <c r="AG8" s="27" t="s">
        <v>138</v>
      </c>
      <c r="AH8" s="27" t="s">
        <v>138</v>
      </c>
      <c r="AI8" s="27" t="s">
        <v>138</v>
      </c>
    </row>
    <row r="9" spans="1:35" ht="14.25" customHeight="1">
      <c r="A9" s="247" t="s">
        <v>180</v>
      </c>
      <c r="B9" s="73" t="s">
        <v>39</v>
      </c>
      <c r="C9" s="74">
        <v>610</v>
      </c>
      <c r="D9" s="150">
        <v>1</v>
      </c>
      <c r="E9" s="150"/>
      <c r="F9" s="150"/>
      <c r="G9" s="150"/>
      <c r="H9" s="150"/>
      <c r="I9" s="150">
        <v>1</v>
      </c>
      <c r="J9" s="150"/>
      <c r="K9" s="150"/>
      <c r="L9" s="150"/>
      <c r="M9" s="150">
        <v>1</v>
      </c>
      <c r="N9" s="150"/>
      <c r="O9" s="150">
        <v>1</v>
      </c>
      <c r="P9" s="150">
        <v>1</v>
      </c>
      <c r="Q9" s="150"/>
      <c r="R9" s="150">
        <v>1</v>
      </c>
      <c r="S9" s="148">
        <v>1</v>
      </c>
      <c r="T9" s="148"/>
      <c r="U9" s="148">
        <v>1</v>
      </c>
      <c r="V9" s="148">
        <v>1</v>
      </c>
      <c r="W9" s="148"/>
      <c r="X9" s="148">
        <v>1</v>
      </c>
      <c r="Z9" s="24">
        <v>610</v>
      </c>
      <c r="AA9" s="25">
        <f>IF((D9+G9+J9)&gt;=M9,0,(D9+G9+J9)-M9)</f>
        <v>0</v>
      </c>
      <c r="AB9" s="25">
        <f>IF((E9+H9+K9)&gt;=N9,0,(E9+H9+K9)-N9)</f>
        <v>0</v>
      </c>
      <c r="AC9" s="25">
        <f>IF(F9+(I9+L9)&gt;=O9,0,(F9+I9+L9)-O9)</f>
        <v>0</v>
      </c>
      <c r="AD9" s="25">
        <f aca="true" t="shared" si="3" ref="AD9:AI9">IF(M9&gt;=P9,0,M9-P9)</f>
        <v>0</v>
      </c>
      <c r="AE9" s="25">
        <f t="shared" si="3"/>
        <v>0</v>
      </c>
      <c r="AF9" s="25">
        <f t="shared" si="3"/>
        <v>0</v>
      </c>
      <c r="AG9" s="25">
        <f t="shared" si="3"/>
        <v>0</v>
      </c>
      <c r="AH9" s="25">
        <f t="shared" si="3"/>
        <v>0</v>
      </c>
      <c r="AI9" s="25">
        <f t="shared" si="3"/>
        <v>0</v>
      </c>
    </row>
    <row r="10" spans="1:35" ht="21.75" customHeight="1">
      <c r="A10" s="247"/>
      <c r="B10" s="73" t="s">
        <v>115</v>
      </c>
      <c r="C10" s="74">
        <v>611</v>
      </c>
      <c r="D10" s="76" t="s">
        <v>138</v>
      </c>
      <c r="E10" s="76" t="s">
        <v>138</v>
      </c>
      <c r="F10" s="76" t="s">
        <v>138</v>
      </c>
      <c r="G10" s="76" t="s">
        <v>138</v>
      </c>
      <c r="H10" s="76" t="s">
        <v>138</v>
      </c>
      <c r="I10" s="76" t="s">
        <v>138</v>
      </c>
      <c r="J10" s="76" t="s">
        <v>138</v>
      </c>
      <c r="K10" s="76" t="s">
        <v>138</v>
      </c>
      <c r="L10" s="76" t="s">
        <v>138</v>
      </c>
      <c r="M10" s="76" t="s">
        <v>138</v>
      </c>
      <c r="N10" s="76" t="s">
        <v>138</v>
      </c>
      <c r="O10" s="76" t="s">
        <v>138</v>
      </c>
      <c r="P10" s="76" t="s">
        <v>138</v>
      </c>
      <c r="Q10" s="76" t="s">
        <v>138</v>
      </c>
      <c r="R10" s="76" t="s">
        <v>138</v>
      </c>
      <c r="S10" s="149">
        <v>21</v>
      </c>
      <c r="T10" s="149"/>
      <c r="U10" s="149">
        <v>200.05</v>
      </c>
      <c r="V10" s="149">
        <v>21</v>
      </c>
      <c r="W10" s="149"/>
      <c r="X10" s="149">
        <v>200.05</v>
      </c>
      <c r="Z10" s="24">
        <v>611</v>
      </c>
      <c r="AA10" s="27" t="s">
        <v>138</v>
      </c>
      <c r="AB10" s="27" t="s">
        <v>138</v>
      </c>
      <c r="AC10" s="27" t="s">
        <v>138</v>
      </c>
      <c r="AD10" s="27" t="s">
        <v>138</v>
      </c>
      <c r="AE10" s="27" t="s">
        <v>138</v>
      </c>
      <c r="AF10" s="27" t="s">
        <v>138</v>
      </c>
      <c r="AG10" s="27" t="s">
        <v>138</v>
      </c>
      <c r="AH10" s="27" t="s">
        <v>138</v>
      </c>
      <c r="AI10" s="27" t="s">
        <v>138</v>
      </c>
    </row>
    <row r="11" spans="1:35" ht="14.25" customHeight="1">
      <c r="A11" s="232" t="s">
        <v>179</v>
      </c>
      <c r="B11" s="73" t="s">
        <v>39</v>
      </c>
      <c r="C11" s="74">
        <v>620</v>
      </c>
      <c r="D11" s="150">
        <v>1</v>
      </c>
      <c r="E11" s="150"/>
      <c r="F11" s="150"/>
      <c r="G11" s="150">
        <v>6</v>
      </c>
      <c r="H11" s="150">
        <v>4</v>
      </c>
      <c r="I11" s="150">
        <v>10</v>
      </c>
      <c r="J11" s="150"/>
      <c r="K11" s="150">
        <v>8</v>
      </c>
      <c r="L11" s="150"/>
      <c r="M11" s="150">
        <v>6</v>
      </c>
      <c r="N11" s="150">
        <v>12</v>
      </c>
      <c r="O11" s="150">
        <v>10</v>
      </c>
      <c r="P11" s="150">
        <v>6</v>
      </c>
      <c r="Q11" s="150">
        <v>12</v>
      </c>
      <c r="R11" s="150">
        <v>10</v>
      </c>
      <c r="S11" s="148">
        <v>6</v>
      </c>
      <c r="T11" s="148">
        <v>12</v>
      </c>
      <c r="U11" s="148">
        <v>10</v>
      </c>
      <c r="V11" s="148">
        <v>6</v>
      </c>
      <c r="W11" s="148">
        <v>6</v>
      </c>
      <c r="X11" s="148">
        <v>8</v>
      </c>
      <c r="Z11" s="72">
        <v>620</v>
      </c>
      <c r="AA11" s="25">
        <f>IF((D11+G11+J11)&gt;=M11,0,(D11+G11+J11)-M11)</f>
        <v>0</v>
      </c>
      <c r="AB11" s="25">
        <f>IF((E11+H11+K11)&gt;=N11,0,(E11+H11+K11)-N11)</f>
        <v>0</v>
      </c>
      <c r="AC11" s="25">
        <f>IF(F11+(I11+L11)&gt;=O11,0,(F11+I11+L11)-O11)</f>
        <v>0</v>
      </c>
      <c r="AD11" s="25">
        <f aca="true" t="shared" si="4" ref="AD11:AI11">IF(M11&gt;=P11,0,M11-P11)</f>
        <v>0</v>
      </c>
      <c r="AE11" s="25">
        <f t="shared" si="4"/>
        <v>0</v>
      </c>
      <c r="AF11" s="25">
        <f t="shared" si="4"/>
        <v>0</v>
      </c>
      <c r="AG11" s="25">
        <f t="shared" si="4"/>
        <v>0</v>
      </c>
      <c r="AH11" s="25">
        <f t="shared" si="4"/>
        <v>0</v>
      </c>
      <c r="AI11" s="25">
        <f t="shared" si="4"/>
        <v>0</v>
      </c>
    </row>
    <row r="12" spans="1:35" ht="14.25" customHeight="1">
      <c r="A12" s="232"/>
      <c r="B12" s="73" t="s">
        <v>115</v>
      </c>
      <c r="C12" s="74">
        <v>621</v>
      </c>
      <c r="D12" s="76" t="s">
        <v>138</v>
      </c>
      <c r="E12" s="76" t="s">
        <v>138</v>
      </c>
      <c r="F12" s="76" t="s">
        <v>138</v>
      </c>
      <c r="G12" s="76" t="s">
        <v>138</v>
      </c>
      <c r="H12" s="76" t="s">
        <v>138</v>
      </c>
      <c r="I12" s="76" t="s">
        <v>138</v>
      </c>
      <c r="J12" s="76" t="s">
        <v>138</v>
      </c>
      <c r="K12" s="76" t="s">
        <v>138</v>
      </c>
      <c r="L12" s="76" t="s">
        <v>138</v>
      </c>
      <c r="M12" s="76" t="s">
        <v>138</v>
      </c>
      <c r="N12" s="76" t="s">
        <v>138</v>
      </c>
      <c r="O12" s="76" t="s">
        <v>138</v>
      </c>
      <c r="P12" s="76" t="s">
        <v>138</v>
      </c>
      <c r="Q12" s="76" t="s">
        <v>138</v>
      </c>
      <c r="R12" s="76" t="s">
        <v>138</v>
      </c>
      <c r="S12" s="149">
        <v>11.9</v>
      </c>
      <c r="T12" s="149">
        <v>80.5</v>
      </c>
      <c r="U12" s="149">
        <v>447</v>
      </c>
      <c r="V12" s="149">
        <v>11.9</v>
      </c>
      <c r="W12" s="149">
        <v>50.5</v>
      </c>
      <c r="X12" s="149">
        <v>352</v>
      </c>
      <c r="Z12" s="72">
        <v>621</v>
      </c>
      <c r="AA12" s="27" t="s">
        <v>138</v>
      </c>
      <c r="AB12" s="27" t="s">
        <v>138</v>
      </c>
      <c r="AC12" s="27" t="s">
        <v>138</v>
      </c>
      <c r="AD12" s="27" t="s">
        <v>138</v>
      </c>
      <c r="AE12" s="27" t="s">
        <v>138</v>
      </c>
      <c r="AF12" s="27" t="s">
        <v>138</v>
      </c>
      <c r="AG12" s="27" t="s">
        <v>138</v>
      </c>
      <c r="AH12" s="27" t="s">
        <v>138</v>
      </c>
      <c r="AI12" s="27" t="s">
        <v>138</v>
      </c>
    </row>
    <row r="13" spans="1:35" ht="21" customHeight="1">
      <c r="A13" s="232" t="s">
        <v>181</v>
      </c>
      <c r="B13" s="73" t="s">
        <v>39</v>
      </c>
      <c r="C13" s="74">
        <v>630</v>
      </c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48"/>
      <c r="T13" s="148"/>
      <c r="U13" s="148"/>
      <c r="V13" s="148"/>
      <c r="W13" s="148"/>
      <c r="X13" s="148"/>
      <c r="Z13" s="72">
        <v>630</v>
      </c>
      <c r="AA13" s="25">
        <f>IF((D13+G13+J13)&gt;=M13,0,(D13+G13+J13)-M13)</f>
        <v>0</v>
      </c>
      <c r="AB13" s="25">
        <f>IF((E13+H13+K13)&gt;=N13,0,(E13+H13+K13)-N13)</f>
        <v>0</v>
      </c>
      <c r="AC13" s="25">
        <f>IF(F13+(I13+L13)&gt;=O13,0,(F13+I13+L13)-O13)</f>
        <v>0</v>
      </c>
      <c r="AD13" s="25">
        <f aca="true" t="shared" si="5" ref="AD13:AI13">IF(M13&gt;=P13,0,M13-P13)</f>
        <v>0</v>
      </c>
      <c r="AE13" s="25">
        <f t="shared" si="5"/>
        <v>0</v>
      </c>
      <c r="AF13" s="25">
        <f t="shared" si="5"/>
        <v>0</v>
      </c>
      <c r="AG13" s="25">
        <f t="shared" si="5"/>
        <v>0</v>
      </c>
      <c r="AH13" s="25">
        <f t="shared" si="5"/>
        <v>0</v>
      </c>
      <c r="AI13" s="25">
        <f t="shared" si="5"/>
        <v>0</v>
      </c>
    </row>
    <row r="14" spans="1:35" ht="21" customHeight="1">
      <c r="A14" s="232"/>
      <c r="B14" s="73" t="s">
        <v>115</v>
      </c>
      <c r="C14" s="74">
        <v>631</v>
      </c>
      <c r="D14" s="76" t="s">
        <v>138</v>
      </c>
      <c r="E14" s="76" t="s">
        <v>138</v>
      </c>
      <c r="F14" s="76" t="s">
        <v>138</v>
      </c>
      <c r="G14" s="76" t="s">
        <v>138</v>
      </c>
      <c r="H14" s="76" t="s">
        <v>138</v>
      </c>
      <c r="I14" s="76" t="s">
        <v>138</v>
      </c>
      <c r="J14" s="76" t="s">
        <v>138</v>
      </c>
      <c r="K14" s="76" t="s">
        <v>138</v>
      </c>
      <c r="L14" s="76" t="s">
        <v>138</v>
      </c>
      <c r="M14" s="76" t="s">
        <v>138</v>
      </c>
      <c r="N14" s="76" t="s">
        <v>138</v>
      </c>
      <c r="O14" s="76" t="s">
        <v>138</v>
      </c>
      <c r="P14" s="76" t="s">
        <v>138</v>
      </c>
      <c r="Q14" s="76" t="s">
        <v>138</v>
      </c>
      <c r="R14" s="76" t="s">
        <v>138</v>
      </c>
      <c r="S14" s="149"/>
      <c r="T14" s="149"/>
      <c r="U14" s="149"/>
      <c r="V14" s="149"/>
      <c r="W14" s="149"/>
      <c r="X14" s="149"/>
      <c r="Z14" s="72">
        <v>631</v>
      </c>
      <c r="AA14" s="27" t="s">
        <v>138</v>
      </c>
      <c r="AB14" s="27" t="s">
        <v>138</v>
      </c>
      <c r="AC14" s="27" t="s">
        <v>138</v>
      </c>
      <c r="AD14" s="27" t="s">
        <v>138</v>
      </c>
      <c r="AE14" s="27" t="s">
        <v>138</v>
      </c>
      <c r="AF14" s="27" t="s">
        <v>138</v>
      </c>
      <c r="AG14" s="27" t="s">
        <v>138</v>
      </c>
      <c r="AH14" s="27" t="s">
        <v>138</v>
      </c>
      <c r="AI14" s="27" t="s">
        <v>138</v>
      </c>
    </row>
    <row r="15" spans="1:35" ht="15">
      <c r="A15" s="232" t="s">
        <v>182</v>
      </c>
      <c r="B15" s="73" t="s">
        <v>39</v>
      </c>
      <c r="C15" s="74">
        <v>640</v>
      </c>
      <c r="D15" s="150">
        <v>2</v>
      </c>
      <c r="E15" s="150"/>
      <c r="F15" s="150"/>
      <c r="G15" s="150">
        <v>12</v>
      </c>
      <c r="H15" s="150">
        <v>1</v>
      </c>
      <c r="I15" s="150"/>
      <c r="J15" s="150"/>
      <c r="K15" s="150"/>
      <c r="L15" s="150"/>
      <c r="M15" s="150">
        <v>11</v>
      </c>
      <c r="N15" s="150">
        <v>1</v>
      </c>
      <c r="O15" s="150"/>
      <c r="P15" s="150">
        <v>11</v>
      </c>
      <c r="Q15" s="150">
        <v>1</v>
      </c>
      <c r="R15" s="150"/>
      <c r="S15" s="148">
        <v>11</v>
      </c>
      <c r="T15" s="148">
        <v>1</v>
      </c>
      <c r="U15" s="148"/>
      <c r="V15" s="148">
        <v>4</v>
      </c>
      <c r="W15" s="148">
        <v>1</v>
      </c>
      <c r="X15" s="148"/>
      <c r="Z15" s="72">
        <v>640</v>
      </c>
      <c r="AA15" s="25">
        <f>IF((D15+G15+J15)&gt;=M15,0,(D15+G15+J15)-M15)</f>
        <v>0</v>
      </c>
      <c r="AB15" s="25">
        <f>IF((E15+H15+K15)&gt;=N15,0,(E15+H15+K15)-N15)</f>
        <v>0</v>
      </c>
      <c r="AC15" s="25">
        <f>IF(F15+(I15+L15)&gt;=O15,0,(F15+I15+L15)-O15)</f>
        <v>0</v>
      </c>
      <c r="AD15" s="25">
        <f aca="true" t="shared" si="6" ref="AD15:AI15">IF(M15&gt;=P15,0,M15-P15)</f>
        <v>0</v>
      </c>
      <c r="AE15" s="25">
        <f t="shared" si="6"/>
        <v>0</v>
      </c>
      <c r="AF15" s="25">
        <f t="shared" si="6"/>
        <v>0</v>
      </c>
      <c r="AG15" s="25">
        <f t="shared" si="6"/>
        <v>0</v>
      </c>
      <c r="AH15" s="25">
        <f t="shared" si="6"/>
        <v>0</v>
      </c>
      <c r="AI15" s="25">
        <f t="shared" si="6"/>
        <v>0</v>
      </c>
    </row>
    <row r="16" spans="1:35" ht="15">
      <c r="A16" s="232"/>
      <c r="B16" s="73" t="s">
        <v>115</v>
      </c>
      <c r="C16" s="74">
        <v>641</v>
      </c>
      <c r="D16" s="76" t="s">
        <v>138</v>
      </c>
      <c r="E16" s="76" t="s">
        <v>138</v>
      </c>
      <c r="F16" s="76" t="s">
        <v>138</v>
      </c>
      <c r="G16" s="76" t="s">
        <v>138</v>
      </c>
      <c r="H16" s="76" t="s">
        <v>138</v>
      </c>
      <c r="I16" s="76" t="s">
        <v>138</v>
      </c>
      <c r="J16" s="76" t="s">
        <v>138</v>
      </c>
      <c r="K16" s="76" t="s">
        <v>138</v>
      </c>
      <c r="L16" s="76" t="s">
        <v>138</v>
      </c>
      <c r="M16" s="76" t="s">
        <v>138</v>
      </c>
      <c r="N16" s="76" t="s">
        <v>138</v>
      </c>
      <c r="O16" s="76" t="s">
        <v>138</v>
      </c>
      <c r="P16" s="76" t="s">
        <v>138</v>
      </c>
      <c r="Q16" s="76" t="s">
        <v>138</v>
      </c>
      <c r="R16" s="76" t="s">
        <v>138</v>
      </c>
      <c r="S16" s="149">
        <v>35.7</v>
      </c>
      <c r="T16" s="149">
        <v>20</v>
      </c>
      <c r="U16" s="149"/>
      <c r="V16" s="149">
        <v>13</v>
      </c>
      <c r="W16" s="149">
        <v>20</v>
      </c>
      <c r="X16" s="149"/>
      <c r="Z16" s="72">
        <v>641</v>
      </c>
      <c r="AA16" s="27" t="s">
        <v>138</v>
      </c>
      <c r="AB16" s="27" t="s">
        <v>138</v>
      </c>
      <c r="AC16" s="27" t="s">
        <v>138</v>
      </c>
      <c r="AD16" s="27" t="s">
        <v>138</v>
      </c>
      <c r="AE16" s="27" t="s">
        <v>138</v>
      </c>
      <c r="AF16" s="27" t="s">
        <v>138</v>
      </c>
      <c r="AG16" s="27" t="s">
        <v>138</v>
      </c>
      <c r="AH16" s="27" t="s">
        <v>138</v>
      </c>
      <c r="AI16" s="27" t="s">
        <v>138</v>
      </c>
    </row>
    <row r="17" spans="1:35" ht="30" customHeight="1">
      <c r="A17" s="252" t="s">
        <v>183</v>
      </c>
      <c r="B17" s="73" t="s">
        <v>39</v>
      </c>
      <c r="C17" s="74">
        <v>642</v>
      </c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48"/>
      <c r="T17" s="148"/>
      <c r="U17" s="148"/>
      <c r="V17" s="148"/>
      <c r="W17" s="148"/>
      <c r="X17" s="148"/>
      <c r="Z17" s="72">
        <v>642</v>
      </c>
      <c r="AA17" s="25">
        <f>IF((D17+G17+J17)&gt;=M17,0,(D17+G17+J17)-M17)</f>
        <v>0</v>
      </c>
      <c r="AB17" s="25">
        <f>IF((E17+H17+K17)&gt;=N17,0,(E17+H17+K17)-N17)</f>
        <v>0</v>
      </c>
      <c r="AC17" s="25">
        <f>IF(F17+(I17+L17)&gt;=O17,0,(F17+I17+L17)-O17)</f>
        <v>0</v>
      </c>
      <c r="AD17" s="25">
        <f aca="true" t="shared" si="7" ref="AD17:AI17">IF(M17&gt;=P17,0,M17-P17)</f>
        <v>0</v>
      </c>
      <c r="AE17" s="25">
        <f t="shared" si="7"/>
        <v>0</v>
      </c>
      <c r="AF17" s="25">
        <f t="shared" si="7"/>
        <v>0</v>
      </c>
      <c r="AG17" s="25">
        <f t="shared" si="7"/>
        <v>0</v>
      </c>
      <c r="AH17" s="25">
        <f t="shared" si="7"/>
        <v>0</v>
      </c>
      <c r="AI17" s="25">
        <f t="shared" si="7"/>
        <v>0</v>
      </c>
    </row>
    <row r="18" spans="1:35" ht="33.75" customHeight="1">
      <c r="A18" s="253"/>
      <c r="B18" s="73" t="s">
        <v>115</v>
      </c>
      <c r="C18" s="74">
        <v>643</v>
      </c>
      <c r="D18" s="76" t="s">
        <v>138</v>
      </c>
      <c r="E18" s="76" t="s">
        <v>138</v>
      </c>
      <c r="F18" s="76" t="s">
        <v>138</v>
      </c>
      <c r="G18" s="76" t="s">
        <v>138</v>
      </c>
      <c r="H18" s="76" t="s">
        <v>138</v>
      </c>
      <c r="I18" s="76" t="s">
        <v>138</v>
      </c>
      <c r="J18" s="76" t="s">
        <v>138</v>
      </c>
      <c r="K18" s="76" t="s">
        <v>138</v>
      </c>
      <c r="L18" s="76" t="s">
        <v>138</v>
      </c>
      <c r="M18" s="76" t="s">
        <v>138</v>
      </c>
      <c r="N18" s="76" t="s">
        <v>138</v>
      </c>
      <c r="O18" s="76" t="s">
        <v>138</v>
      </c>
      <c r="P18" s="76" t="s">
        <v>138</v>
      </c>
      <c r="Q18" s="76" t="s">
        <v>138</v>
      </c>
      <c r="R18" s="76" t="s">
        <v>138</v>
      </c>
      <c r="S18" s="149"/>
      <c r="T18" s="149"/>
      <c r="U18" s="149"/>
      <c r="V18" s="149"/>
      <c r="W18" s="149"/>
      <c r="X18" s="149"/>
      <c r="Z18" s="72">
        <v>643</v>
      </c>
      <c r="AA18" s="27" t="s">
        <v>138</v>
      </c>
      <c r="AB18" s="27" t="s">
        <v>138</v>
      </c>
      <c r="AC18" s="27" t="s">
        <v>138</v>
      </c>
      <c r="AD18" s="27" t="s">
        <v>138</v>
      </c>
      <c r="AE18" s="27" t="s">
        <v>138</v>
      </c>
      <c r="AF18" s="27" t="s">
        <v>138</v>
      </c>
      <c r="AG18" s="27" t="s">
        <v>138</v>
      </c>
      <c r="AH18" s="27" t="s">
        <v>138</v>
      </c>
      <c r="AI18" s="27" t="s">
        <v>138</v>
      </c>
    </row>
    <row r="19" spans="1:35" ht="15">
      <c r="A19" s="232" t="s">
        <v>184</v>
      </c>
      <c r="B19" s="73" t="s">
        <v>39</v>
      </c>
      <c r="C19" s="74">
        <v>650</v>
      </c>
      <c r="D19" s="150"/>
      <c r="E19" s="150">
        <v>2</v>
      </c>
      <c r="F19" s="150"/>
      <c r="G19" s="150"/>
      <c r="H19" s="150"/>
      <c r="I19" s="150"/>
      <c r="J19" s="150"/>
      <c r="K19" s="150"/>
      <c r="L19" s="150"/>
      <c r="M19" s="150"/>
      <c r="N19" s="150">
        <v>2</v>
      </c>
      <c r="O19" s="150"/>
      <c r="P19" s="150"/>
      <c r="Q19" s="150">
        <v>2</v>
      </c>
      <c r="R19" s="150"/>
      <c r="S19" s="148"/>
      <c r="T19" s="148">
        <v>2</v>
      </c>
      <c r="U19" s="148"/>
      <c r="V19" s="148"/>
      <c r="W19" s="148">
        <v>2</v>
      </c>
      <c r="X19" s="148"/>
      <c r="Z19" s="72">
        <v>650</v>
      </c>
      <c r="AA19" s="25">
        <f>IF((D19+G19+J19)&gt;=M19,0,(D19+G19+J19)-M19)</f>
        <v>0</v>
      </c>
      <c r="AB19" s="25">
        <f>IF((E19+H19+K19)&gt;=N19,0,(E19+H19+K19)-N19)</f>
        <v>0</v>
      </c>
      <c r="AC19" s="25">
        <f>IF(F19+(I19+L19)&gt;=O19,0,(F19+I19+L19)-O19)</f>
        <v>0</v>
      </c>
      <c r="AD19" s="25">
        <f aca="true" t="shared" si="8" ref="AD19:AI19">IF(M19&gt;=P19,0,M19-P19)</f>
        <v>0</v>
      </c>
      <c r="AE19" s="25">
        <f t="shared" si="8"/>
        <v>0</v>
      </c>
      <c r="AF19" s="25">
        <f t="shared" si="8"/>
        <v>0</v>
      </c>
      <c r="AG19" s="25">
        <f t="shared" si="8"/>
        <v>0</v>
      </c>
      <c r="AH19" s="25">
        <f t="shared" si="8"/>
        <v>0</v>
      </c>
      <c r="AI19" s="25">
        <f t="shared" si="8"/>
        <v>0</v>
      </c>
    </row>
    <row r="20" spans="1:35" ht="15">
      <c r="A20" s="232"/>
      <c r="B20" s="73" t="s">
        <v>115</v>
      </c>
      <c r="C20" s="74">
        <v>651</v>
      </c>
      <c r="D20" s="76" t="s">
        <v>138</v>
      </c>
      <c r="E20" s="76" t="s">
        <v>138</v>
      </c>
      <c r="F20" s="76" t="s">
        <v>138</v>
      </c>
      <c r="G20" s="76" t="s">
        <v>138</v>
      </c>
      <c r="H20" s="76" t="s">
        <v>138</v>
      </c>
      <c r="I20" s="76" t="s">
        <v>138</v>
      </c>
      <c r="J20" s="76" t="s">
        <v>138</v>
      </c>
      <c r="K20" s="76" t="s">
        <v>138</v>
      </c>
      <c r="L20" s="76" t="s">
        <v>138</v>
      </c>
      <c r="M20" s="76" t="s">
        <v>138</v>
      </c>
      <c r="N20" s="76" t="s">
        <v>138</v>
      </c>
      <c r="O20" s="76" t="s">
        <v>138</v>
      </c>
      <c r="P20" s="76" t="s">
        <v>138</v>
      </c>
      <c r="Q20" s="76" t="s">
        <v>138</v>
      </c>
      <c r="R20" s="76" t="s">
        <v>138</v>
      </c>
      <c r="S20" s="149"/>
      <c r="T20" s="149">
        <v>60</v>
      </c>
      <c r="U20" s="149"/>
      <c r="V20" s="149"/>
      <c r="W20" s="149">
        <v>60</v>
      </c>
      <c r="X20" s="149"/>
      <c r="Z20" s="72">
        <v>651</v>
      </c>
      <c r="AA20" s="27" t="s">
        <v>138</v>
      </c>
      <c r="AB20" s="27" t="s">
        <v>138</v>
      </c>
      <c r="AC20" s="27" t="s">
        <v>138</v>
      </c>
      <c r="AD20" s="27" t="s">
        <v>138</v>
      </c>
      <c r="AE20" s="27" t="s">
        <v>138</v>
      </c>
      <c r="AF20" s="27" t="s">
        <v>138</v>
      </c>
      <c r="AG20" s="27" t="s">
        <v>138</v>
      </c>
      <c r="AH20" s="27" t="s">
        <v>138</v>
      </c>
      <c r="AI20" s="27" t="s">
        <v>138</v>
      </c>
    </row>
    <row r="21" spans="1:35" ht="19.5" customHeight="1">
      <c r="A21" s="254" t="s">
        <v>186</v>
      </c>
      <c r="B21" s="73" t="s">
        <v>39</v>
      </c>
      <c r="C21" s="74">
        <v>652</v>
      </c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48"/>
      <c r="T21" s="148"/>
      <c r="U21" s="148"/>
      <c r="V21" s="148"/>
      <c r="W21" s="148"/>
      <c r="X21" s="148"/>
      <c r="Z21" s="72">
        <v>652</v>
      </c>
      <c r="AA21" s="25">
        <f>IF((D21+G21+J21)&gt;=M21,0,(D21+G21+J21)-M21)</f>
        <v>0</v>
      </c>
      <c r="AB21" s="25">
        <f>IF((E21+H21+K21)&gt;=N21,0,(E21+H21+K21)-N21)</f>
        <v>0</v>
      </c>
      <c r="AC21" s="25">
        <f>IF(F21+(I21+L21)&gt;=O21,0,(F21+I21+L21)-O21)</f>
        <v>0</v>
      </c>
      <c r="AD21" s="25">
        <f aca="true" t="shared" si="9" ref="AD21:AI21">IF(M21&gt;=P21,0,M21-P21)</f>
        <v>0</v>
      </c>
      <c r="AE21" s="25">
        <f t="shared" si="9"/>
        <v>0</v>
      </c>
      <c r="AF21" s="25">
        <f t="shared" si="9"/>
        <v>0</v>
      </c>
      <c r="AG21" s="25">
        <f t="shared" si="9"/>
        <v>0</v>
      </c>
      <c r="AH21" s="25">
        <f t="shared" si="9"/>
        <v>0</v>
      </c>
      <c r="AI21" s="25">
        <f t="shared" si="9"/>
        <v>0</v>
      </c>
    </row>
    <row r="22" spans="1:35" ht="19.5" customHeight="1">
      <c r="A22" s="255"/>
      <c r="B22" s="73" t="s">
        <v>115</v>
      </c>
      <c r="C22" s="74">
        <v>653</v>
      </c>
      <c r="D22" s="76" t="s">
        <v>138</v>
      </c>
      <c r="E22" s="76" t="s">
        <v>138</v>
      </c>
      <c r="F22" s="76" t="s">
        <v>138</v>
      </c>
      <c r="G22" s="76" t="s">
        <v>138</v>
      </c>
      <c r="H22" s="76" t="s">
        <v>138</v>
      </c>
      <c r="I22" s="76" t="s">
        <v>138</v>
      </c>
      <c r="J22" s="76" t="s">
        <v>138</v>
      </c>
      <c r="K22" s="76" t="s">
        <v>138</v>
      </c>
      <c r="L22" s="76" t="s">
        <v>138</v>
      </c>
      <c r="M22" s="76" t="s">
        <v>138</v>
      </c>
      <c r="N22" s="76" t="s">
        <v>138</v>
      </c>
      <c r="O22" s="76" t="s">
        <v>138</v>
      </c>
      <c r="P22" s="76" t="s">
        <v>138</v>
      </c>
      <c r="Q22" s="76" t="s">
        <v>138</v>
      </c>
      <c r="R22" s="76" t="s">
        <v>138</v>
      </c>
      <c r="S22" s="149"/>
      <c r="T22" s="149"/>
      <c r="U22" s="149"/>
      <c r="V22" s="149"/>
      <c r="W22" s="149"/>
      <c r="X22" s="149"/>
      <c r="Z22" s="72">
        <v>653</v>
      </c>
      <c r="AA22" s="27" t="s">
        <v>138</v>
      </c>
      <c r="AB22" s="27" t="s">
        <v>138</v>
      </c>
      <c r="AC22" s="27" t="s">
        <v>138</v>
      </c>
      <c r="AD22" s="27" t="s">
        <v>138</v>
      </c>
      <c r="AE22" s="27" t="s">
        <v>138</v>
      </c>
      <c r="AF22" s="27" t="s">
        <v>138</v>
      </c>
      <c r="AG22" s="27" t="s">
        <v>138</v>
      </c>
      <c r="AH22" s="27" t="s">
        <v>138</v>
      </c>
      <c r="AI22" s="27" t="s">
        <v>138</v>
      </c>
    </row>
    <row r="23" spans="1:35" ht="24" customHeight="1">
      <c r="A23" s="254" t="s">
        <v>187</v>
      </c>
      <c r="B23" s="73" t="s">
        <v>39</v>
      </c>
      <c r="C23" s="74">
        <v>654</v>
      </c>
      <c r="D23" s="150"/>
      <c r="E23" s="150">
        <v>2</v>
      </c>
      <c r="F23" s="150"/>
      <c r="G23" s="150"/>
      <c r="H23" s="150"/>
      <c r="I23" s="150"/>
      <c r="J23" s="150"/>
      <c r="K23" s="150"/>
      <c r="L23" s="150"/>
      <c r="M23" s="150"/>
      <c r="N23" s="150">
        <v>2</v>
      </c>
      <c r="O23" s="150"/>
      <c r="P23" s="150"/>
      <c r="Q23" s="150">
        <v>2</v>
      </c>
      <c r="R23" s="150"/>
      <c r="S23" s="148"/>
      <c r="T23" s="148">
        <v>2</v>
      </c>
      <c r="U23" s="148"/>
      <c r="V23" s="148"/>
      <c r="W23" s="148">
        <v>2</v>
      </c>
      <c r="X23" s="148"/>
      <c r="Z23" s="72">
        <v>654</v>
      </c>
      <c r="AA23" s="25">
        <f>IF((D23+G23+J23)&gt;=M23,0,(D23+G23+J23)-M23)</f>
        <v>0</v>
      </c>
      <c r="AB23" s="25">
        <f>IF((E23+H23+K23)&gt;=N23,0,(E23+H23+K23)-N23)</f>
        <v>0</v>
      </c>
      <c r="AC23" s="25">
        <f>IF(F23+(I23+L23)&gt;=O23,0,(F23+I23+L23)-O23)</f>
        <v>0</v>
      </c>
      <c r="AD23" s="25">
        <f aca="true" t="shared" si="10" ref="AD23:AI23">IF(M23&gt;=P23,0,M23-P23)</f>
        <v>0</v>
      </c>
      <c r="AE23" s="25">
        <f t="shared" si="10"/>
        <v>0</v>
      </c>
      <c r="AF23" s="25">
        <f t="shared" si="10"/>
        <v>0</v>
      </c>
      <c r="AG23" s="25">
        <f t="shared" si="10"/>
        <v>0</v>
      </c>
      <c r="AH23" s="25">
        <f t="shared" si="10"/>
        <v>0</v>
      </c>
      <c r="AI23" s="25">
        <f t="shared" si="10"/>
        <v>0</v>
      </c>
    </row>
    <row r="24" spans="1:35" ht="24" customHeight="1">
      <c r="A24" s="255"/>
      <c r="B24" s="73" t="s">
        <v>115</v>
      </c>
      <c r="C24" s="74">
        <v>655</v>
      </c>
      <c r="D24" s="76" t="s">
        <v>138</v>
      </c>
      <c r="E24" s="76" t="s">
        <v>138</v>
      </c>
      <c r="F24" s="76" t="s">
        <v>138</v>
      </c>
      <c r="G24" s="76" t="s">
        <v>138</v>
      </c>
      <c r="H24" s="76" t="s">
        <v>138</v>
      </c>
      <c r="I24" s="76" t="s">
        <v>138</v>
      </c>
      <c r="J24" s="76" t="s">
        <v>138</v>
      </c>
      <c r="K24" s="76" t="s">
        <v>138</v>
      </c>
      <c r="L24" s="76" t="s">
        <v>138</v>
      </c>
      <c r="M24" s="76" t="s">
        <v>138</v>
      </c>
      <c r="N24" s="76" t="s">
        <v>138</v>
      </c>
      <c r="O24" s="76" t="s">
        <v>138</v>
      </c>
      <c r="P24" s="76" t="s">
        <v>138</v>
      </c>
      <c r="Q24" s="76" t="s">
        <v>138</v>
      </c>
      <c r="R24" s="76" t="s">
        <v>138</v>
      </c>
      <c r="S24" s="149"/>
      <c r="T24" s="149">
        <v>60</v>
      </c>
      <c r="U24" s="149"/>
      <c r="V24" s="149"/>
      <c r="W24" s="149">
        <v>60</v>
      </c>
      <c r="X24" s="149"/>
      <c r="Z24" s="72">
        <v>655</v>
      </c>
      <c r="AA24" s="27" t="s">
        <v>138</v>
      </c>
      <c r="AB24" s="27" t="s">
        <v>138</v>
      </c>
      <c r="AC24" s="27" t="s">
        <v>138</v>
      </c>
      <c r="AD24" s="27" t="s">
        <v>138</v>
      </c>
      <c r="AE24" s="27" t="s">
        <v>138</v>
      </c>
      <c r="AF24" s="27" t="s">
        <v>138</v>
      </c>
      <c r="AG24" s="27" t="s">
        <v>138</v>
      </c>
      <c r="AH24" s="27" t="s">
        <v>138</v>
      </c>
      <c r="AI24" s="27" t="s">
        <v>138</v>
      </c>
    </row>
    <row r="25" spans="1:35" ht="12.75" customHeight="1">
      <c r="A25" s="232" t="s">
        <v>188</v>
      </c>
      <c r="B25" s="73" t="s">
        <v>39</v>
      </c>
      <c r="C25" s="74">
        <v>660</v>
      </c>
      <c r="D25" s="150">
        <v>1</v>
      </c>
      <c r="E25" s="150"/>
      <c r="F25" s="150"/>
      <c r="G25" s="150">
        <v>8</v>
      </c>
      <c r="H25" s="150">
        <v>3</v>
      </c>
      <c r="I25" s="150">
        <v>3</v>
      </c>
      <c r="J25" s="150"/>
      <c r="K25" s="150"/>
      <c r="L25" s="150"/>
      <c r="M25" s="150">
        <v>8</v>
      </c>
      <c r="N25" s="150">
        <v>3</v>
      </c>
      <c r="O25" s="150">
        <v>3</v>
      </c>
      <c r="P25" s="150">
        <v>8</v>
      </c>
      <c r="Q25" s="150">
        <v>3</v>
      </c>
      <c r="R25" s="150">
        <v>3</v>
      </c>
      <c r="S25" s="148">
        <v>8</v>
      </c>
      <c r="T25" s="148">
        <v>3</v>
      </c>
      <c r="U25" s="148">
        <v>3</v>
      </c>
      <c r="V25" s="148">
        <v>3</v>
      </c>
      <c r="W25" s="148">
        <v>3</v>
      </c>
      <c r="X25" s="148">
        <v>3</v>
      </c>
      <c r="Z25" s="72">
        <v>660</v>
      </c>
      <c r="AA25" s="25">
        <f>IF((D25+G25+J25)&gt;=M25,0,(D25+G25+J25)-M25)</f>
        <v>0</v>
      </c>
      <c r="AB25" s="25">
        <f>IF((E25+H25+K25)&gt;=N25,0,(E25+H25+K25)-N25)</f>
        <v>0</v>
      </c>
      <c r="AC25" s="25">
        <f>IF(F25+(I25+L25)&gt;=O25,0,(F25+I25+L25)-O25)</f>
        <v>0</v>
      </c>
      <c r="AD25" s="25">
        <f aca="true" t="shared" si="11" ref="AD25:AI25">IF(M25&gt;=P25,0,M25-P25)</f>
        <v>0</v>
      </c>
      <c r="AE25" s="25">
        <f t="shared" si="11"/>
        <v>0</v>
      </c>
      <c r="AF25" s="25">
        <f t="shared" si="11"/>
        <v>0</v>
      </c>
      <c r="AG25" s="25">
        <f t="shared" si="11"/>
        <v>0</v>
      </c>
      <c r="AH25" s="25">
        <f t="shared" si="11"/>
        <v>0</v>
      </c>
      <c r="AI25" s="25">
        <f t="shared" si="11"/>
        <v>0</v>
      </c>
    </row>
    <row r="26" spans="1:35" ht="12.75" customHeight="1">
      <c r="A26" s="232"/>
      <c r="B26" s="73" t="s">
        <v>115</v>
      </c>
      <c r="C26" s="74">
        <v>661</v>
      </c>
      <c r="D26" s="76" t="s">
        <v>138</v>
      </c>
      <c r="E26" s="76" t="s">
        <v>138</v>
      </c>
      <c r="F26" s="76" t="s">
        <v>138</v>
      </c>
      <c r="G26" s="76" t="s">
        <v>138</v>
      </c>
      <c r="H26" s="76" t="s">
        <v>138</v>
      </c>
      <c r="I26" s="76" t="s">
        <v>138</v>
      </c>
      <c r="J26" s="76" t="s">
        <v>138</v>
      </c>
      <c r="K26" s="76" t="s">
        <v>138</v>
      </c>
      <c r="L26" s="76" t="s">
        <v>138</v>
      </c>
      <c r="M26" s="76" t="s">
        <v>138</v>
      </c>
      <c r="N26" s="76" t="s">
        <v>138</v>
      </c>
      <c r="O26" s="76" t="s">
        <v>138</v>
      </c>
      <c r="P26" s="76" t="s">
        <v>138</v>
      </c>
      <c r="Q26" s="76" t="s">
        <v>138</v>
      </c>
      <c r="R26" s="76" t="s">
        <v>138</v>
      </c>
      <c r="S26" s="149">
        <v>7.8</v>
      </c>
      <c r="T26" s="149">
        <v>23</v>
      </c>
      <c r="U26" s="149">
        <v>31</v>
      </c>
      <c r="V26" s="149">
        <v>3</v>
      </c>
      <c r="W26" s="149">
        <v>23</v>
      </c>
      <c r="X26" s="149">
        <v>31</v>
      </c>
      <c r="Z26" s="72">
        <v>661</v>
      </c>
      <c r="AA26" s="27" t="s">
        <v>138</v>
      </c>
      <c r="AB26" s="27" t="s">
        <v>138</v>
      </c>
      <c r="AC26" s="27" t="s">
        <v>138</v>
      </c>
      <c r="AD26" s="27" t="s">
        <v>138</v>
      </c>
      <c r="AE26" s="27" t="s">
        <v>138</v>
      </c>
      <c r="AF26" s="27" t="s">
        <v>138</v>
      </c>
      <c r="AG26" s="27" t="s">
        <v>138</v>
      </c>
      <c r="AH26" s="27" t="s">
        <v>138</v>
      </c>
      <c r="AI26" s="27" t="s">
        <v>138</v>
      </c>
    </row>
    <row r="27" spans="1:35" ht="12.75" customHeight="1">
      <c r="A27" s="232" t="s">
        <v>189</v>
      </c>
      <c r="B27" s="73" t="s">
        <v>39</v>
      </c>
      <c r="C27" s="74">
        <v>670</v>
      </c>
      <c r="D27" s="150">
        <v>2</v>
      </c>
      <c r="E27" s="150"/>
      <c r="F27" s="150"/>
      <c r="G27" s="150">
        <v>17</v>
      </c>
      <c r="H27" s="150">
        <v>3</v>
      </c>
      <c r="I27" s="150">
        <v>7</v>
      </c>
      <c r="J27" s="150"/>
      <c r="K27" s="150"/>
      <c r="L27" s="150"/>
      <c r="M27" s="150">
        <v>19</v>
      </c>
      <c r="N27" s="150">
        <v>3</v>
      </c>
      <c r="O27" s="150">
        <v>5</v>
      </c>
      <c r="P27" s="150">
        <v>19</v>
      </c>
      <c r="Q27" s="150">
        <v>3</v>
      </c>
      <c r="R27" s="150">
        <v>5</v>
      </c>
      <c r="S27" s="148">
        <v>18</v>
      </c>
      <c r="T27" s="148">
        <v>3</v>
      </c>
      <c r="U27" s="148">
        <v>5</v>
      </c>
      <c r="V27" s="148">
        <v>10</v>
      </c>
      <c r="W27" s="148">
        <v>2</v>
      </c>
      <c r="X27" s="148">
        <v>4</v>
      </c>
      <c r="Z27" s="72">
        <v>670</v>
      </c>
      <c r="AA27" s="25">
        <f>IF((D27+G27+J27)&gt;=M27,0,(D27+G27+J27)-M27)</f>
        <v>0</v>
      </c>
      <c r="AB27" s="25">
        <f>IF((E27+H27+K27)&gt;=N27,0,(E27+H27+K27)-N27)</f>
        <v>0</v>
      </c>
      <c r="AC27" s="25">
        <f>IF(F27+(I27+L27)&gt;=O27,0,(F27+I27+L27)-O27)</f>
        <v>0</v>
      </c>
      <c r="AD27" s="25">
        <f aca="true" t="shared" si="12" ref="AD27:AI27">IF(M27&gt;=P27,0,M27-P27)</f>
        <v>0</v>
      </c>
      <c r="AE27" s="25">
        <f t="shared" si="12"/>
        <v>0</v>
      </c>
      <c r="AF27" s="25">
        <f t="shared" si="12"/>
        <v>0</v>
      </c>
      <c r="AG27" s="25">
        <f t="shared" si="12"/>
        <v>0</v>
      </c>
      <c r="AH27" s="25">
        <f t="shared" si="12"/>
        <v>0</v>
      </c>
      <c r="AI27" s="25">
        <f t="shared" si="12"/>
        <v>0</v>
      </c>
    </row>
    <row r="28" spans="1:35" ht="12.75" customHeight="1">
      <c r="A28" s="232"/>
      <c r="B28" s="73" t="s">
        <v>115</v>
      </c>
      <c r="C28" s="74">
        <v>671</v>
      </c>
      <c r="D28" s="76" t="s">
        <v>138</v>
      </c>
      <c r="E28" s="76" t="s">
        <v>138</v>
      </c>
      <c r="F28" s="76" t="s">
        <v>138</v>
      </c>
      <c r="G28" s="76" t="s">
        <v>138</v>
      </c>
      <c r="H28" s="76" t="s">
        <v>138</v>
      </c>
      <c r="I28" s="76" t="s">
        <v>138</v>
      </c>
      <c r="J28" s="76" t="s">
        <v>138</v>
      </c>
      <c r="K28" s="76" t="s">
        <v>138</v>
      </c>
      <c r="L28" s="76" t="s">
        <v>138</v>
      </c>
      <c r="M28" s="76" t="s">
        <v>138</v>
      </c>
      <c r="N28" s="76" t="s">
        <v>138</v>
      </c>
      <c r="O28" s="76" t="s">
        <v>138</v>
      </c>
      <c r="P28" s="76" t="s">
        <v>138</v>
      </c>
      <c r="Q28" s="76" t="s">
        <v>138</v>
      </c>
      <c r="R28" s="76" t="s">
        <v>138</v>
      </c>
      <c r="S28" s="149">
        <v>29.7</v>
      </c>
      <c r="T28" s="149">
        <v>43.5</v>
      </c>
      <c r="U28" s="149">
        <v>266</v>
      </c>
      <c r="V28" s="149">
        <v>15.4</v>
      </c>
      <c r="W28" s="149">
        <v>31.5</v>
      </c>
      <c r="X28" s="149">
        <v>215</v>
      </c>
      <c r="Z28" s="72">
        <v>671</v>
      </c>
      <c r="AA28" s="27" t="s">
        <v>138</v>
      </c>
      <c r="AB28" s="27" t="s">
        <v>138</v>
      </c>
      <c r="AC28" s="27" t="s">
        <v>138</v>
      </c>
      <c r="AD28" s="27" t="s">
        <v>138</v>
      </c>
      <c r="AE28" s="27" t="s">
        <v>138</v>
      </c>
      <c r="AF28" s="27" t="s">
        <v>138</v>
      </c>
      <c r="AG28" s="27" t="s">
        <v>138</v>
      </c>
      <c r="AH28" s="27" t="s">
        <v>138</v>
      </c>
      <c r="AI28" s="27" t="s">
        <v>138</v>
      </c>
    </row>
    <row r="29" spans="1:35" ht="27" customHeight="1">
      <c r="A29" s="232" t="s">
        <v>190</v>
      </c>
      <c r="B29" s="73" t="s">
        <v>39</v>
      </c>
      <c r="C29" s="74">
        <v>680</v>
      </c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48"/>
      <c r="T29" s="148"/>
      <c r="U29" s="148"/>
      <c r="V29" s="148"/>
      <c r="W29" s="148"/>
      <c r="X29" s="148"/>
      <c r="Z29" s="72">
        <v>680</v>
      </c>
      <c r="AA29" s="25">
        <f>IF((D29+G29+J29)&gt;=M29,0,(D29+G29+J29)-M29)</f>
        <v>0</v>
      </c>
      <c r="AB29" s="25">
        <f>IF((E29+H29+K29)&gt;=N29,0,(E29+H29+K29)-N29)</f>
        <v>0</v>
      </c>
      <c r="AC29" s="25">
        <f>IF(F29+(I29+L29)&gt;=O29,0,(F29+I29+L29)-O29)</f>
        <v>0</v>
      </c>
      <c r="AD29" s="25">
        <f aca="true" t="shared" si="13" ref="AD29:AI29">IF(M29&gt;=P29,0,M29-P29)</f>
        <v>0</v>
      </c>
      <c r="AE29" s="25">
        <f t="shared" si="13"/>
        <v>0</v>
      </c>
      <c r="AF29" s="25">
        <f t="shared" si="13"/>
        <v>0</v>
      </c>
      <c r="AG29" s="25">
        <f t="shared" si="13"/>
        <v>0</v>
      </c>
      <c r="AH29" s="25">
        <f t="shared" si="13"/>
        <v>0</v>
      </c>
      <c r="AI29" s="25">
        <f t="shared" si="13"/>
        <v>0</v>
      </c>
    </row>
    <row r="30" spans="1:35" ht="35.25" customHeight="1">
      <c r="A30" s="232"/>
      <c r="B30" s="73" t="s">
        <v>115</v>
      </c>
      <c r="C30" s="74">
        <v>681</v>
      </c>
      <c r="D30" s="76" t="s">
        <v>138</v>
      </c>
      <c r="E30" s="76" t="s">
        <v>138</v>
      </c>
      <c r="F30" s="76" t="s">
        <v>138</v>
      </c>
      <c r="G30" s="76" t="s">
        <v>138</v>
      </c>
      <c r="H30" s="76" t="s">
        <v>138</v>
      </c>
      <c r="I30" s="76" t="s">
        <v>138</v>
      </c>
      <c r="J30" s="76" t="s">
        <v>138</v>
      </c>
      <c r="K30" s="76" t="s">
        <v>138</v>
      </c>
      <c r="L30" s="76" t="s">
        <v>138</v>
      </c>
      <c r="M30" s="76" t="s">
        <v>138</v>
      </c>
      <c r="N30" s="76" t="s">
        <v>138</v>
      </c>
      <c r="O30" s="76" t="s">
        <v>138</v>
      </c>
      <c r="P30" s="76" t="s">
        <v>138</v>
      </c>
      <c r="Q30" s="76" t="s">
        <v>138</v>
      </c>
      <c r="R30" s="76" t="s">
        <v>138</v>
      </c>
      <c r="S30" s="149"/>
      <c r="T30" s="149"/>
      <c r="U30" s="149"/>
      <c r="V30" s="149"/>
      <c r="W30" s="149"/>
      <c r="X30" s="149"/>
      <c r="Z30" s="72">
        <v>681</v>
      </c>
      <c r="AA30" s="27" t="s">
        <v>138</v>
      </c>
      <c r="AB30" s="27" t="s">
        <v>138</v>
      </c>
      <c r="AC30" s="27" t="s">
        <v>138</v>
      </c>
      <c r="AD30" s="27" t="s">
        <v>138</v>
      </c>
      <c r="AE30" s="27" t="s">
        <v>138</v>
      </c>
      <c r="AF30" s="27" t="s">
        <v>138</v>
      </c>
      <c r="AG30" s="27" t="s">
        <v>138</v>
      </c>
      <c r="AH30" s="27" t="s">
        <v>138</v>
      </c>
      <c r="AI30" s="27" t="s">
        <v>138</v>
      </c>
    </row>
    <row r="31" spans="1:35" ht="18" customHeight="1">
      <c r="A31" s="232" t="s">
        <v>191</v>
      </c>
      <c r="B31" s="73" t="s">
        <v>39</v>
      </c>
      <c r="C31" s="74">
        <v>690</v>
      </c>
      <c r="D31" s="150"/>
      <c r="E31" s="150"/>
      <c r="F31" s="150"/>
      <c r="G31" s="150"/>
      <c r="H31" s="150"/>
      <c r="I31" s="150">
        <v>2</v>
      </c>
      <c r="J31" s="150"/>
      <c r="K31" s="150"/>
      <c r="L31" s="150"/>
      <c r="M31" s="150"/>
      <c r="N31" s="150"/>
      <c r="O31" s="150">
        <v>2</v>
      </c>
      <c r="P31" s="150"/>
      <c r="Q31" s="150"/>
      <c r="R31" s="150">
        <v>2</v>
      </c>
      <c r="S31" s="148"/>
      <c r="T31" s="148"/>
      <c r="U31" s="148">
        <v>2</v>
      </c>
      <c r="V31" s="148"/>
      <c r="W31" s="148"/>
      <c r="X31" s="148"/>
      <c r="Z31" s="72">
        <v>690</v>
      </c>
      <c r="AA31" s="25">
        <f>IF((D31+G31+J31)&gt;=M31,0,(D31+G31+J31)-M31)</f>
        <v>0</v>
      </c>
      <c r="AB31" s="25">
        <f>IF((E31+H31+K31)&gt;=N31,0,(E31+H31+K31)-N31)</f>
        <v>0</v>
      </c>
      <c r="AC31" s="25">
        <f>IF(F31+(I31+L31)&gt;=O31,0,(F31+I31+L31)-O31)</f>
        <v>0</v>
      </c>
      <c r="AD31" s="25">
        <f aca="true" t="shared" si="14" ref="AD31:AI31">IF(M31&gt;=P31,0,M31-P31)</f>
        <v>0</v>
      </c>
      <c r="AE31" s="25">
        <f t="shared" si="14"/>
        <v>0</v>
      </c>
      <c r="AF31" s="25">
        <f t="shared" si="14"/>
        <v>0</v>
      </c>
      <c r="AG31" s="25">
        <f t="shared" si="14"/>
        <v>0</v>
      </c>
      <c r="AH31" s="25">
        <f t="shared" si="14"/>
        <v>0</v>
      </c>
      <c r="AI31" s="25">
        <f t="shared" si="14"/>
        <v>0</v>
      </c>
    </row>
    <row r="32" spans="1:35" ht="18" customHeight="1">
      <c r="A32" s="232"/>
      <c r="B32" s="73" t="s">
        <v>115</v>
      </c>
      <c r="C32" s="74">
        <v>691</v>
      </c>
      <c r="D32" s="76" t="s">
        <v>138</v>
      </c>
      <c r="E32" s="76" t="s">
        <v>138</v>
      </c>
      <c r="F32" s="76" t="s">
        <v>138</v>
      </c>
      <c r="G32" s="76" t="s">
        <v>138</v>
      </c>
      <c r="H32" s="76" t="s">
        <v>138</v>
      </c>
      <c r="I32" s="76" t="s">
        <v>138</v>
      </c>
      <c r="J32" s="76" t="s">
        <v>138</v>
      </c>
      <c r="K32" s="76" t="s">
        <v>138</v>
      </c>
      <c r="L32" s="76" t="s">
        <v>138</v>
      </c>
      <c r="M32" s="76" t="s">
        <v>138</v>
      </c>
      <c r="N32" s="76" t="s">
        <v>138</v>
      </c>
      <c r="O32" s="76" t="s">
        <v>138</v>
      </c>
      <c r="P32" s="76" t="s">
        <v>138</v>
      </c>
      <c r="Q32" s="76" t="s">
        <v>138</v>
      </c>
      <c r="R32" s="76" t="s">
        <v>138</v>
      </c>
      <c r="S32" s="149"/>
      <c r="T32" s="149"/>
      <c r="U32" s="149">
        <v>182</v>
      </c>
      <c r="V32" s="149"/>
      <c r="W32" s="149"/>
      <c r="X32" s="149"/>
      <c r="Z32" s="72">
        <v>691</v>
      </c>
      <c r="AA32" s="27" t="s">
        <v>138</v>
      </c>
      <c r="AB32" s="27" t="s">
        <v>138</v>
      </c>
      <c r="AC32" s="27" t="s">
        <v>138</v>
      </c>
      <c r="AD32" s="27" t="s">
        <v>138</v>
      </c>
      <c r="AE32" s="27" t="s">
        <v>138</v>
      </c>
      <c r="AF32" s="27" t="s">
        <v>138</v>
      </c>
      <c r="AG32" s="27" t="s">
        <v>138</v>
      </c>
      <c r="AH32" s="27" t="s">
        <v>138</v>
      </c>
      <c r="AI32" s="27" t="s">
        <v>138</v>
      </c>
    </row>
    <row r="33" spans="1:35" ht="20.25" customHeight="1">
      <c r="A33" s="246" t="s">
        <v>192</v>
      </c>
      <c r="B33" s="73" t="s">
        <v>39</v>
      </c>
      <c r="C33" s="74">
        <v>700</v>
      </c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48"/>
      <c r="T33" s="148"/>
      <c r="U33" s="148"/>
      <c r="V33" s="148"/>
      <c r="W33" s="148"/>
      <c r="X33" s="148"/>
      <c r="Z33" s="72">
        <v>700</v>
      </c>
      <c r="AA33" s="25">
        <f>IF((D33+G33+J33)&gt;=M33,0,(D33+G33+J33)-M33)</f>
        <v>0</v>
      </c>
      <c r="AB33" s="25">
        <f>IF((E33+H33+K33)&gt;=N33,0,(E33+H33+K33)-N33)</f>
        <v>0</v>
      </c>
      <c r="AC33" s="25">
        <f>IF(F33+(I33+L33)&gt;=O33,0,(F33+I33+L33)-O33)</f>
        <v>0</v>
      </c>
      <c r="AD33" s="25">
        <f aca="true" t="shared" si="15" ref="AD33:AI33">IF(M33&gt;=P33,0,M33-P33)</f>
        <v>0</v>
      </c>
      <c r="AE33" s="25">
        <f t="shared" si="15"/>
        <v>0</v>
      </c>
      <c r="AF33" s="25">
        <f t="shared" si="15"/>
        <v>0</v>
      </c>
      <c r="AG33" s="25">
        <f t="shared" si="15"/>
        <v>0</v>
      </c>
      <c r="AH33" s="25">
        <f t="shared" si="15"/>
        <v>0</v>
      </c>
      <c r="AI33" s="25">
        <f t="shared" si="15"/>
        <v>0</v>
      </c>
    </row>
    <row r="34" spans="1:35" ht="30" customHeight="1">
      <c r="A34" s="246"/>
      <c r="B34" s="73" t="s">
        <v>115</v>
      </c>
      <c r="C34" s="74">
        <v>701</v>
      </c>
      <c r="D34" s="76" t="s">
        <v>138</v>
      </c>
      <c r="E34" s="76" t="s">
        <v>138</v>
      </c>
      <c r="F34" s="76" t="s">
        <v>138</v>
      </c>
      <c r="G34" s="76" t="s">
        <v>138</v>
      </c>
      <c r="H34" s="76" t="s">
        <v>138</v>
      </c>
      <c r="I34" s="76" t="s">
        <v>138</v>
      </c>
      <c r="J34" s="76" t="s">
        <v>138</v>
      </c>
      <c r="K34" s="76" t="s">
        <v>138</v>
      </c>
      <c r="L34" s="76" t="s">
        <v>138</v>
      </c>
      <c r="M34" s="76" t="s">
        <v>138</v>
      </c>
      <c r="N34" s="76" t="s">
        <v>138</v>
      </c>
      <c r="O34" s="76" t="s">
        <v>138</v>
      </c>
      <c r="P34" s="76" t="s">
        <v>138</v>
      </c>
      <c r="Q34" s="76" t="s">
        <v>138</v>
      </c>
      <c r="R34" s="76" t="s">
        <v>138</v>
      </c>
      <c r="S34" s="149"/>
      <c r="T34" s="149"/>
      <c r="U34" s="149"/>
      <c r="V34" s="149"/>
      <c r="W34" s="149"/>
      <c r="X34" s="149"/>
      <c r="Z34" s="72">
        <v>701</v>
      </c>
      <c r="AA34" s="27" t="s">
        <v>138</v>
      </c>
      <c r="AB34" s="27" t="s">
        <v>138</v>
      </c>
      <c r="AC34" s="27" t="s">
        <v>138</v>
      </c>
      <c r="AD34" s="27" t="s">
        <v>138</v>
      </c>
      <c r="AE34" s="27" t="s">
        <v>138</v>
      </c>
      <c r="AF34" s="27" t="s">
        <v>138</v>
      </c>
      <c r="AG34" s="27" t="s">
        <v>138</v>
      </c>
      <c r="AH34" s="27" t="s">
        <v>138</v>
      </c>
      <c r="AI34" s="27" t="s">
        <v>138</v>
      </c>
    </row>
    <row r="35" spans="1:35" ht="12" customHeight="1">
      <c r="A35" s="246" t="s">
        <v>139</v>
      </c>
      <c r="B35" s="73" t="s">
        <v>39</v>
      </c>
      <c r="C35" s="74">
        <v>710</v>
      </c>
      <c r="D35" s="150"/>
      <c r="E35" s="150"/>
      <c r="F35" s="150"/>
      <c r="G35" s="150"/>
      <c r="H35" s="150">
        <v>4</v>
      </c>
      <c r="I35" s="150"/>
      <c r="J35" s="150"/>
      <c r="K35" s="150"/>
      <c r="L35" s="150"/>
      <c r="M35" s="150"/>
      <c r="N35" s="150">
        <v>4</v>
      </c>
      <c r="O35" s="150"/>
      <c r="P35" s="150"/>
      <c r="Q35" s="150">
        <v>4</v>
      </c>
      <c r="R35" s="150"/>
      <c r="S35" s="148"/>
      <c r="T35" s="148">
        <v>4</v>
      </c>
      <c r="U35" s="148"/>
      <c r="V35" s="148"/>
      <c r="W35" s="148">
        <v>3</v>
      </c>
      <c r="X35" s="148"/>
      <c r="Z35" s="72">
        <v>710</v>
      </c>
      <c r="AA35" s="25">
        <f>IF((D35+G35+J35)&gt;=M35,0,(D35+G35+J35)-M35)</f>
        <v>0</v>
      </c>
      <c r="AB35" s="25">
        <f>IF((E35+H35+K35)&gt;=N35,0,(E35+H35+K35)-N35)</f>
        <v>0</v>
      </c>
      <c r="AC35" s="25">
        <f>IF(F35+(I35+L35)&gt;=O35,0,(F35+I35+L35)-O35)</f>
        <v>0</v>
      </c>
      <c r="AD35" s="25">
        <f aca="true" t="shared" si="16" ref="AD35:AI35">IF(M35&gt;=P35,0,M35-P35)</f>
        <v>0</v>
      </c>
      <c r="AE35" s="25">
        <f t="shared" si="16"/>
        <v>0</v>
      </c>
      <c r="AF35" s="25">
        <f t="shared" si="16"/>
        <v>0</v>
      </c>
      <c r="AG35" s="25">
        <f t="shared" si="16"/>
        <v>0</v>
      </c>
      <c r="AH35" s="25">
        <f t="shared" si="16"/>
        <v>0</v>
      </c>
      <c r="AI35" s="25">
        <f t="shared" si="16"/>
        <v>0</v>
      </c>
    </row>
    <row r="36" spans="1:35" ht="12" customHeight="1">
      <c r="A36" s="246"/>
      <c r="B36" s="73" t="s">
        <v>115</v>
      </c>
      <c r="C36" s="74">
        <v>711</v>
      </c>
      <c r="D36" s="76" t="s">
        <v>138</v>
      </c>
      <c r="E36" s="76" t="s">
        <v>138</v>
      </c>
      <c r="F36" s="76" t="s">
        <v>138</v>
      </c>
      <c r="G36" s="76" t="s">
        <v>138</v>
      </c>
      <c r="H36" s="76" t="s">
        <v>138</v>
      </c>
      <c r="I36" s="76" t="s">
        <v>138</v>
      </c>
      <c r="J36" s="76" t="s">
        <v>138</v>
      </c>
      <c r="K36" s="76" t="s">
        <v>138</v>
      </c>
      <c r="L36" s="76" t="s">
        <v>138</v>
      </c>
      <c r="M36" s="76" t="s">
        <v>138</v>
      </c>
      <c r="N36" s="76" t="s">
        <v>138</v>
      </c>
      <c r="O36" s="76" t="s">
        <v>138</v>
      </c>
      <c r="P36" s="76" t="s">
        <v>138</v>
      </c>
      <c r="Q36" s="76" t="s">
        <v>138</v>
      </c>
      <c r="R36" s="76" t="s">
        <v>138</v>
      </c>
      <c r="S36" s="149"/>
      <c r="T36" s="149">
        <v>17.6</v>
      </c>
      <c r="U36" s="149"/>
      <c r="V36" s="149"/>
      <c r="W36" s="149">
        <v>12.1</v>
      </c>
      <c r="X36" s="149"/>
      <c r="Z36" s="72">
        <v>711</v>
      </c>
      <c r="AA36" s="27" t="s">
        <v>138</v>
      </c>
      <c r="AB36" s="27" t="s">
        <v>138</v>
      </c>
      <c r="AC36" s="27" t="s">
        <v>138</v>
      </c>
      <c r="AD36" s="27" t="s">
        <v>138</v>
      </c>
      <c r="AE36" s="27" t="s">
        <v>138</v>
      </c>
      <c r="AF36" s="27" t="s">
        <v>138</v>
      </c>
      <c r="AG36" s="27" t="s">
        <v>138</v>
      </c>
      <c r="AH36" s="27" t="s">
        <v>138</v>
      </c>
      <c r="AI36" s="27" t="s">
        <v>138</v>
      </c>
    </row>
    <row r="37" spans="1:24" ht="15">
      <c r="A37" s="78"/>
      <c r="B37" s="78"/>
      <c r="C37" s="79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1"/>
      <c r="T37" s="81"/>
      <c r="U37" s="81"/>
      <c r="V37" s="81"/>
      <c r="W37" s="81"/>
      <c r="X37" s="81"/>
    </row>
    <row r="38" spans="1:24" ht="15">
      <c r="A38" s="256"/>
      <c r="B38" s="256"/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81"/>
      <c r="X38" s="81"/>
    </row>
    <row r="39" spans="1:24" ht="15">
      <c r="A39" s="78"/>
      <c r="B39" s="78"/>
      <c r="C39" s="79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1"/>
      <c r="T39" s="81"/>
      <c r="U39" s="81"/>
      <c r="V39" s="81"/>
      <c r="W39" s="81"/>
      <c r="X39" s="81"/>
    </row>
    <row r="40" spans="1:32" ht="15.75" customHeight="1">
      <c r="A40" s="257" t="s">
        <v>185</v>
      </c>
      <c r="B40" s="257"/>
      <c r="C40" s="257"/>
      <c r="D40" s="257"/>
      <c r="E40" s="257"/>
      <c r="F40" s="257"/>
      <c r="G40" s="257"/>
      <c r="H40" s="83"/>
      <c r="I40" s="258" t="s">
        <v>264</v>
      </c>
      <c r="J40" s="258"/>
      <c r="K40" s="258"/>
      <c r="L40" s="258"/>
      <c r="M40" s="258"/>
      <c r="N40" s="84"/>
      <c r="O40" s="85"/>
      <c r="P40" s="259"/>
      <c r="Q40" s="259"/>
      <c r="R40" s="259"/>
      <c r="S40" s="84"/>
      <c r="T40" s="260" t="s">
        <v>266</v>
      </c>
      <c r="U40" s="260"/>
      <c r="V40" s="260"/>
      <c r="W40" s="260"/>
      <c r="X40" s="84"/>
      <c r="Z40" s="245" t="s">
        <v>129</v>
      </c>
      <c r="AA40" s="245"/>
      <c r="AB40" s="245"/>
      <c r="AC40" s="245"/>
      <c r="AD40" s="245"/>
      <c r="AE40" s="245"/>
      <c r="AF40" s="245"/>
    </row>
    <row r="41" spans="1:32" ht="15">
      <c r="A41" s="82"/>
      <c r="B41" s="82"/>
      <c r="C41" s="82"/>
      <c r="D41" s="82"/>
      <c r="E41" s="83"/>
      <c r="F41" s="82"/>
      <c r="G41" s="82"/>
      <c r="H41" s="83"/>
      <c r="I41" s="261" t="s">
        <v>140</v>
      </c>
      <c r="J41" s="261"/>
      <c r="K41" s="261"/>
      <c r="L41" s="261"/>
      <c r="M41" s="261"/>
      <c r="N41" s="110"/>
      <c r="O41" s="111"/>
      <c r="P41" s="262" t="s">
        <v>141</v>
      </c>
      <c r="Q41" s="262"/>
      <c r="R41" s="262"/>
      <c r="S41" s="110"/>
      <c r="T41" s="263" t="s">
        <v>142</v>
      </c>
      <c r="U41" s="263"/>
      <c r="V41" s="263"/>
      <c r="W41" s="263"/>
      <c r="X41" s="84"/>
      <c r="Z41" s="21" t="s">
        <v>143</v>
      </c>
      <c r="AA41" s="23" t="s">
        <v>144</v>
      </c>
      <c r="AB41" s="23" t="s">
        <v>145</v>
      </c>
      <c r="AC41" s="23" t="s">
        <v>146</v>
      </c>
      <c r="AD41" s="23" t="s">
        <v>147</v>
      </c>
      <c r="AE41" s="23" t="s">
        <v>148</v>
      </c>
      <c r="AF41" s="23" t="s">
        <v>149</v>
      </c>
    </row>
    <row r="42" spans="1:32" ht="15">
      <c r="A42" s="86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7"/>
      <c r="P42" s="112"/>
      <c r="Q42" s="112"/>
      <c r="R42" s="110"/>
      <c r="S42" s="84"/>
      <c r="T42" s="84"/>
      <c r="U42" s="84"/>
      <c r="V42" s="84"/>
      <c r="W42" s="84"/>
      <c r="X42" s="84"/>
      <c r="Z42" s="24">
        <v>1</v>
      </c>
      <c r="AA42" s="25">
        <f>IF(D15&gt;=D17,0,D15-D17)</f>
        <v>0</v>
      </c>
      <c r="AB42" s="26" t="s">
        <v>138</v>
      </c>
      <c r="AC42" s="25">
        <f>IF(D19&gt;=D21,0,D19-D21)</f>
        <v>0</v>
      </c>
      <c r="AD42" s="26" t="s">
        <v>138</v>
      </c>
      <c r="AE42" s="25">
        <f>IF(D19&gt;=D23,0,D19-D23)</f>
        <v>0</v>
      </c>
      <c r="AF42" s="27" t="s">
        <v>138</v>
      </c>
    </row>
    <row r="43" spans="1:32" ht="15">
      <c r="A43" s="257" t="s">
        <v>150</v>
      </c>
      <c r="B43" s="257"/>
      <c r="C43" s="257"/>
      <c r="D43" s="257"/>
      <c r="E43" s="257"/>
      <c r="F43" s="257"/>
      <c r="G43" s="257"/>
      <c r="H43" s="88"/>
      <c r="I43" s="260" t="s">
        <v>265</v>
      </c>
      <c r="J43" s="260"/>
      <c r="K43" s="260"/>
      <c r="L43" s="260"/>
      <c r="M43" s="260"/>
      <c r="N43" s="84"/>
      <c r="O43" s="85"/>
      <c r="P43" s="259"/>
      <c r="Q43" s="259"/>
      <c r="R43" s="259"/>
      <c r="S43" s="84"/>
      <c r="T43" s="264">
        <v>42744</v>
      </c>
      <c r="U43" s="260"/>
      <c r="V43" s="260"/>
      <c r="W43" s="260"/>
      <c r="X43" s="84"/>
      <c r="Z43" s="24">
        <v>2</v>
      </c>
      <c r="AA43" s="25">
        <f>IF(E15&gt;=E17,0,E15-E17)</f>
        <v>0</v>
      </c>
      <c r="AB43" s="26" t="s">
        <v>138</v>
      </c>
      <c r="AC43" s="25">
        <f>IF(E19&gt;=E21,0,E19-E21)</f>
        <v>0</v>
      </c>
      <c r="AD43" s="26" t="s">
        <v>138</v>
      </c>
      <c r="AE43" s="25">
        <f>IF(E19&gt;=E23,0,E19-E23)</f>
        <v>0</v>
      </c>
      <c r="AF43" s="27" t="s">
        <v>138</v>
      </c>
    </row>
    <row r="44" spans="1:32" ht="15">
      <c r="A44" s="86"/>
      <c r="B44" s="88"/>
      <c r="C44" s="88"/>
      <c r="D44" s="88"/>
      <c r="E44" s="88"/>
      <c r="F44" s="88"/>
      <c r="G44" s="88"/>
      <c r="H44" s="88"/>
      <c r="I44" s="261" t="s">
        <v>140</v>
      </c>
      <c r="J44" s="261"/>
      <c r="K44" s="261"/>
      <c r="L44" s="261"/>
      <c r="M44" s="261"/>
      <c r="N44" s="110"/>
      <c r="O44" s="111"/>
      <c r="P44" s="262" t="s">
        <v>141</v>
      </c>
      <c r="Q44" s="262"/>
      <c r="R44" s="262"/>
      <c r="S44" s="110"/>
      <c r="T44" s="263" t="s">
        <v>151</v>
      </c>
      <c r="U44" s="263"/>
      <c r="V44" s="263"/>
      <c r="W44" s="263"/>
      <c r="X44" s="84"/>
      <c r="Z44" s="24">
        <v>3</v>
      </c>
      <c r="AA44" s="25">
        <f>IF(F15&gt;=F17,0,F15-F17)</f>
        <v>0</v>
      </c>
      <c r="AB44" s="26" t="s">
        <v>138</v>
      </c>
      <c r="AC44" s="25">
        <f>IF(H19&gt;=H21,0,H19-H21)</f>
        <v>0</v>
      </c>
      <c r="AD44" s="26" t="s">
        <v>138</v>
      </c>
      <c r="AE44" s="25">
        <f>IF(F19&gt;=F23,0,F19-F23)</f>
        <v>0</v>
      </c>
      <c r="AF44" s="27" t="s">
        <v>138</v>
      </c>
    </row>
    <row r="45" spans="1:32" ht="15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Z45" s="24">
        <v>4</v>
      </c>
      <c r="AA45" s="25">
        <f>IF(G15&gt;=G17,0,G15-G17)</f>
        <v>0</v>
      </c>
      <c r="AB45" s="26" t="s">
        <v>138</v>
      </c>
      <c r="AC45" s="25">
        <f>IF(I19&gt;=I21,0,I19-I21)</f>
        <v>0</v>
      </c>
      <c r="AD45" s="26" t="s">
        <v>138</v>
      </c>
      <c r="AE45" s="25">
        <f>IF(G19&gt;=G23,0,G19-G23)</f>
        <v>0</v>
      </c>
      <c r="AF45" s="27" t="s">
        <v>138</v>
      </c>
    </row>
    <row r="46" spans="26:32" ht="15">
      <c r="Z46" s="24">
        <v>5</v>
      </c>
      <c r="AA46" s="25">
        <f>IF(H15&gt;=H17,0,H15-H17)</f>
        <v>0</v>
      </c>
      <c r="AB46" s="26" t="s">
        <v>138</v>
      </c>
      <c r="AC46" s="25">
        <f>IF(J19&gt;=J21,0,J19-J21)</f>
        <v>0</v>
      </c>
      <c r="AD46" s="26" t="s">
        <v>138</v>
      </c>
      <c r="AE46" s="25">
        <f>IF(H19&gt;=H23,0,H19-H23)</f>
        <v>0</v>
      </c>
      <c r="AF46" s="27" t="s">
        <v>138</v>
      </c>
    </row>
    <row r="47" spans="26:32" ht="15">
      <c r="Z47" s="24">
        <v>6</v>
      </c>
      <c r="AA47" s="25">
        <f>IF(I15&gt;=I17,0,I15-I17)</f>
        <v>0</v>
      </c>
      <c r="AB47" s="26" t="s">
        <v>138</v>
      </c>
      <c r="AC47" s="25">
        <f>IF(K19&gt;=K21,0,K19-K21)</f>
        <v>0</v>
      </c>
      <c r="AD47" s="26" t="s">
        <v>138</v>
      </c>
      <c r="AE47" s="25">
        <f>IF(I19&gt;=I23,0,I19-I23)</f>
        <v>0</v>
      </c>
      <c r="AF47" s="27" t="s">
        <v>138</v>
      </c>
    </row>
    <row r="48" spans="26:32" ht="15">
      <c r="Z48" s="24">
        <v>7</v>
      </c>
      <c r="AA48" s="25">
        <f>IF(J15&gt;=J17,0,J15-J17)</f>
        <v>0</v>
      </c>
      <c r="AB48" s="26" t="s">
        <v>138</v>
      </c>
      <c r="AC48" s="25">
        <f>IF(J19&gt;=J21,0,J19-J21)</f>
        <v>0</v>
      </c>
      <c r="AD48" s="26" t="s">
        <v>138</v>
      </c>
      <c r="AE48" s="25">
        <f>IF(J19&gt;=J23,0,J19-J23)</f>
        <v>0</v>
      </c>
      <c r="AF48" s="27" t="s">
        <v>138</v>
      </c>
    </row>
    <row r="49" spans="26:32" ht="15">
      <c r="Z49" s="24">
        <v>8</v>
      </c>
      <c r="AA49" s="25">
        <f>IF(K15&gt;=K17,0,K15-K17)</f>
        <v>0</v>
      </c>
      <c r="AB49" s="26" t="s">
        <v>138</v>
      </c>
      <c r="AC49" s="25">
        <f>IF(K19&gt;=K21,0,K19-K21)</f>
        <v>0</v>
      </c>
      <c r="AD49" s="26" t="s">
        <v>138</v>
      </c>
      <c r="AE49" s="25">
        <f>IF(K19&gt;=K23,0,K19-K23)</f>
        <v>0</v>
      </c>
      <c r="AF49" s="27" t="s">
        <v>138</v>
      </c>
    </row>
    <row r="50" spans="26:32" ht="15">
      <c r="Z50" s="24">
        <v>9</v>
      </c>
      <c r="AA50" s="25">
        <f>IF(L15&gt;=L17,0,L15-L17)</f>
        <v>0</v>
      </c>
      <c r="AB50" s="26" t="s">
        <v>138</v>
      </c>
      <c r="AC50" s="25">
        <f>IF(L19&gt;=L21,0,L19-L21)</f>
        <v>0</v>
      </c>
      <c r="AD50" s="26" t="s">
        <v>138</v>
      </c>
      <c r="AE50" s="25">
        <f>IF(L19&gt;=L23,0,L19-L23)</f>
        <v>0</v>
      </c>
      <c r="AF50" s="27" t="s">
        <v>138</v>
      </c>
    </row>
    <row r="51" spans="26:32" ht="15">
      <c r="Z51" s="24">
        <v>10</v>
      </c>
      <c r="AA51" s="25">
        <f>IF(M15&gt;=M17,0,M15-M17)</f>
        <v>0</v>
      </c>
      <c r="AB51" s="26" t="s">
        <v>138</v>
      </c>
      <c r="AC51" s="25">
        <f>IF(M19&gt;=M21,0,M19-M21)</f>
        <v>0</v>
      </c>
      <c r="AD51" s="26" t="s">
        <v>138</v>
      </c>
      <c r="AE51" s="25">
        <f>IF(M19&gt;=M23,0,M19-M23)</f>
        <v>0</v>
      </c>
      <c r="AF51" s="27" t="s">
        <v>138</v>
      </c>
    </row>
    <row r="52" spans="26:32" ht="15">
      <c r="Z52" s="24">
        <v>11</v>
      </c>
      <c r="AA52" s="25">
        <f>IF(N15&gt;=N17,0,N15-N17)</f>
        <v>0</v>
      </c>
      <c r="AB52" s="26" t="s">
        <v>138</v>
      </c>
      <c r="AC52" s="25">
        <f>IF(N19&gt;=N21,0,N19-N21)</f>
        <v>0</v>
      </c>
      <c r="AD52" s="26" t="s">
        <v>138</v>
      </c>
      <c r="AE52" s="25">
        <f>IF(N19&gt;=N23,0,N19-N23)</f>
        <v>0</v>
      </c>
      <c r="AF52" s="27" t="s">
        <v>138</v>
      </c>
    </row>
    <row r="53" spans="26:32" ht="15">
      <c r="Z53" s="24">
        <v>12</v>
      </c>
      <c r="AA53" s="25">
        <f>IF(O15&gt;=O17,0,O15-O17)</f>
        <v>0</v>
      </c>
      <c r="AB53" s="26" t="s">
        <v>138</v>
      </c>
      <c r="AC53" s="25">
        <f>IF(O19&gt;=O21,0,O19-O21)</f>
        <v>0</v>
      </c>
      <c r="AD53" s="26" t="s">
        <v>138</v>
      </c>
      <c r="AE53" s="25">
        <f>IF(O19&gt;=O23,0,O19-O23)</f>
        <v>0</v>
      </c>
      <c r="AF53" s="27" t="s">
        <v>138</v>
      </c>
    </row>
    <row r="54" spans="26:32" ht="15">
      <c r="Z54" s="24">
        <v>13</v>
      </c>
      <c r="AA54" s="25">
        <f>IF(P15&gt;=P17,0,P15-P17)</f>
        <v>0</v>
      </c>
      <c r="AB54" s="26" t="s">
        <v>138</v>
      </c>
      <c r="AC54" s="25">
        <f>IF(P19&gt;=P21,0,P19-P21)</f>
        <v>0</v>
      </c>
      <c r="AD54" s="26" t="s">
        <v>138</v>
      </c>
      <c r="AE54" s="25">
        <f>IF(P19&gt;=P23,0,P19-P23)</f>
        <v>0</v>
      </c>
      <c r="AF54" s="27" t="s">
        <v>138</v>
      </c>
    </row>
    <row r="55" spans="26:32" ht="15">
      <c r="Z55" s="24">
        <v>14</v>
      </c>
      <c r="AA55" s="25">
        <f>IF(Q15&gt;=Q17,0,Q15-Q17)</f>
        <v>0</v>
      </c>
      <c r="AB55" s="26" t="s">
        <v>138</v>
      </c>
      <c r="AC55" s="25">
        <f>IF(Q19&gt;=Q21,0,Q19-Q21)</f>
        <v>0</v>
      </c>
      <c r="AD55" s="26" t="s">
        <v>138</v>
      </c>
      <c r="AE55" s="25">
        <f>IF(Q19&gt;=Q23,0,Q19-Q23)</f>
        <v>0</v>
      </c>
      <c r="AF55" s="27" t="s">
        <v>138</v>
      </c>
    </row>
    <row r="56" spans="26:32" ht="15">
      <c r="Z56" s="24">
        <v>15</v>
      </c>
      <c r="AA56" s="25">
        <f>IF(R15&gt;=R17,0,R15-R17)</f>
        <v>0</v>
      </c>
      <c r="AB56" s="26" t="s">
        <v>138</v>
      </c>
      <c r="AC56" s="25">
        <f>IF(R19&gt;=R21,0,R19-R21)</f>
        <v>0</v>
      </c>
      <c r="AD56" s="26" t="s">
        <v>138</v>
      </c>
      <c r="AE56" s="25">
        <f>IF(R19&gt;=R23,0,R19-R23)</f>
        <v>0</v>
      </c>
      <c r="AF56" s="27" t="s">
        <v>138</v>
      </c>
    </row>
    <row r="57" spans="26:32" ht="15">
      <c r="Z57" s="24">
        <v>16</v>
      </c>
      <c r="AA57" s="25">
        <f>IF(S15&gt;=S17,0,S15-S17)</f>
        <v>0</v>
      </c>
      <c r="AB57" s="25">
        <f>IF(S16&gt;=S18,0,S16-S18)</f>
        <v>0</v>
      </c>
      <c r="AC57" s="25">
        <f>IF(S19&gt;=S21,0,S19-S21)</f>
        <v>0</v>
      </c>
      <c r="AD57" s="25">
        <f>IF(S20&gt;=S22,0,S20-S22)</f>
        <v>0</v>
      </c>
      <c r="AE57" s="25">
        <f>IF(S19&gt;=S23,0,S19-S23)</f>
        <v>0</v>
      </c>
      <c r="AF57" s="25">
        <f>IF(S20&gt;=S24,0,S20-S24)</f>
        <v>0</v>
      </c>
    </row>
    <row r="58" spans="26:32" ht="15">
      <c r="Z58" s="24">
        <v>17</v>
      </c>
      <c r="AA58" s="25">
        <f>IF(T15&gt;=T17,0,T15-T17)</f>
        <v>0</v>
      </c>
      <c r="AB58" s="25">
        <f>IF(T16&gt;=T18,0,T16-T18)</f>
        <v>0</v>
      </c>
      <c r="AC58" s="25">
        <f>IF(T19&gt;=T21,0,T19-T21)</f>
        <v>0</v>
      </c>
      <c r="AD58" s="25">
        <f>IF(T20&gt;=T22,0,T20-T22)</f>
        <v>0</v>
      </c>
      <c r="AE58" s="25">
        <f>IF(T19&gt;=T23,0,T19-T23)</f>
        <v>0</v>
      </c>
      <c r="AF58" s="25">
        <f>IF(T20&gt;=T24,0,T20-T24)</f>
        <v>0</v>
      </c>
    </row>
    <row r="59" spans="26:32" ht="15">
      <c r="Z59" s="24">
        <v>18</v>
      </c>
      <c r="AA59" s="25">
        <f>IF(U15&gt;=U17,0,U15-U17)</f>
        <v>0</v>
      </c>
      <c r="AB59" s="25">
        <f>IF(U16&gt;=U18,0,U16-U18)</f>
        <v>0</v>
      </c>
      <c r="AC59" s="25">
        <f>IF(U19&gt;=U21,0,U19-U21)</f>
        <v>0</v>
      </c>
      <c r="AD59" s="25">
        <f>IF(U20&gt;=U22,0,U20-U22)</f>
        <v>0</v>
      </c>
      <c r="AE59" s="25">
        <f>IF(U19&gt;=U23,0,U19-U23)</f>
        <v>0</v>
      </c>
      <c r="AF59" s="25">
        <f>IF(U20&gt;=U24,0,U20-U24)</f>
        <v>0</v>
      </c>
    </row>
    <row r="60" spans="26:32" ht="15">
      <c r="Z60" s="24">
        <v>19</v>
      </c>
      <c r="AA60" s="25">
        <f>IF(V15&gt;=V17,0,V15-V17)</f>
        <v>0</v>
      </c>
      <c r="AB60" s="25">
        <f>IF(V16&gt;=V18,0,V16-V18)</f>
        <v>0</v>
      </c>
      <c r="AC60" s="25">
        <f>IF(V19&gt;=V21,0,V19-V21)</f>
        <v>0</v>
      </c>
      <c r="AD60" s="25">
        <f>IF(V20&gt;=V22,0,V20-V22)</f>
        <v>0</v>
      </c>
      <c r="AE60" s="25">
        <f>IF(V19&gt;=V23,0,V19-V23)</f>
        <v>0</v>
      </c>
      <c r="AF60" s="25">
        <f>IF(V20&gt;=V24,0,V20-V24)</f>
        <v>0</v>
      </c>
    </row>
    <row r="61" spans="26:32" ht="15">
      <c r="Z61" s="24">
        <v>20</v>
      </c>
      <c r="AA61" s="25">
        <f>IF(W15&gt;=W17,0,W15-W17)</f>
        <v>0</v>
      </c>
      <c r="AB61" s="25">
        <f>IF(W16&gt;=W18,0,W16-W18)</f>
        <v>0</v>
      </c>
      <c r="AC61" s="25">
        <f>IF(W19&gt;=W21,0,W19-W21)</f>
        <v>0</v>
      </c>
      <c r="AD61" s="25">
        <f>IF(W20&gt;=W22,0,W20-W22)</f>
        <v>0</v>
      </c>
      <c r="AE61" s="25">
        <f>IF(W19&gt;=W23,0,W19-W23)</f>
        <v>0</v>
      </c>
      <c r="AF61" s="25">
        <f>IF(W20&gt;=W24,0,W20-W24)</f>
        <v>0</v>
      </c>
    </row>
    <row r="62" spans="26:32" ht="15">
      <c r="Z62" s="24">
        <v>21</v>
      </c>
      <c r="AA62" s="25">
        <f>IF(X15&gt;=X17,0,X15-X17)</f>
        <v>0</v>
      </c>
      <c r="AB62" s="25">
        <f>IF(X16&gt;=X18,0,X16-X18)</f>
        <v>0</v>
      </c>
      <c r="AC62" s="25">
        <f>IF(X19&gt;=X21,0,X19-X21)</f>
        <v>0</v>
      </c>
      <c r="AD62" s="25">
        <f>IF(X20&gt;=X22,0,X20-X22)</f>
        <v>0</v>
      </c>
      <c r="AE62" s="25">
        <f>IF(X19&gt;=X23,0,X19-X23)</f>
        <v>0</v>
      </c>
      <c r="AF62" s="25">
        <f>IF(X20&gt;=X24,0,X20-X24)</f>
        <v>0</v>
      </c>
    </row>
  </sheetData>
  <sheetProtection sheet="1" objects="1" scenarios="1"/>
  <mergeCells count="44">
    <mergeCell ref="A43:G43"/>
    <mergeCell ref="I43:M43"/>
    <mergeCell ref="P43:R43"/>
    <mergeCell ref="T43:W43"/>
    <mergeCell ref="I44:M44"/>
    <mergeCell ref="P44:R44"/>
    <mergeCell ref="T44:W44"/>
    <mergeCell ref="A40:G40"/>
    <mergeCell ref="I40:M40"/>
    <mergeCell ref="P40:R40"/>
    <mergeCell ref="T40:W40"/>
    <mergeCell ref="Z40:AF40"/>
    <mergeCell ref="I41:M41"/>
    <mergeCell ref="P41:R41"/>
    <mergeCell ref="T41:W41"/>
    <mergeCell ref="A27:A28"/>
    <mergeCell ref="A29:A30"/>
    <mergeCell ref="A31:A32"/>
    <mergeCell ref="A33:A34"/>
    <mergeCell ref="A35:A36"/>
    <mergeCell ref="A38:V38"/>
    <mergeCell ref="A15:A16"/>
    <mergeCell ref="A17:A18"/>
    <mergeCell ref="A19:A20"/>
    <mergeCell ref="A21:A22"/>
    <mergeCell ref="A23:A24"/>
    <mergeCell ref="A25:A26"/>
    <mergeCell ref="A11:A12"/>
    <mergeCell ref="A2:X2"/>
    <mergeCell ref="A3:A5"/>
    <mergeCell ref="B3:B5"/>
    <mergeCell ref="C3:C5"/>
    <mergeCell ref="D3:F4"/>
    <mergeCell ref="G3:I4"/>
    <mergeCell ref="A13:A14"/>
    <mergeCell ref="J3:L4"/>
    <mergeCell ref="M3:O4"/>
    <mergeCell ref="P3:R4"/>
    <mergeCell ref="S3:U4"/>
    <mergeCell ref="Z5:AI5"/>
    <mergeCell ref="V3:X4"/>
    <mergeCell ref="A7:A8"/>
    <mergeCell ref="A9:A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7" r:id="rId1"/>
  <colBreaks count="1" manualBreakCount="1">
    <brk id="3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81.7109375" style="120" customWidth="1"/>
    <col min="2" max="16384" width="9.140625" style="120" customWidth="1"/>
  </cols>
  <sheetData/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R3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0.28125" style="122" customWidth="1"/>
    <col min="2" max="2" width="13.28125" style="122" customWidth="1"/>
    <col min="3" max="18" width="8.57421875" style="122" customWidth="1"/>
    <col min="19" max="16384" width="9.140625" style="122" customWidth="1"/>
  </cols>
  <sheetData>
    <row r="1" spans="1:18" ht="27" customHeight="1">
      <c r="A1" s="265" t="s">
        <v>222</v>
      </c>
      <c r="B1" s="121" t="s">
        <v>223</v>
      </c>
      <c r="C1" s="265" t="s">
        <v>224</v>
      </c>
      <c r="D1" s="265"/>
      <c r="E1" s="265" t="s">
        <v>225</v>
      </c>
      <c r="F1" s="265"/>
      <c r="G1" s="265" t="s">
        <v>226</v>
      </c>
      <c r="H1" s="265"/>
      <c r="I1" s="265" t="s">
        <v>227</v>
      </c>
      <c r="J1" s="265"/>
      <c r="K1" s="265" t="s">
        <v>228</v>
      </c>
      <c r="L1" s="265"/>
      <c r="M1" s="265" t="s">
        <v>229</v>
      </c>
      <c r="N1" s="265"/>
      <c r="O1" s="265" t="s">
        <v>230</v>
      </c>
      <c r="P1" s="265"/>
      <c r="Q1" s="265" t="s">
        <v>231</v>
      </c>
      <c r="R1" s="265"/>
    </row>
    <row r="2" spans="1:18" ht="12.75">
      <c r="A2" s="265"/>
      <c r="B2" s="121" t="s">
        <v>232</v>
      </c>
      <c r="C2" s="121" t="s">
        <v>16</v>
      </c>
      <c r="D2" s="121" t="s">
        <v>233</v>
      </c>
      <c r="E2" s="121" t="s">
        <v>16</v>
      </c>
      <c r="F2" s="121" t="s">
        <v>233</v>
      </c>
      <c r="G2" s="121" t="s">
        <v>16</v>
      </c>
      <c r="H2" s="121" t="s">
        <v>233</v>
      </c>
      <c r="I2" s="121" t="s">
        <v>16</v>
      </c>
      <c r="J2" s="121" t="s">
        <v>233</v>
      </c>
      <c r="K2" s="121" t="s">
        <v>16</v>
      </c>
      <c r="L2" s="121" t="s">
        <v>233</v>
      </c>
      <c r="M2" s="121" t="s">
        <v>16</v>
      </c>
      <c r="N2" s="121" t="s">
        <v>233</v>
      </c>
      <c r="O2" s="121" t="s">
        <v>16</v>
      </c>
      <c r="P2" s="121" t="s">
        <v>233</v>
      </c>
      <c r="Q2" s="121" t="s">
        <v>16</v>
      </c>
      <c r="R2" s="121" t="s">
        <v>233</v>
      </c>
    </row>
    <row r="3" spans="1:14" ht="12.75">
      <c r="A3" s="123" t="s">
        <v>248</v>
      </c>
      <c r="B3" s="124">
        <v>1</v>
      </c>
      <c r="E3" s="122">
        <v>6</v>
      </c>
      <c r="F3" s="122">
        <v>1</v>
      </c>
      <c r="I3" s="122">
        <v>1</v>
      </c>
      <c r="J3" s="122">
        <v>3</v>
      </c>
      <c r="K3" s="122">
        <v>8</v>
      </c>
      <c r="L3" s="122">
        <v>1</v>
      </c>
      <c r="M3" s="122">
        <v>1</v>
      </c>
      <c r="N3" s="122">
        <v>4</v>
      </c>
    </row>
  </sheetData>
  <sheetProtection sheet="1" objects="1" scenarios="1"/>
  <mergeCells count="9">
    <mergeCell ref="M1:N1"/>
    <mergeCell ref="O1:P1"/>
    <mergeCell ref="Q1:R1"/>
    <mergeCell ref="A1:A2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5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"/>
    </sheetView>
  </sheetViews>
  <sheetFormatPr defaultColWidth="9.140625" defaultRowHeight="15"/>
  <cols>
    <col min="1" max="1" width="9.421875" style="134" customWidth="1"/>
    <col min="2" max="2" width="26.00390625" style="134" customWidth="1"/>
    <col min="3" max="3" width="14.57421875" style="134" customWidth="1"/>
    <col min="4" max="4" width="9.7109375" style="131" customWidth="1"/>
    <col min="5" max="5" width="3.421875" style="132" customWidth="1"/>
    <col min="6" max="10" width="3.00390625" style="132" customWidth="1"/>
    <col min="11" max="11" width="4.00390625" style="132" customWidth="1"/>
    <col min="12" max="12" width="3.140625" style="132" customWidth="1"/>
    <col min="13" max="13" width="3.00390625" style="132" customWidth="1"/>
    <col min="14" max="14" width="2.7109375" style="132" customWidth="1"/>
    <col min="15" max="16" width="4.00390625" style="132" bestFit="1" customWidth="1"/>
    <col min="17" max="18" width="3.00390625" style="132" customWidth="1"/>
    <col min="19" max="19" width="2.7109375" style="132" customWidth="1"/>
    <col min="20" max="20" width="4.00390625" style="132" customWidth="1"/>
    <col min="21" max="21" width="4.00390625" style="132" bestFit="1" customWidth="1"/>
    <col min="22" max="22" width="3.00390625" style="132" customWidth="1"/>
    <col min="23" max="23" width="4.00390625" style="132" customWidth="1"/>
    <col min="24" max="24" width="4.00390625" style="132" bestFit="1" customWidth="1"/>
    <col min="25" max="25" width="4.00390625" style="132" customWidth="1"/>
    <col min="26" max="26" width="4.00390625" style="132" bestFit="1" customWidth="1"/>
    <col min="27" max="27" width="3.00390625" style="132" customWidth="1"/>
    <col min="28" max="28" width="4.00390625" style="132" customWidth="1"/>
    <col min="29" max="29" width="4.00390625" style="132" bestFit="1" customWidth="1"/>
    <col min="30" max="30" width="4.00390625" style="132" customWidth="1"/>
    <col min="31" max="31" width="4.00390625" style="132" bestFit="1" customWidth="1"/>
    <col min="32" max="32" width="2.57421875" style="132" customWidth="1"/>
    <col min="33" max="33" width="4.00390625" style="132" customWidth="1"/>
    <col min="34" max="34" width="4.00390625" style="132" bestFit="1" customWidth="1"/>
    <col min="35" max="35" width="4.00390625" style="132" customWidth="1"/>
    <col min="36" max="36" width="4.00390625" style="132" bestFit="1" customWidth="1"/>
    <col min="37" max="37" width="2.57421875" style="132" customWidth="1"/>
    <col min="38" max="38" width="4.00390625" style="132" customWidth="1"/>
    <col min="39" max="39" width="4.00390625" style="132" bestFit="1" customWidth="1"/>
    <col min="40" max="40" width="4.00390625" style="132" customWidth="1"/>
    <col min="41" max="41" width="4.00390625" style="132" bestFit="1" customWidth="1"/>
    <col min="42" max="42" width="2.7109375" style="132" customWidth="1"/>
    <col min="43" max="43" width="3.8515625" style="132" customWidth="1"/>
    <col min="44" max="44" width="4.00390625" style="132" bestFit="1" customWidth="1"/>
    <col min="45" max="45" width="4.00390625" style="132" customWidth="1"/>
    <col min="46" max="46" width="4.00390625" style="132" bestFit="1" customWidth="1"/>
    <col min="47" max="47" width="3.140625" style="132" customWidth="1"/>
    <col min="48" max="48" width="4.00390625" style="132" customWidth="1"/>
    <col min="49" max="49" width="4.00390625" style="132" bestFit="1" customWidth="1"/>
    <col min="50" max="50" width="4.00390625" style="132" customWidth="1"/>
    <col min="51" max="51" width="4.00390625" style="132" bestFit="1" customWidth="1"/>
    <col min="52" max="52" width="2.8515625" style="132" customWidth="1"/>
    <col min="53" max="53" width="4.00390625" style="132" customWidth="1"/>
    <col min="54" max="54" width="2.00390625" style="132" customWidth="1"/>
    <col min="55" max="55" width="4.00390625" style="132" customWidth="1"/>
    <col min="56" max="56" width="2.28125" style="132" bestFit="1" customWidth="1"/>
    <col min="57" max="57" width="2.00390625" style="132" customWidth="1"/>
    <col min="58" max="58" width="4.00390625" style="132" customWidth="1"/>
    <col min="59" max="59" width="2.00390625" style="132" customWidth="1"/>
    <col min="60" max="60" width="4.00390625" style="132" customWidth="1"/>
    <col min="61" max="61" width="2.28125" style="132" bestFit="1" customWidth="1"/>
    <col min="62" max="62" width="2.00390625" style="132" customWidth="1"/>
    <col min="63" max="63" width="4.00390625" style="132" customWidth="1"/>
    <col min="64" max="64" width="2.00390625" style="132" customWidth="1"/>
    <col min="65" max="65" width="4.00390625" style="132" customWidth="1"/>
    <col min="66" max="66" width="2.28125" style="132" bestFit="1" customWidth="1"/>
    <col min="67" max="67" width="2.00390625" style="132" customWidth="1"/>
    <col min="68" max="68" width="4.00390625" style="132" customWidth="1"/>
    <col min="69" max="69" width="2.00390625" style="132" customWidth="1"/>
    <col min="70" max="70" width="4.00390625" style="132" customWidth="1"/>
    <col min="71" max="72" width="2.00390625" style="132" customWidth="1"/>
    <col min="73" max="73" width="4.00390625" style="132" customWidth="1"/>
    <col min="74" max="74" width="2.00390625" style="132" customWidth="1"/>
    <col min="75" max="75" width="4.00390625" style="132" customWidth="1"/>
    <col min="76" max="77" width="2.00390625" style="132" customWidth="1"/>
    <col min="78" max="78" width="4.00390625" style="132" customWidth="1"/>
    <col min="79" max="79" width="2.00390625" style="132" customWidth="1"/>
    <col min="80" max="80" width="4.00390625" style="132" customWidth="1"/>
    <col min="81" max="81" width="2.00390625" style="132" customWidth="1"/>
    <col min="82" max="16384" width="9.140625" style="132" customWidth="1"/>
  </cols>
  <sheetData>
    <row r="1" spans="1:81" s="128" customFormat="1" ht="51.75" customHeight="1">
      <c r="A1" s="125" t="s">
        <v>234</v>
      </c>
      <c r="B1" s="125" t="s">
        <v>235</v>
      </c>
      <c r="C1" s="125" t="s">
        <v>236</v>
      </c>
      <c r="D1" s="126" t="s">
        <v>237</v>
      </c>
      <c r="E1" s="266" t="s">
        <v>238</v>
      </c>
      <c r="F1" s="266"/>
      <c r="G1" s="266" t="s">
        <v>239</v>
      </c>
      <c r="H1" s="266"/>
      <c r="I1" s="266" t="s">
        <v>240</v>
      </c>
      <c r="J1" s="266"/>
      <c r="K1" s="127" t="s">
        <v>241</v>
      </c>
      <c r="L1" s="127" t="s">
        <v>242</v>
      </c>
      <c r="M1" s="128" t="s">
        <v>243</v>
      </c>
      <c r="N1" s="128" t="s">
        <v>244</v>
      </c>
      <c r="O1" s="128" t="s">
        <v>245</v>
      </c>
      <c r="P1" s="128" t="s">
        <v>244</v>
      </c>
      <c r="Q1" s="127" t="s">
        <v>242</v>
      </c>
      <c r="R1" s="128" t="s">
        <v>243</v>
      </c>
      <c r="S1" s="128" t="s">
        <v>244</v>
      </c>
      <c r="T1" s="128" t="s">
        <v>245</v>
      </c>
      <c r="U1" s="128" t="s">
        <v>244</v>
      </c>
      <c r="V1" s="127" t="s">
        <v>242</v>
      </c>
      <c r="W1" s="128" t="s">
        <v>243</v>
      </c>
      <c r="X1" s="128" t="s">
        <v>244</v>
      </c>
      <c r="Y1" s="128" t="s">
        <v>245</v>
      </c>
      <c r="Z1" s="128" t="s">
        <v>244</v>
      </c>
      <c r="AA1" s="127" t="s">
        <v>242</v>
      </c>
      <c r="AB1" s="128" t="s">
        <v>243</v>
      </c>
      <c r="AC1" s="128" t="s">
        <v>244</v>
      </c>
      <c r="AD1" s="128" t="s">
        <v>245</v>
      </c>
      <c r="AE1" s="128" t="s">
        <v>244</v>
      </c>
      <c r="AF1" s="127" t="s">
        <v>242</v>
      </c>
      <c r="AG1" s="128" t="s">
        <v>243</v>
      </c>
      <c r="AH1" s="128" t="s">
        <v>244</v>
      </c>
      <c r="AI1" s="128" t="s">
        <v>245</v>
      </c>
      <c r="AJ1" s="128" t="s">
        <v>244</v>
      </c>
      <c r="AK1" s="127" t="s">
        <v>242</v>
      </c>
      <c r="AL1" s="128" t="s">
        <v>243</v>
      </c>
      <c r="AM1" s="128" t="s">
        <v>244</v>
      </c>
      <c r="AN1" s="128" t="s">
        <v>245</v>
      </c>
      <c r="AO1" s="128" t="s">
        <v>244</v>
      </c>
      <c r="AP1" s="127" t="s">
        <v>242</v>
      </c>
      <c r="AQ1" s="128" t="s">
        <v>243</v>
      </c>
      <c r="AR1" s="128" t="s">
        <v>244</v>
      </c>
      <c r="AS1" s="128" t="s">
        <v>245</v>
      </c>
      <c r="AT1" s="128" t="s">
        <v>244</v>
      </c>
      <c r="AU1" s="127" t="s">
        <v>242</v>
      </c>
      <c r="AV1" s="128" t="s">
        <v>243</v>
      </c>
      <c r="AW1" s="128" t="s">
        <v>244</v>
      </c>
      <c r="AX1" s="128" t="s">
        <v>245</v>
      </c>
      <c r="AY1" s="128" t="s">
        <v>244</v>
      </c>
      <c r="AZ1" s="127" t="s">
        <v>242</v>
      </c>
      <c r="BA1" s="128" t="s">
        <v>243</v>
      </c>
      <c r="BB1" s="128" t="s">
        <v>244</v>
      </c>
      <c r="BC1" s="128" t="s">
        <v>245</v>
      </c>
      <c r="BD1" s="128" t="s">
        <v>244</v>
      </c>
      <c r="BE1" s="127" t="s">
        <v>242</v>
      </c>
      <c r="BF1" s="128" t="s">
        <v>243</v>
      </c>
      <c r="BG1" s="128" t="s">
        <v>244</v>
      </c>
      <c r="BH1" s="128" t="s">
        <v>245</v>
      </c>
      <c r="BI1" s="128" t="s">
        <v>244</v>
      </c>
      <c r="BJ1" s="127" t="s">
        <v>242</v>
      </c>
      <c r="BK1" s="128" t="s">
        <v>243</v>
      </c>
      <c r="BL1" s="128" t="s">
        <v>244</v>
      </c>
      <c r="BM1" s="128" t="s">
        <v>245</v>
      </c>
      <c r="BN1" s="128" t="s">
        <v>244</v>
      </c>
      <c r="BO1" s="127" t="s">
        <v>242</v>
      </c>
      <c r="BP1" s="128" t="s">
        <v>243</v>
      </c>
      <c r="BQ1" s="128" t="s">
        <v>244</v>
      </c>
      <c r="BR1" s="128" t="s">
        <v>245</v>
      </c>
      <c r="BS1" s="128" t="s">
        <v>244</v>
      </c>
      <c r="BT1" s="127" t="s">
        <v>242</v>
      </c>
      <c r="BU1" s="128" t="s">
        <v>243</v>
      </c>
      <c r="BV1" s="128" t="s">
        <v>244</v>
      </c>
      <c r="BW1" s="128" t="s">
        <v>245</v>
      </c>
      <c r="BX1" s="128" t="s">
        <v>244</v>
      </c>
      <c r="BY1" s="127" t="s">
        <v>242</v>
      </c>
      <c r="BZ1" s="128" t="s">
        <v>243</v>
      </c>
      <c r="CA1" s="128" t="s">
        <v>244</v>
      </c>
      <c r="CB1" s="128" t="s">
        <v>245</v>
      </c>
      <c r="CC1" s="128" t="s">
        <v>244</v>
      </c>
    </row>
    <row r="2" spans="1:21" ht="12">
      <c r="A2" s="129" t="s">
        <v>251</v>
      </c>
      <c r="B2" s="130" t="s">
        <v>255</v>
      </c>
      <c r="C2" s="145" t="s">
        <v>248</v>
      </c>
      <c r="D2" s="131">
        <v>7</v>
      </c>
      <c r="E2" s="132">
        <v>3</v>
      </c>
      <c r="F2" s="132">
        <v>1</v>
      </c>
      <c r="G2" s="132">
        <v>1</v>
      </c>
      <c r="H2" s="132">
        <v>1</v>
      </c>
      <c r="K2" s="132">
        <v>2</v>
      </c>
      <c r="L2" s="132">
        <v>1</v>
      </c>
      <c r="M2" s="132">
        <v>3</v>
      </c>
      <c r="N2" s="132">
        <v>18</v>
      </c>
      <c r="O2" s="132">
        <v>7</v>
      </c>
      <c r="P2" s="132">
        <v>21</v>
      </c>
      <c r="Q2" s="132">
        <v>1</v>
      </c>
      <c r="R2" s="132">
        <v>4</v>
      </c>
      <c r="S2" s="132">
        <v>27</v>
      </c>
      <c r="T2" s="132">
        <v>7</v>
      </c>
      <c r="U2" s="132">
        <v>43</v>
      </c>
    </row>
    <row r="3" spans="1:16" ht="12">
      <c r="A3" s="129" t="s">
        <v>252</v>
      </c>
      <c r="B3" s="130" t="s">
        <v>255</v>
      </c>
      <c r="C3" s="145" t="s">
        <v>256</v>
      </c>
      <c r="D3" s="131">
        <v>7</v>
      </c>
      <c r="E3" s="132">
        <v>3</v>
      </c>
      <c r="F3" s="132">
        <v>1</v>
      </c>
      <c r="G3" s="132">
        <v>1</v>
      </c>
      <c r="H3" s="132">
        <v>1</v>
      </c>
      <c r="J3" s="133"/>
      <c r="K3" s="132">
        <v>1</v>
      </c>
      <c r="L3" s="132">
        <v>1</v>
      </c>
      <c r="M3" s="132">
        <v>4</v>
      </c>
      <c r="N3" s="132">
        <v>6</v>
      </c>
      <c r="O3" s="132">
        <v>12</v>
      </c>
      <c r="P3" s="132">
        <v>11</v>
      </c>
    </row>
    <row r="4" spans="1:21" ht="12">
      <c r="A4" s="129" t="s">
        <v>253</v>
      </c>
      <c r="B4" s="130" t="s">
        <v>255</v>
      </c>
      <c r="C4" s="145" t="s">
        <v>257</v>
      </c>
      <c r="D4" s="131">
        <v>7</v>
      </c>
      <c r="E4" s="132">
        <v>3</v>
      </c>
      <c r="F4" s="132">
        <v>1</v>
      </c>
      <c r="G4" s="132">
        <v>1</v>
      </c>
      <c r="H4" s="132">
        <v>1</v>
      </c>
      <c r="K4" s="132">
        <v>2</v>
      </c>
      <c r="L4" s="132">
        <v>1</v>
      </c>
      <c r="M4" s="132">
        <v>3</v>
      </c>
      <c r="N4" s="132">
        <v>7</v>
      </c>
      <c r="O4" s="132">
        <v>18</v>
      </c>
      <c r="P4" s="132">
        <v>13</v>
      </c>
      <c r="Q4" s="132">
        <v>1</v>
      </c>
      <c r="R4" s="132">
        <v>3</v>
      </c>
      <c r="S4" s="132">
        <v>20</v>
      </c>
      <c r="T4" s="132">
        <v>13</v>
      </c>
      <c r="U4" s="132">
        <v>22</v>
      </c>
    </row>
    <row r="5" spans="1:16" ht="12">
      <c r="A5" s="129" t="s">
        <v>254</v>
      </c>
      <c r="B5" s="130" t="s">
        <v>255</v>
      </c>
      <c r="C5" s="145" t="s">
        <v>258</v>
      </c>
      <c r="D5" s="131">
        <v>7</v>
      </c>
      <c r="E5" s="132">
        <v>3</v>
      </c>
      <c r="F5" s="132">
        <v>1</v>
      </c>
      <c r="G5" s="132">
        <v>1</v>
      </c>
      <c r="H5" s="132">
        <v>1</v>
      </c>
      <c r="K5" s="132">
        <v>1</v>
      </c>
      <c r="L5" s="132">
        <v>1</v>
      </c>
      <c r="M5" s="132">
        <v>4</v>
      </c>
      <c r="N5" s="132">
        <v>7</v>
      </c>
      <c r="O5" s="132">
        <v>24</v>
      </c>
      <c r="P5" s="132">
        <v>36</v>
      </c>
    </row>
  </sheetData>
  <sheetProtection sheet="1" objects="1" scenarios="1"/>
  <mergeCells count="3">
    <mergeCell ref="E1:F1"/>
    <mergeCell ref="G1:H1"/>
    <mergeCell ref="I1:J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140625" style="138" bestFit="1" customWidth="1"/>
    <col min="2" max="3" width="26.140625" style="138" bestFit="1" customWidth="1"/>
    <col min="4" max="4" width="27.140625" style="136" bestFit="1" customWidth="1"/>
    <col min="5" max="6" width="26.140625" style="136" bestFit="1" customWidth="1"/>
    <col min="7" max="16384" width="9.140625" style="136" customWidth="1"/>
  </cols>
  <sheetData>
    <row r="1" spans="1:3" ht="12.75">
      <c r="A1" s="135">
        <f>COUNTIF(A3:A1000,"*Ошибка*")</f>
        <v>0</v>
      </c>
      <c r="B1" s="135">
        <f>COUNTIF(B3:B1000,"*Ошибка*")</f>
        <v>0</v>
      </c>
      <c r="C1" s="135">
        <f>COUNTIF(C3:C1000,"*Ошибка*")</f>
        <v>0</v>
      </c>
    </row>
    <row r="2" spans="1:6" ht="12.75">
      <c r="A2" s="137"/>
      <c r="B2" s="137"/>
      <c r="C2" s="137"/>
      <c r="D2" s="137"/>
      <c r="E2" s="137"/>
      <c r="F2" s="137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140625" style="136" bestFit="1" customWidth="1"/>
    <col min="2" max="2" width="26.140625" style="136" bestFit="1" customWidth="1"/>
    <col min="3" max="16384" width="9.140625" style="136" customWidth="1"/>
  </cols>
  <sheetData>
    <row r="2" spans="1:2" ht="12.75">
      <c r="A2" s="137"/>
      <c r="B2" s="137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Шабарчин Сергей Владимирович</cp:lastModifiedBy>
  <cp:lastPrinted>2016-06-27T22:03:39Z</cp:lastPrinted>
  <dcterms:created xsi:type="dcterms:W3CDTF">2016-04-21T06:57:40Z</dcterms:created>
  <dcterms:modified xsi:type="dcterms:W3CDTF">2017-01-08T23:15:22Z</dcterms:modified>
  <cp:category/>
  <cp:version/>
  <cp:contentType/>
  <cp:contentStatus/>
</cp:coreProperties>
</file>