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5" windowWidth="19035" windowHeight="11220" activeTab="3"/>
  </bookViews>
  <sheets>
    <sheet name="Рекомендации" sheetId="1" r:id="rId1"/>
    <sheet name="220601" sheetId="2" r:id="rId2"/>
    <sheet name="220602" sheetId="3" r:id="rId3"/>
    <sheet name="220603" sheetId="4" r:id="rId4"/>
    <sheet name="Сообщения" sheetId="5" r:id="rId5"/>
    <sheet name="Настройка" sheetId="6" state="hidden" r:id="rId6"/>
    <sheet name="Методики" sheetId="7" state="hidden" r:id="rId7"/>
    <sheet name="Методики DOS" sheetId="8" state="hidden" r:id="rId8"/>
    <sheet name="Параметры" sheetId="9" state="hidden" r:id="rId9"/>
    <sheet name="Настройки словаря" sheetId="10" state="hidden" r:id="rId10"/>
    <sheet name="Словарь" sheetId="11" state="hidden" r:id="rId11"/>
  </sheets>
  <definedNames>
    <definedName name="Код">"R[1]C"</definedName>
    <definedName name="надзор">'Словарь'!$A$1:$A$2</definedName>
    <definedName name="надзоркод">'Словарь'!$A$1:$B$2</definedName>
    <definedName name="_xlnm.Print_Area" localSheetId="1">'220601'!$A$2:$E$37</definedName>
    <definedName name="_xlnm.Print_Area" localSheetId="2">'220602'!$A$3:$G$41</definedName>
    <definedName name="_xlnm.Print_Area" localSheetId="3">'220603'!$A$3:$E$35</definedName>
  </definedNames>
  <calcPr fullCalcOnLoad="1"/>
</workbook>
</file>

<file path=xl/sharedStrings.xml><?xml version="1.0" encoding="utf-8"?>
<sst xmlns="http://schemas.openxmlformats.org/spreadsheetml/2006/main" count="361" uniqueCount="195">
  <si>
    <t>ФЕДЕРАЛЬНОЕ СТАТИСТИЧЕСКОЕ НАБЛЮДЕНИЕ</t>
  </si>
  <si>
    <t>Предоставляют:</t>
  </si>
  <si>
    <t>Сроки предоставления</t>
  </si>
  <si>
    <t>Форма № 1-контроль</t>
  </si>
  <si>
    <t>15 числа после отчетного периода</t>
  </si>
  <si>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</si>
  <si>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</si>
  <si>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</si>
  <si>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</si>
  <si>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</si>
  <si>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</si>
  <si>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</si>
  <si>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из них внеплановых</t>
  </si>
  <si>
    <t>Общее количество документарных проверок</t>
  </si>
  <si>
    <t>Общее количество выездных проверок</t>
  </si>
  <si>
    <t>Раздел 1. Сведения о количестве проведенных проверок юридических лиц и индивидуальных предпринимателей</t>
  </si>
  <si>
    <t>№  строки</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</si>
  <si>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</si>
  <si>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</si>
  <si>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</si>
  <si>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</si>
  <si>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</si>
  <si>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</si>
  <si>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</si>
  <si>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 xml:space="preserve">Общее количество проверок, по итогам проведения которых выявлены правонарушения </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</si>
  <si>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</si>
  <si>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</si>
  <si>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</si>
  <si>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</si>
  <si>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лишение специального права, предоставленного физическому лицу</t>
  </si>
  <si>
    <t>административный арест</t>
  </si>
  <si>
    <t>Единица измерения</t>
  </si>
  <si>
    <t xml:space="preserve"> № строки</t>
  </si>
  <si>
    <t>Код по ОКЕИ</t>
  </si>
  <si>
    <t>Раздел 2. Результаты проверок</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</si>
  <si>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</si>
  <si>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</si>
  <si>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</si>
  <si>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</si>
  <si>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на индивидуального предпринимателя</t>
  </si>
  <si>
    <t>на юридическое лицо</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</si>
  <si>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</si>
  <si>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</si>
  <si>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</si>
  <si>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</si>
  <si>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</si>
  <si>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</si>
  <si>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</si>
  <si>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 строки</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</si>
  <si>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</si>
  <si>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</si>
  <si>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</si>
  <si>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</si>
  <si>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</si>
  <si>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</si>
  <si>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</si>
  <si>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</si>
  <si>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</si>
  <si>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</si>
  <si>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</si>
  <si>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</si>
  <si>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</si>
  <si>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</si>
  <si>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</si>
  <si>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3. Справочная информация</t>
  </si>
  <si>
    <t>Руководитель организации</t>
  </si>
  <si>
    <t>(Ф.И.О.)</t>
  </si>
  <si>
    <t>(подпись)</t>
  </si>
  <si>
    <t>(должность)</t>
  </si>
  <si>
    <t>(дата составления документа)</t>
  </si>
  <si>
    <t>Протокол контроля</t>
  </si>
  <si>
    <t xml:space="preserve"> Единица измерения</t>
  </si>
  <si>
    <t>Количество штатных единиц по должностям, предусматривающим выполнение функций по контролю (надзору),</t>
  </si>
  <si>
    <t>(наименование лесничества, лесопарка)</t>
  </si>
  <si>
    <t>Порядок заполнения электронной формы:</t>
  </si>
  <si>
    <r>
      <t xml:space="preserve">Внимание! При открытии указанной книги макросы не отключать.
</t>
    </r>
    <r>
      <rPr>
        <b/>
        <sz val="12"/>
        <rFont val="Times New Roman"/>
        <family val="1"/>
      </rPr>
      <t>При случайном отключении макросов следует открыть книгу заново.</t>
    </r>
  </si>
  <si>
    <r>
      <t xml:space="preserve">          3. Для удобства пользователя справа от таблицы размещен протокол контроля, который показывает ошибки заполнения электронной формы. Форма считается заполненной правильно, если в протоколе контроля нет </t>
    </r>
    <r>
      <rPr>
        <b/>
        <sz val="12"/>
        <rFont val="Times New Roman"/>
        <family val="1"/>
      </rPr>
      <t>никаких</t>
    </r>
    <r>
      <rPr>
        <sz val="12"/>
        <rFont val="Times New Roman"/>
        <family val="1"/>
      </rPr>
      <t xml:space="preserve"> цифр.</t>
    </r>
  </si>
  <si>
    <t>Рекомендации по заполнению электронной формы "1-контроль"</t>
  </si>
  <si>
    <r>
      <t xml:space="preserve">          1. Файл "1-контроль" представляет собой книгу Microsoft Excel. Книга содержит четыре листа: 
         "</t>
    </r>
    <r>
      <rPr>
        <b/>
        <sz val="12"/>
        <rFont val="Times New Roman"/>
        <family val="1"/>
      </rPr>
      <t>Рекомендации</t>
    </r>
    <r>
      <rPr>
        <sz val="12"/>
        <rFont val="Times New Roman"/>
        <family val="1"/>
      </rPr>
      <t>", "</t>
    </r>
    <r>
      <rPr>
        <b/>
        <sz val="12"/>
        <rFont val="Times New Roman"/>
        <family val="1"/>
      </rPr>
      <t>220601</t>
    </r>
    <r>
      <rPr>
        <sz val="12"/>
        <rFont val="Times New Roman"/>
        <family val="1"/>
      </rPr>
      <t>", "</t>
    </r>
    <r>
      <rPr>
        <b/>
        <sz val="12"/>
        <rFont val="Times New Roman"/>
        <family val="1"/>
      </rPr>
      <t>220602", "220603",</t>
    </r>
    <r>
      <rPr>
        <sz val="12"/>
        <rFont val="Times New Roman"/>
        <family val="1"/>
      </rPr>
      <t xml:space="preserve">
         </t>
    </r>
    <r>
      <rPr>
        <b/>
        <sz val="12"/>
        <rFont val="Times New Roman"/>
        <family val="1"/>
      </rPr>
      <t>Лист "Рекомендации"</t>
    </r>
    <r>
      <rPr>
        <sz val="12"/>
        <rFont val="Times New Roman"/>
        <family val="1"/>
      </rPr>
      <t xml:space="preserve"> содержит рекомендации работы с электронной формой.
         </t>
    </r>
    <r>
      <rPr>
        <b/>
        <sz val="12"/>
        <rFont val="Times New Roman"/>
        <family val="1"/>
      </rPr>
      <t>Листы "220601", "220602", "220603"</t>
    </r>
    <r>
      <rPr>
        <sz val="12"/>
        <rFont val="Times New Roman"/>
        <family val="1"/>
      </rPr>
      <t xml:space="preserve"> содержат разделы формы для заполнения.   </t>
    </r>
    <r>
      <rPr>
        <b/>
        <sz val="12"/>
        <rFont val="Times New Roman"/>
        <family val="1"/>
      </rPr>
      <t xml:space="preserve">   </t>
    </r>
  </si>
  <si>
    <t>Электронная форма защищена от изменений. Просьба несанкционированных действий над формой (снятие установленной защиты, удаление, добавление строк и столбцов и т.п.) не производить во избежание  порчи программного обеспечения электронной формы.</t>
  </si>
  <si>
    <t xml:space="preserve">          5. Заполненную и увязанную форму следует сохранить с именем отправителя и направить вышестоящей организации. </t>
  </si>
  <si>
    <t>строка</t>
  </si>
  <si>
    <t>графа 5</t>
  </si>
  <si>
    <t>графа 6</t>
  </si>
  <si>
    <t>графа 7</t>
  </si>
  <si>
    <t>01</t>
  </si>
  <si>
    <t>02</t>
  </si>
  <si>
    <t>03</t>
  </si>
  <si>
    <t>04</t>
  </si>
  <si>
    <t>05</t>
  </si>
  <si>
    <t>06</t>
  </si>
  <si>
    <t>07</t>
  </si>
  <si>
    <t>08</t>
  </si>
  <si>
    <t>09</t>
  </si>
  <si>
    <t>10</t>
  </si>
  <si>
    <t>11</t>
  </si>
  <si>
    <t>12</t>
  </si>
  <si>
    <t>13</t>
  </si>
  <si>
    <t>14</t>
  </si>
  <si>
    <t>15</t>
  </si>
  <si>
    <t>года</t>
  </si>
  <si>
    <t xml:space="preserve"> </t>
  </si>
  <si>
    <t xml:space="preserve">   (нарастающим итогом)</t>
  </si>
  <si>
    <t xml:space="preserve">стр.20 &gt;= стр.19 </t>
  </si>
  <si>
    <t>в том числе:
нарушение обязательных требований законодательства</t>
  </si>
  <si>
    <t>в том числе по видам наказаний: 
конфискация орудия совершения или предмета административного правонарушения</t>
  </si>
  <si>
    <t>в том числе: 
на должностное лицо</t>
  </si>
  <si>
    <t>в том числе:
на должностное лицо</t>
  </si>
  <si>
    <t>в том числе :
по решению суда</t>
  </si>
  <si>
    <t>в том числе:
количество случаев причинения вреда жизни, здоровью граждан</t>
  </si>
  <si>
    <t>Утверждена
приказом Росстата
от  21.12.2011  № 503</t>
  </si>
  <si>
    <t>полугодовая</t>
  </si>
  <si>
    <t>(наименование отчитывающейся организации)</t>
  </si>
  <si>
    <t>стр.04 &gt;= суммы стр.05-08</t>
  </si>
  <si>
    <t>стр.12 &gt;= стр.13</t>
  </si>
  <si>
    <t>в том числе по следующим основаниям:  
по контролю за исполнением предписаний, выданных по результатам проведенной ранее проверки</t>
  </si>
  <si>
    <t>стр.01 &gt;= стр.12</t>
  </si>
  <si>
    <r>
      <t xml:space="preserve"> </t>
    </r>
    <r>
      <rPr>
        <b/>
        <sz val="10"/>
        <color indexed="8"/>
        <rFont val="Times New Roman"/>
        <family val="1"/>
      </rPr>
      <t>СВЕДЕНИЯ ОБ ОСУЩЕСТВЛЕНИИ ГОСУДАРСТВЕННОГО КОНТРОЛЯ (НАДЗОРА)
И МУНИЦИПАЛЬНОГО КОНТРОЛЯ</t>
    </r>
  </si>
  <si>
    <t>за январь-</t>
  </si>
  <si>
    <t>Всего (сумма граф 6-7)</t>
  </si>
  <si>
    <t xml:space="preserve">Выявлено правонарушений – всего (сумма строк 21-23) </t>
  </si>
  <si>
    <t>Общее количество административных наказаний, наложенных по итогам проверок - всего (сумма строк 27-34)</t>
  </si>
  <si>
    <t>Общая сумма наложенных административных штрафов – всего</t>
  </si>
  <si>
    <t>Количество проверок, результаты которых были признаны недействительными – всего (сумма строк 46-48)</t>
  </si>
  <si>
    <t>административный штраф – всего</t>
  </si>
  <si>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</si>
  <si>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</si>
  <si>
    <t>о нарушении трудовых прав граждан (из строки 04)</t>
  </si>
  <si>
    <t>о нарушении прав потребителей (в случае обращения граждан, права которых нарушены) (из строки 04)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</si>
  <si>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04)</t>
  </si>
  <si>
    <t>в том числе :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04)</t>
  </si>
  <si>
    <t xml:space="preserve">Общее количество внеплановых проверок (из строки 01) – всего
(сумма строк 03, 04, 09-11), </t>
  </si>
  <si>
    <t>Количество проверок, проведенных совместно с другими органами государственного контроля (надзора), муниципального контроля (из строки 01)</t>
  </si>
  <si>
    <t>Имя листа</t>
  </si>
  <si>
    <t>Выбор лесничества</t>
  </si>
  <si>
    <t>Версия словаря</t>
  </si>
  <si>
    <t>Краткое наименование орг.</t>
  </si>
  <si>
    <t>Полное наименование орг.</t>
  </si>
  <si>
    <t>Код орг.</t>
  </si>
  <si>
    <t>Наименование лесничества</t>
  </si>
  <si>
    <t>Код лесничества</t>
  </si>
  <si>
    <t>Наименование суб.</t>
  </si>
  <si>
    <t>Код суб.</t>
  </si>
  <si>
    <t>1-да, 2-нет</t>
  </si>
  <si>
    <t>графа</t>
  </si>
  <si>
    <t>220601</t>
  </si>
  <si>
    <t>лок.код</t>
  </si>
  <si>
    <t>код
формы</t>
  </si>
  <si>
    <t>Наименование формы</t>
  </si>
  <si>
    <t>Имя
листа
(формы)</t>
  </si>
  <si>
    <r>
      <t xml:space="preserve">Здесь надо
поставить
символ 
</t>
    </r>
    <r>
      <rPr>
        <sz val="8"/>
        <color indexed="10"/>
        <rFont val="Arial Cyr"/>
        <family val="2"/>
      </rPr>
      <t>*</t>
    </r>
  </si>
  <si>
    <t>адрес
назв.
УЛ (c/r)</t>
  </si>
  <si>
    <t>адрес кода формы (c/r)</t>
  </si>
  <si>
    <t>адрес
даты (c/r)</t>
  </si>
  <si>
    <t>Кол
блк</t>
  </si>
  <si>
    <t>dS</t>
  </si>
  <si>
    <t>c.</t>
  </si>
  <si>
    <t>г.</t>
  </si>
  <si>
    <t>с.</t>
  </si>
  <si>
    <t>Строка в формах для анализа, с которой должны выводиться данные</t>
  </si>
  <si>
    <t>Столбец в формах для анализа, с которого должны выводиться данные</t>
  </si>
  <si>
    <t>1-контроль(раздел 1)</t>
  </si>
  <si>
    <t>220602</t>
  </si>
  <si>
    <t>1-контроль(раздел 2)</t>
  </si>
  <si>
    <t>220603</t>
  </si>
  <si>
    <t>1-контроль(раздел 3)</t>
  </si>
  <si>
    <t xml:space="preserve">          2. Данные представляются за полугодие нарастающим итогом с начала года. Все данные вводятся только в незакрашенные ячейки, т.к. суммирование в закрашенных ячейках осуществляется автоматически в соответствии с внутренними увязками в форме. При заполнении формы следует руководствоваться Указаниями по заполнению формы федерального статистического наблюдения.</t>
  </si>
  <si>
    <t>формула</t>
  </si>
  <si>
    <t>стр.34 &gt;= суммы стр.35-37</t>
  </si>
  <si>
    <t>стр.38 &gt;= суммы стр.39-41</t>
  </si>
  <si>
    <t>стр.50 &gt;= стр.51</t>
  </si>
  <si>
    <t>стр.62 &gt;= суммы стр.63-66</t>
  </si>
  <si>
    <t>стр.54 &gt;= стр.55</t>
  </si>
  <si>
    <t>стр.59 &gt;= стр.60</t>
  </si>
  <si>
    <t>стр.50 &gt;= стр.53</t>
  </si>
  <si>
    <t>Должностное лицо, ответственное за предоставление статистической информации</t>
  </si>
  <si>
    <t>федеральный государственный лесной надзор</t>
  </si>
  <si>
    <t>федеральный государственный пожарный надзор в лесах</t>
  </si>
  <si>
    <t xml:space="preserve">          4. В оформляющей части формы заполняется ФИО руководителя организации, исполнителя, контактный телефон и дата заполнения документа.</t>
  </si>
  <si>
    <t>Обязательно указывайте контактный телефон исполнителя!!!</t>
  </si>
  <si>
    <t>(контрольная функция)</t>
  </si>
  <si>
    <t>стр.01 &lt;= суммы стр.14, 15</t>
  </si>
  <si>
    <t>территориальные органы федеральных органов исполнительной власти, уполномоченные на осуществление государственного федерального контроля (надзора)
органы исполнительной власти субъектов Российской Федерации, уполномоченные на осуществление федерального государственного контроля (надзора) в части осуществления полномочий Российской Федерации, переданных субъектам Российской Федерации</t>
  </si>
  <si>
    <t>(контактный телефон)</t>
  </si>
  <si>
    <t>08.05.2020</t>
  </si>
  <si>
    <t>Камчатский край. Агентство ЛХиОЖВ</t>
  </si>
  <si>
    <t>069</t>
  </si>
  <si>
    <t>Аппарат управления</t>
  </si>
  <si>
    <t>06998</t>
  </si>
  <si>
    <t>июнь</t>
  </si>
  <si>
    <t>Лебедько А.В.</t>
  </si>
  <si>
    <t>Гусев В.А.</t>
  </si>
  <si>
    <t>13.07.2021</t>
  </si>
  <si>
    <t>+79147875780</t>
  </si>
  <si>
    <t>главный специалист-эксперт</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</si>
</sst>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Red]\-0\ "/>
    <numFmt numFmtId="175" formatCode="#,##0_ ;[Red]\-#,##0\ "/>
    <numFmt numFmtId="176" formatCode="_(* #,##0_);_(* \(#,##0\);_(* &quot;-&quot;_);_(@_)"/>
    <numFmt numFmtId="177" formatCode="_(* #,##0.00_);_(* \(#,##0.00\);_(* &quot;-&quot;??_);_(@_)"/>
  </numFmts>
  <fonts count="71">
    <font>
      <sz val="11"/>
      <color theme="1"/>
      <name val="Calibri"/>
      <family val="2"/>
    </font>
    <font>
      <sz val="11"/>
      <color indexed="8"/>
      <name val="Calibri"/>
      <family val="2"/>
    </font>
    <font>
      <b/>
      <sz val="10"/>
      <color indexed="8"/>
      <name val="Times New Roman"/>
      <family val="1"/>
    </font>
    <font>
      <sz val="10"/>
      <name val="Arial"/>
      <family val="2"/>
    </font>
    <font>
      <b/>
      <sz val="12"/>
      <color indexed="12"/>
      <name val="Arial Cyr"/>
      <family val="0"/>
    </font>
    <font>
      <sz val="10"/>
      <name val="Arial Cyr"/>
      <family val="0"/>
    </font>
    <font>
      <sz val="10"/>
      <name val="Times New Roman"/>
      <family val="1"/>
    </font>
    <font>
      <sz val="11"/>
      <name val="Times New Roman"/>
      <family val="1"/>
    </font>
    <font>
      <b/>
      <u val="single"/>
      <sz val="12"/>
      <name val="Times New Roman"/>
      <family val="1"/>
    </font>
    <font>
      <b/>
      <sz val="12"/>
      <color indexed="10"/>
      <name val="Times New Roman"/>
      <family val="1"/>
    </font>
    <font>
      <b/>
      <sz val="12"/>
      <name val="Times New Roman"/>
      <family val="1"/>
    </font>
    <font>
      <sz val="12"/>
      <name val="Times New Roman"/>
      <family val="1"/>
    </font>
    <font>
      <b/>
      <sz val="10"/>
      <name val="Arial Cyr"/>
      <family val="0"/>
    </font>
    <font>
      <sz val="8"/>
      <color indexed="10"/>
      <name val="Arial Cyr"/>
      <family val="0"/>
    </font>
    <font>
      <sz val="8"/>
      <color indexed="10"/>
      <name val="Arial"/>
      <family val="2"/>
    </font>
    <font>
      <sz val="8"/>
      <color indexed="48"/>
      <name val="Arial"/>
      <family val="2"/>
    </font>
    <font>
      <sz val="8"/>
      <name val="Arial"/>
      <family val="2"/>
    </font>
    <font>
      <b/>
      <sz val="10"/>
      <color indexed="12"/>
      <name val="Arial Cyr"/>
      <family val="0"/>
    </font>
    <font>
      <sz val="8"/>
      <name val="Arial Cyr"/>
      <family val="2"/>
    </font>
    <font>
      <sz val="9"/>
      <name val="Arial Cyr"/>
      <family val="2"/>
    </font>
    <font>
      <sz val="9"/>
      <color indexed="10"/>
      <name val="Arial Cyr"/>
      <family val="2"/>
    </font>
    <font>
      <sz val="10"/>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10"/>
      <color indexed="62"/>
      <name val="Times New Roman"/>
      <family val="1"/>
    </font>
    <font>
      <sz val="11"/>
      <color indexed="10"/>
      <name val="Times New Roman"/>
      <family val="1"/>
    </font>
    <font>
      <b/>
      <sz val="16"/>
      <color indexed="8"/>
      <name val="Times New Roman"/>
      <family val="1"/>
    </font>
    <font>
      <b/>
      <sz val="12"/>
      <color indexed="8"/>
      <name val="Times New Roman"/>
      <family val="1"/>
    </font>
    <font>
      <sz val="9"/>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sz val="10"/>
      <color theme="3" tint="0.39998000860214233"/>
      <name val="Times New Roman"/>
      <family val="1"/>
    </font>
    <font>
      <sz val="11"/>
      <color rgb="FFFF0000"/>
      <name val="Times New Roman"/>
      <family val="1"/>
    </font>
    <font>
      <b/>
      <sz val="10"/>
      <color theme="1"/>
      <name val="Times New Roman"/>
      <family val="1"/>
    </font>
    <font>
      <b/>
      <sz val="16"/>
      <color theme="1"/>
      <name val="Times New Roman"/>
      <family val="1"/>
    </font>
    <font>
      <b/>
      <sz val="12"/>
      <color theme="1"/>
      <name val="Times New Roman"/>
      <family val="1"/>
    </font>
    <font>
      <sz val="9"/>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rgb="FFCCFFCC"/>
        <bgColor indexed="64"/>
      </patternFill>
    </fill>
    <fill>
      <patternFill patternType="gray0625"/>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border>
    <border>
      <left style="thin">
        <color rgb="FF000000"/>
      </left>
      <right style="thin">
        <color rgb="FF000000"/>
      </right>
      <top style="thin">
        <color rgb="FF000000"/>
      </top>
      <bottom/>
    </border>
    <border>
      <left>
        <color indexed="63"/>
      </left>
      <right>
        <color indexed="63"/>
      </right>
      <top style="thin">
        <color rgb="FF000000"/>
      </top>
      <bottom>
        <color indexed="63"/>
      </bottom>
    </border>
    <border>
      <left style="medium"/>
      <right style="medium"/>
      <top style="medium"/>
      <bottom style="medium"/>
    </border>
    <border>
      <left style="thin"/>
      <right/>
      <top style="thin"/>
      <bottom style="thin"/>
    </border>
    <border>
      <left/>
      <right style="thin"/>
      <top style="thin"/>
      <bottom style="thin"/>
    </border>
    <border>
      <left/>
      <right/>
      <top style="thin"/>
      <bottom/>
    </border>
    <border>
      <left style="thin"/>
      <right style="thin"/>
      <top style="thin"/>
      <bottom/>
    </border>
    <border>
      <left style="thin"/>
      <right style="thin"/>
      <top/>
      <bottom style="thin"/>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1" fillId="32" borderId="0" applyNumberFormat="0" applyBorder="0" applyAlignment="0" applyProtection="0"/>
  </cellStyleXfs>
  <cellXfs count="138">
    <xf numFmtId="0" fontId="0" fillId="0" borderId="0" xfId="0" applyFont="1" applyAlignment="1">
      <alignment/>
    </xf>
    <xf numFmtId="0" fontId="62" fillId="0" borderId="0" xfId="0" applyFont="1" applyAlignment="1">
      <alignment horizontal="center" vertical="top" wrapText="1"/>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2" fillId="0" borderId="0" xfId="0" applyFont="1" applyAlignment="1">
      <alignment vertical="top" wrapText="1"/>
    </xf>
    <xf numFmtId="0" fontId="62" fillId="0" borderId="11" xfId="0" applyFont="1" applyBorder="1" applyAlignment="1">
      <alignment wrapText="1"/>
    </xf>
    <xf numFmtId="0" fontId="62" fillId="0" borderId="11" xfId="0" applyFont="1" applyBorder="1" applyAlignment="1">
      <alignment horizontal="center" wrapText="1"/>
    </xf>
    <xf numFmtId="0" fontId="62" fillId="0" borderId="11" xfId="0" applyFont="1" applyBorder="1" applyAlignment="1">
      <alignment horizontal="left" vertical="top" wrapText="1" indent="2"/>
    </xf>
    <xf numFmtId="0" fontId="62" fillId="0" borderId="11" xfId="0" applyFont="1" applyBorder="1" applyAlignment="1">
      <alignment horizontal="left" wrapText="1" indent="2"/>
    </xf>
    <xf numFmtId="0" fontId="62" fillId="0" borderId="11" xfId="0" applyFont="1" applyBorder="1" applyAlignment="1">
      <alignment horizontal="center" vertical="center" wrapText="1"/>
    </xf>
    <xf numFmtId="0" fontId="62" fillId="0" borderId="0" xfId="0" applyFont="1" applyAlignment="1">
      <alignment horizontal="justify" vertical="top" wrapText="1"/>
    </xf>
    <xf numFmtId="0" fontId="0" fillId="0" borderId="0" xfId="0" applyBorder="1" applyAlignment="1">
      <alignment/>
    </xf>
    <xf numFmtId="0" fontId="62" fillId="0" borderId="10" xfId="0" applyFont="1" applyBorder="1" applyAlignment="1">
      <alignment horizontal="left" vertical="center" wrapText="1" indent="2"/>
    </xf>
    <xf numFmtId="0" fontId="62" fillId="0" borderId="12" xfId="0" applyFont="1" applyBorder="1" applyAlignment="1">
      <alignment horizontal="center" vertical="center" wrapText="1"/>
    </xf>
    <xf numFmtId="0" fontId="0" fillId="0" borderId="0" xfId="0" applyAlignment="1" applyProtection="1">
      <alignment/>
      <protection locked="0"/>
    </xf>
    <xf numFmtId="0" fontId="60" fillId="0" borderId="0" xfId="0" applyFont="1" applyAlignment="1">
      <alignment/>
    </xf>
    <xf numFmtId="0" fontId="0" fillId="0" borderId="0" xfId="56">
      <alignment/>
      <protection/>
    </xf>
    <xf numFmtId="0" fontId="8" fillId="0" borderId="0" xfId="59" applyFont="1" applyAlignment="1">
      <alignment horizontal="center"/>
      <protection/>
    </xf>
    <xf numFmtId="0" fontId="11" fillId="0" borderId="0" xfId="59" applyFont="1" applyAlignment="1">
      <alignment wrapText="1"/>
      <protection/>
    </xf>
    <xf numFmtId="0" fontId="11" fillId="0" borderId="0" xfId="59" applyFont="1" applyBorder="1" applyAlignment="1">
      <alignment vertical="center" wrapText="1"/>
      <protection/>
    </xf>
    <xf numFmtId="0" fontId="11" fillId="0" borderId="0" xfId="59" applyFont="1" applyAlignment="1">
      <alignment/>
      <protection/>
    </xf>
    <xf numFmtId="0" fontId="0" fillId="0" borderId="0" xfId="0" applyAlignment="1">
      <alignment horizontal="left" vertical="center"/>
    </xf>
    <xf numFmtId="0" fontId="4" fillId="0" borderId="0" xfId="52" applyNumberFormat="1" applyFont="1" applyFill="1" applyBorder="1" applyAlignment="1" applyProtection="1">
      <alignment wrapText="1"/>
      <protection/>
    </xf>
    <xf numFmtId="0" fontId="4" fillId="0" borderId="0" xfId="52" applyNumberFormat="1" applyFont="1" applyFill="1" applyBorder="1" applyAlignment="1" applyProtection="1">
      <alignment wrapText="1"/>
      <protection locked="0"/>
    </xf>
    <xf numFmtId="0" fontId="5" fillId="0" borderId="0" xfId="52" applyFont="1" applyBorder="1" applyAlignment="1" applyProtection="1">
      <alignment vertical="top" wrapText="1"/>
      <protection/>
    </xf>
    <xf numFmtId="0" fontId="5" fillId="0" borderId="0" xfId="53" applyFont="1" applyBorder="1" applyAlignment="1" applyProtection="1">
      <alignment vertical="top" wrapText="1"/>
      <protection/>
    </xf>
    <xf numFmtId="0" fontId="0" fillId="0" borderId="0" xfId="56" applyProtection="1">
      <alignment/>
      <protection locked="0"/>
    </xf>
    <xf numFmtId="0" fontId="62" fillId="0" borderId="10" xfId="0" applyFont="1" applyBorder="1" applyAlignment="1">
      <alignment horizontal="center" vertical="center" wrapText="1"/>
    </xf>
    <xf numFmtId="49" fontId="62" fillId="0" borderId="10" xfId="0" applyNumberFormat="1" applyFont="1" applyBorder="1" applyAlignment="1">
      <alignment horizontal="center" vertical="center" wrapText="1"/>
    </xf>
    <xf numFmtId="0" fontId="12" fillId="0" borderId="0" xfId="0" applyFont="1" applyFill="1" applyBorder="1" applyAlignment="1">
      <alignment horizontal="right"/>
    </xf>
    <xf numFmtId="0" fontId="62" fillId="0" borderId="13" xfId="0" applyFont="1" applyBorder="1" applyAlignment="1">
      <alignment wrapText="1"/>
    </xf>
    <xf numFmtId="0" fontId="62" fillId="0" borderId="14" xfId="0" applyFont="1" applyBorder="1" applyAlignment="1">
      <alignment horizontal="left" vertical="center" wrapText="1"/>
    </xf>
    <xf numFmtId="0" fontId="62" fillId="0" borderId="14" xfId="0" applyFont="1" applyBorder="1" applyAlignment="1">
      <alignment horizontal="center" wrapText="1"/>
    </xf>
    <xf numFmtId="0" fontId="62" fillId="0" borderId="0" xfId="0" applyFont="1" applyAlignment="1">
      <alignment horizontal="justify" vertical="top" wrapText="1"/>
    </xf>
    <xf numFmtId="0" fontId="62" fillId="0" borderId="0" xfId="0" applyFont="1" applyBorder="1" applyAlignment="1">
      <alignment horizontal="center" vertical="top" wrapText="1"/>
    </xf>
    <xf numFmtId="0" fontId="63" fillId="0" borderId="10" xfId="0" applyFont="1" applyBorder="1" applyAlignment="1">
      <alignment horizontal="left" vertical="center" wrapText="1"/>
    </xf>
    <xf numFmtId="0" fontId="62" fillId="0" borderId="11" xfId="0" applyFont="1" applyBorder="1" applyAlignment="1">
      <alignment horizontal="left" wrapText="1"/>
    </xf>
    <xf numFmtId="0" fontId="63" fillId="33" borderId="10" xfId="0" applyFont="1" applyFill="1" applyBorder="1" applyAlignment="1">
      <alignment horizontal="left" vertical="center" wrapText="1"/>
    </xf>
    <xf numFmtId="0" fontId="64" fillId="0" borderId="0" xfId="0" applyFont="1" applyAlignment="1">
      <alignment horizontal="left"/>
    </xf>
    <xf numFmtId="0" fontId="7" fillId="33" borderId="10" xfId="0" applyFont="1" applyFill="1" applyBorder="1" applyAlignment="1">
      <alignment horizontal="left" vertical="center" wrapText="1"/>
    </xf>
    <xf numFmtId="0" fontId="62" fillId="0" borderId="0" xfId="0" applyFont="1" applyBorder="1" applyAlignment="1">
      <alignment horizontal="justify" vertical="top" wrapText="1"/>
    </xf>
    <xf numFmtId="0" fontId="64" fillId="0" borderId="0" xfId="0" applyFont="1" applyBorder="1" applyAlignment="1">
      <alignment horizontal="left" vertical="center"/>
    </xf>
    <xf numFmtId="0" fontId="62" fillId="33" borderId="10" xfId="0" applyFont="1" applyFill="1" applyBorder="1" applyAlignment="1">
      <alignment horizontal="left" vertical="center" wrapText="1" indent="2"/>
    </xf>
    <xf numFmtId="0" fontId="5" fillId="34" borderId="0" xfId="58" applyFill="1" applyAlignment="1">
      <alignment horizontal="center" vertical="center" wrapText="1"/>
      <protection/>
    </xf>
    <xf numFmtId="0" fontId="5" fillId="0" borderId="0" xfId="58">
      <alignment/>
      <protection/>
    </xf>
    <xf numFmtId="49" fontId="5" fillId="0" borderId="0" xfId="58" applyNumberFormat="1" applyFont="1">
      <alignment/>
      <protection/>
    </xf>
    <xf numFmtId="0" fontId="5" fillId="0" borderId="0" xfId="58" applyAlignment="1">
      <alignment wrapText="1"/>
      <protection/>
    </xf>
    <xf numFmtId="0" fontId="13" fillId="0" borderId="0" xfId="52" applyFont="1" applyBorder="1" applyAlignment="1">
      <alignment horizontal="center"/>
      <protection/>
    </xf>
    <xf numFmtId="49" fontId="14" fillId="0" borderId="10" xfId="52" applyNumberFormat="1" applyFont="1" applyBorder="1" applyAlignment="1">
      <alignment horizontal="center"/>
      <protection/>
    </xf>
    <xf numFmtId="0" fontId="15" fillId="0" borderId="0" xfId="52" applyFont="1" applyAlignment="1">
      <alignment horizontal="center"/>
      <protection/>
    </xf>
    <xf numFmtId="0" fontId="16" fillId="0" borderId="0" xfId="52" applyFont="1">
      <alignment/>
      <protection/>
    </xf>
    <xf numFmtId="49" fontId="18" fillId="0" borderId="0" xfId="57" applyNumberFormat="1" applyFont="1" applyAlignment="1">
      <alignment horizontal="center" vertical="center" wrapText="1"/>
      <protection/>
    </xf>
    <xf numFmtId="49" fontId="18" fillId="0" borderId="0" xfId="57" applyNumberFormat="1" applyFont="1" applyAlignment="1">
      <alignment horizontal="center" wrapText="1"/>
      <protection/>
    </xf>
    <xf numFmtId="0" fontId="18" fillId="0" borderId="0" xfId="57" applyFont="1" applyAlignment="1">
      <alignment wrapText="1"/>
      <protection/>
    </xf>
    <xf numFmtId="0" fontId="18" fillId="0" borderId="0" xfId="57" applyFont="1">
      <alignment/>
      <protection/>
    </xf>
    <xf numFmtId="49" fontId="18" fillId="0" borderId="0" xfId="57" applyNumberFormat="1" applyFont="1" applyAlignment="1">
      <alignment horizontal="center" vertical="center"/>
      <protection/>
    </xf>
    <xf numFmtId="49" fontId="19" fillId="0" borderId="0" xfId="57" applyNumberFormat="1" applyFont="1">
      <alignment/>
      <protection/>
    </xf>
    <xf numFmtId="0" fontId="20" fillId="0" borderId="0" xfId="57" applyFont="1" applyAlignment="1">
      <alignment horizontal="center"/>
      <protection/>
    </xf>
    <xf numFmtId="0" fontId="19" fillId="0" borderId="0" xfId="57" applyFont="1">
      <alignment/>
      <protection/>
    </xf>
    <xf numFmtId="0" fontId="21" fillId="0" borderId="0" xfId="57" applyNumberFormat="1" applyFont="1">
      <alignment/>
      <protection/>
    </xf>
    <xf numFmtId="49" fontId="5" fillId="0" borderId="0" xfId="57" applyNumberFormat="1">
      <alignment/>
      <protection/>
    </xf>
    <xf numFmtId="49" fontId="12" fillId="0" borderId="0" xfId="57" applyNumberFormat="1" applyFont="1" applyAlignment="1">
      <alignment horizontal="center"/>
      <protection/>
    </xf>
    <xf numFmtId="0" fontId="5" fillId="0" borderId="0" xfId="57" applyNumberFormat="1">
      <alignment/>
      <protection/>
    </xf>
    <xf numFmtId="0" fontId="12" fillId="0" borderId="0" xfId="57" applyFont="1" applyAlignment="1">
      <alignment wrapText="1"/>
      <protection/>
    </xf>
    <xf numFmtId="0" fontId="5" fillId="0" borderId="0" xfId="57" applyFont="1" applyAlignment="1">
      <alignment horizontal="center" vertical="center"/>
      <protection/>
    </xf>
    <xf numFmtId="0" fontId="5" fillId="0" borderId="0" xfId="57" applyFont="1">
      <alignment/>
      <protection/>
    </xf>
    <xf numFmtId="0" fontId="5" fillId="0" borderId="0" xfId="57">
      <alignment/>
      <protection/>
    </xf>
    <xf numFmtId="0" fontId="12" fillId="0" borderId="13" xfId="0" applyFont="1" applyFill="1" applyBorder="1" applyAlignment="1" applyProtection="1">
      <alignment horizontal="center"/>
      <protection locked="0"/>
    </xf>
    <xf numFmtId="175" fontId="62" fillId="0" borderId="11" xfId="0" applyNumberFormat="1" applyFont="1" applyBorder="1" applyAlignment="1" applyProtection="1">
      <alignment horizontal="right" wrapText="1"/>
      <protection locked="0"/>
    </xf>
    <xf numFmtId="175" fontId="62" fillId="35" borderId="11" xfId="0" applyNumberFormat="1" applyFont="1" applyFill="1" applyBorder="1" applyAlignment="1" applyProtection="1">
      <alignment horizontal="right" wrapText="1"/>
      <protection/>
    </xf>
    <xf numFmtId="175" fontId="62" fillId="33" borderId="11" xfId="0" applyNumberFormat="1" applyFont="1" applyFill="1" applyBorder="1" applyAlignment="1" applyProtection="1">
      <alignment horizontal="right" wrapText="1"/>
      <protection locked="0"/>
    </xf>
    <xf numFmtId="175" fontId="6" fillId="0" borderId="11" xfId="0" applyNumberFormat="1" applyFont="1" applyFill="1" applyBorder="1" applyAlignment="1" applyProtection="1">
      <alignment horizontal="right" wrapText="1"/>
      <protection locked="0"/>
    </xf>
    <xf numFmtId="175" fontId="62" fillId="0" borderId="14" xfId="0" applyNumberFormat="1" applyFont="1" applyBorder="1" applyAlignment="1" applyProtection="1">
      <alignment horizontal="right" wrapText="1"/>
      <protection locked="0"/>
    </xf>
    <xf numFmtId="175" fontId="62" fillId="0" borderId="10" xfId="0" applyNumberFormat="1" applyFont="1" applyBorder="1" applyAlignment="1" applyProtection="1">
      <alignment horizontal="right" wrapText="1"/>
      <protection locked="0"/>
    </xf>
    <xf numFmtId="175" fontId="62" fillId="35" borderId="10" xfId="0" applyNumberFormat="1" applyFont="1" applyFill="1" applyBorder="1" applyAlignment="1" applyProtection="1">
      <alignment horizontal="right" wrapText="1"/>
      <protection/>
    </xf>
    <xf numFmtId="175" fontId="62" fillId="0" borderId="10" xfId="68" applyNumberFormat="1" applyFont="1" applyBorder="1" applyAlignment="1" applyProtection="1">
      <alignment horizontal="right" wrapText="1"/>
      <protection locked="0"/>
    </xf>
    <xf numFmtId="175" fontId="65" fillId="33" borderId="10" xfId="0" applyNumberFormat="1" applyFont="1" applyFill="1" applyBorder="1" applyAlignment="1">
      <alignment horizontal="center" vertical="center" wrapText="1"/>
    </xf>
    <xf numFmtId="175" fontId="63" fillId="0" borderId="10" xfId="0" applyNumberFormat="1" applyFont="1" applyBorder="1" applyAlignment="1">
      <alignment horizontal="center" vertical="center" wrapText="1"/>
    </xf>
    <xf numFmtId="175" fontId="63" fillId="33" borderId="10" xfId="0" applyNumberFormat="1" applyFont="1" applyFill="1" applyBorder="1" applyAlignment="1">
      <alignment horizontal="center" vertical="center" wrapText="1"/>
    </xf>
    <xf numFmtId="175" fontId="7" fillId="33" borderId="10" xfId="0" applyNumberFormat="1" applyFont="1" applyFill="1" applyBorder="1" applyAlignment="1">
      <alignment horizontal="center" vertical="center" wrapText="1"/>
    </xf>
    <xf numFmtId="0" fontId="0" fillId="0" borderId="0" xfId="0" applyFill="1" applyAlignment="1">
      <alignment/>
    </xf>
    <xf numFmtId="175" fontId="62" fillId="0" borderId="15" xfId="0" applyNumberFormat="1" applyFont="1" applyFill="1" applyBorder="1" applyAlignment="1" applyProtection="1">
      <alignment horizontal="right" wrapText="1"/>
      <protection locked="0"/>
    </xf>
    <xf numFmtId="0" fontId="62" fillId="0" borderId="0" xfId="0" applyFont="1" applyAlignment="1" applyProtection="1">
      <alignment vertical="top" wrapText="1"/>
      <protection locked="0"/>
    </xf>
    <xf numFmtId="0" fontId="62" fillId="0" borderId="0" xfId="0" applyFont="1" applyAlignment="1" applyProtection="1">
      <alignment horizontal="justify" vertical="top" wrapText="1"/>
      <protection locked="0"/>
    </xf>
    <xf numFmtId="0" fontId="62" fillId="0" borderId="0" xfId="0" applyFont="1" applyFill="1" applyAlignment="1" applyProtection="1">
      <alignment vertical="top" wrapText="1"/>
      <protection locked="0"/>
    </xf>
    <xf numFmtId="0" fontId="62" fillId="0" borderId="0" xfId="0" applyFont="1" applyAlignment="1" applyProtection="1">
      <alignment horizontal="center" vertical="top" wrapText="1"/>
      <protection locked="0"/>
    </xf>
    <xf numFmtId="0" fontId="66" fillId="0" borderId="10" xfId="0" applyFont="1" applyBorder="1" applyAlignment="1">
      <alignment horizontal="center" vertical="center" wrapText="1"/>
    </xf>
    <xf numFmtId="0" fontId="62" fillId="33" borderId="10" xfId="0" applyFont="1" applyFill="1" applyBorder="1" applyAlignment="1">
      <alignment horizontal="left" vertical="center" wrapText="1" indent="4"/>
    </xf>
    <xf numFmtId="0" fontId="62" fillId="0" borderId="10" xfId="0" applyFont="1" applyBorder="1" applyAlignment="1">
      <alignment horizontal="left" vertical="center" wrapText="1" indent="4"/>
    </xf>
    <xf numFmtId="0" fontId="63" fillId="0" borderId="10" xfId="0" applyFont="1" applyBorder="1" applyAlignment="1">
      <alignment horizontal="center" vertical="center"/>
    </xf>
    <xf numFmtId="0" fontId="63" fillId="0" borderId="10" xfId="0" applyFont="1" applyFill="1" applyBorder="1" applyAlignment="1">
      <alignment horizontal="left" vertical="center" wrapText="1"/>
    </xf>
    <xf numFmtId="0" fontId="11" fillId="0" borderId="0" xfId="56" applyFont="1" applyAlignment="1">
      <alignment horizontal="left" vertical="top" wrapText="1"/>
      <protection/>
    </xf>
    <xf numFmtId="0" fontId="11" fillId="0" borderId="0" xfId="59" applyFont="1" applyAlignment="1">
      <alignment horizontal="left" vertical="top" wrapText="1"/>
      <protection/>
    </xf>
    <xf numFmtId="0" fontId="12" fillId="0" borderId="0" xfId="0" applyFont="1" applyFill="1" applyBorder="1" applyAlignment="1">
      <alignment horizontal="left"/>
    </xf>
    <xf numFmtId="49" fontId="5" fillId="0" borderId="0" xfId="58" applyNumberFormat="1">
      <alignment/>
      <protection/>
    </xf>
    <xf numFmtId="0" fontId="10" fillId="36" borderId="16" xfId="59" applyFont="1" applyFill="1" applyBorder="1" applyAlignment="1">
      <alignment horizontal="center" vertical="center" wrapText="1"/>
      <protection/>
    </xf>
    <xf numFmtId="0" fontId="9" fillId="0" borderId="16" xfId="59" applyFont="1" applyBorder="1" applyAlignment="1">
      <alignment horizontal="center" vertical="center" wrapText="1"/>
      <protection/>
    </xf>
    <xf numFmtId="0" fontId="10" fillId="0" borderId="0" xfId="59" applyFont="1" applyBorder="1" applyAlignment="1">
      <alignment horizontal="center" vertical="center" wrapText="1"/>
      <protection/>
    </xf>
    <xf numFmtId="0" fontId="46" fillId="0" borderId="0" xfId="0" applyFont="1" applyAlignment="1">
      <alignment horizontal="center"/>
    </xf>
    <xf numFmtId="0" fontId="18" fillId="0" borderId="0" xfId="57" applyNumberFormat="1" applyFont="1" applyAlignment="1">
      <alignment horizontal="center" vertical="center"/>
      <protection/>
    </xf>
    <xf numFmtId="0" fontId="62" fillId="0" borderId="0" xfId="0" applyFont="1" applyAlignment="1" applyProtection="1">
      <alignment horizontal="justify" vertical="top" wrapText="1"/>
      <protection locked="0"/>
    </xf>
    <xf numFmtId="0" fontId="67" fillId="0" borderId="0" xfId="56" applyFont="1" applyAlignment="1">
      <alignment horizontal="center"/>
      <protection/>
    </xf>
    <xf numFmtId="0" fontId="63" fillId="0" borderId="0" xfId="56" applyFont="1">
      <alignment/>
      <protection/>
    </xf>
    <xf numFmtId="0" fontId="66" fillId="13" borderId="17" xfId="0" applyFont="1" applyFill="1" applyBorder="1" applyAlignment="1">
      <alignment horizontal="center"/>
    </xf>
    <xf numFmtId="0" fontId="66" fillId="13" borderId="18" xfId="0" applyFont="1" applyFill="1" applyBorder="1" applyAlignment="1">
      <alignment horizontal="center"/>
    </xf>
    <xf numFmtId="0" fontId="62" fillId="0" borderId="10" xfId="0" applyFont="1" applyBorder="1" applyAlignment="1">
      <alignment horizontal="center" vertical="center" wrapText="1"/>
    </xf>
    <xf numFmtId="0" fontId="68" fillId="0" borderId="0" xfId="0" applyFont="1" applyAlignment="1">
      <alignment horizontal="center" vertical="center" wrapText="1"/>
    </xf>
    <xf numFmtId="0" fontId="5" fillId="0" borderId="19" xfId="52" applyFont="1" applyBorder="1" applyAlignment="1" applyProtection="1">
      <alignment horizontal="center" vertical="top" wrapText="1"/>
      <protection/>
    </xf>
    <xf numFmtId="0" fontId="62" fillId="0" borderId="19" xfId="0" applyFont="1" applyBorder="1" applyAlignment="1">
      <alignment horizontal="center" vertical="top" wrapText="1"/>
    </xf>
    <xf numFmtId="0" fontId="4" fillId="0" borderId="13" xfId="52" applyNumberFormat="1" applyFont="1" applyFill="1" applyBorder="1" applyAlignment="1" applyProtection="1">
      <alignment horizontal="center" wrapText="1"/>
      <protection/>
    </xf>
    <xf numFmtId="0" fontId="5" fillId="0" borderId="19" xfId="53" applyFont="1" applyBorder="1" applyAlignment="1" applyProtection="1">
      <alignment horizontal="center" vertical="top" wrapText="1"/>
      <protection/>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8" fillId="0" borderId="13" xfId="0" applyFont="1" applyBorder="1" applyAlignment="1" applyProtection="1">
      <alignment horizontal="center" wrapText="1"/>
      <protection locked="0"/>
    </xf>
    <xf numFmtId="49" fontId="4" fillId="0" borderId="13" xfId="52" applyNumberFormat="1" applyFont="1" applyFill="1" applyBorder="1" applyAlignment="1" applyProtection="1">
      <alignment horizontal="center" wrapText="1"/>
      <protection locked="0"/>
    </xf>
    <xf numFmtId="0" fontId="69" fillId="0" borderId="13" xfId="0" applyFont="1" applyBorder="1" applyAlignment="1">
      <alignment horizontal="center" vertical="top" wrapText="1"/>
    </xf>
    <xf numFmtId="0" fontId="66" fillId="0" borderId="0" xfId="0" applyFont="1" applyBorder="1" applyAlignment="1">
      <alignment horizontal="center" wrapText="1"/>
    </xf>
    <xf numFmtId="0" fontId="66" fillId="0" borderId="10" xfId="0" applyFont="1" applyBorder="1" applyAlignment="1">
      <alignment horizontal="center" vertical="center" wrapText="1"/>
    </xf>
    <xf numFmtId="0" fontId="62" fillId="0" borderId="20" xfId="0" applyFont="1" applyBorder="1" applyAlignment="1">
      <alignment horizontal="left" vertical="center" wrapText="1"/>
    </xf>
    <xf numFmtId="0" fontId="62" fillId="0" borderId="21" xfId="0" applyFont="1" applyBorder="1" applyAlignment="1">
      <alignment horizontal="left" vertical="center" wrapText="1"/>
    </xf>
    <xf numFmtId="0" fontId="70" fillId="13" borderId="17" xfId="0" applyFont="1" applyFill="1" applyBorder="1" applyAlignment="1">
      <alignment horizontal="center" vertical="center"/>
    </xf>
    <xf numFmtId="0" fontId="70" fillId="13" borderId="22" xfId="0" applyFont="1" applyFill="1" applyBorder="1" applyAlignment="1">
      <alignment horizontal="center" vertical="center"/>
    </xf>
    <xf numFmtId="0" fontId="70" fillId="13" borderId="18" xfId="0" applyFont="1" applyFill="1" applyBorder="1" applyAlignment="1">
      <alignment horizontal="center" vertical="center"/>
    </xf>
    <xf numFmtId="0" fontId="68" fillId="0" borderId="0" xfId="0" applyFont="1" applyAlignment="1">
      <alignment horizontal="center" vertical="center"/>
    </xf>
    <xf numFmtId="0" fontId="62" fillId="0" borderId="11"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2" xfId="0" applyFont="1" applyBorder="1" applyAlignment="1">
      <alignment horizontal="center" vertical="center" wrapText="1"/>
    </xf>
    <xf numFmtId="49" fontId="62" fillId="0" borderId="13" xfId="0" applyNumberFormat="1" applyFont="1" applyBorder="1" applyAlignment="1" applyProtection="1">
      <alignment horizontal="center" wrapText="1"/>
      <protection locked="0"/>
    </xf>
    <xf numFmtId="0" fontId="62" fillId="0" borderId="19" xfId="0" applyFont="1" applyBorder="1" applyAlignment="1" applyProtection="1">
      <alignment horizontal="center" vertical="top" wrapText="1"/>
      <protection locked="0"/>
    </xf>
    <xf numFmtId="0" fontId="62" fillId="0" borderId="0" xfId="0" applyFont="1" applyAlignment="1" applyProtection="1">
      <alignment horizontal="center" vertical="top" wrapText="1"/>
      <protection locked="0"/>
    </xf>
    <xf numFmtId="0" fontId="62" fillId="0" borderId="0" xfId="0" applyFont="1" applyBorder="1" applyAlignment="1" applyProtection="1">
      <alignment horizontal="center" vertical="top" wrapText="1"/>
      <protection locked="0"/>
    </xf>
    <xf numFmtId="0" fontId="62" fillId="0" borderId="0" xfId="0" applyFont="1" applyAlignment="1" applyProtection="1">
      <alignment vertical="top" wrapText="1"/>
      <protection locked="0"/>
    </xf>
    <xf numFmtId="49" fontId="62" fillId="0" borderId="13" xfId="0" applyNumberFormat="1" applyFont="1" applyFill="1" applyBorder="1" applyAlignment="1" applyProtection="1">
      <alignment horizontal="center" wrapText="1"/>
      <protection locked="0"/>
    </xf>
    <xf numFmtId="49" fontId="0" fillId="0" borderId="13" xfId="0" applyNumberFormat="1" applyFill="1" applyBorder="1" applyAlignment="1" applyProtection="1">
      <alignment horizontal="center" wrapText="1"/>
      <protection locked="0"/>
    </xf>
    <xf numFmtId="0" fontId="63" fillId="13" borderId="17" xfId="0" applyFont="1" applyFill="1" applyBorder="1" applyAlignment="1">
      <alignment horizontal="center" vertical="center"/>
    </xf>
    <xf numFmtId="0" fontId="63" fillId="13" borderId="18" xfId="0" applyFont="1" applyFill="1" applyBorder="1" applyAlignment="1">
      <alignment horizontal="center" vertical="center"/>
    </xf>
    <xf numFmtId="0" fontId="18" fillId="0" borderId="0" xfId="57" applyFont="1" applyAlignment="1">
      <alignment horizontal="center" wrapText="1"/>
      <protection/>
    </xf>
    <xf numFmtId="0" fontId="5" fillId="34" borderId="0" xfId="58" applyFill="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2_5-LX" xfId="54"/>
    <cellStyle name="Обычный 3" xfId="55"/>
    <cellStyle name="Обычный 4" xfId="56"/>
    <cellStyle name="Обычный_1-Тоrgi" xfId="57"/>
    <cellStyle name="Обычный_5-LX" xfId="58"/>
    <cellStyle name="Обычный_Агинский БАО_1-Subvencii_0407"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Тысячи [0]_sl100" xfId="66"/>
    <cellStyle name="Тысячи_sl100"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16</xdr:row>
      <xdr:rowOff>180975</xdr:rowOff>
    </xdr:from>
    <xdr:to>
      <xdr:col>0</xdr:col>
      <xdr:colOff>1552575</xdr:colOff>
      <xdr:row>19</xdr:row>
      <xdr:rowOff>152400</xdr:rowOff>
    </xdr:to>
    <xdr:pic>
      <xdr:nvPicPr>
        <xdr:cNvPr id="1" name="CommandButton1"/>
        <xdr:cNvPicPr preferRelativeResize="1">
          <a:picLocks noChangeAspect="1"/>
        </xdr:cNvPicPr>
      </xdr:nvPicPr>
      <xdr:blipFill>
        <a:blip r:embed="rId1"/>
        <a:stretch>
          <a:fillRect/>
        </a:stretch>
      </xdr:blipFill>
      <xdr:spPr>
        <a:xfrm>
          <a:off x="19050" y="4152900"/>
          <a:ext cx="1533525" cy="4286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B14"/>
  <sheetViews>
    <sheetView zoomScalePageLayoutView="0" workbookViewId="0" topLeftCell="A1">
      <selection activeCell="A1" sqref="A1"/>
    </sheetView>
  </sheetViews>
  <sheetFormatPr defaultColWidth="9.140625" defaultRowHeight="15"/>
  <cols>
    <col min="1" max="1" width="120.421875" style="16" customWidth="1"/>
    <col min="2" max="3" width="9.140625" style="16" customWidth="1"/>
    <col min="4" max="16384" width="9.140625" style="16" customWidth="1"/>
  </cols>
  <sheetData>
    <row r="1" ht="20.25">
      <c r="A1" s="101" t="s">
        <v>77</v>
      </c>
    </row>
    <row r="2" ht="15">
      <c r="A2" s="102"/>
    </row>
    <row r="3" ht="15.75">
      <c r="A3" s="17" t="s">
        <v>74</v>
      </c>
    </row>
    <row r="4" ht="16.5" thickBot="1">
      <c r="A4" s="17"/>
    </row>
    <row r="5" ht="29.25" customHeight="1" thickBot="1">
      <c r="A5" s="96" t="s">
        <v>75</v>
      </c>
    </row>
    <row r="6" ht="16.5" thickBot="1">
      <c r="A6" s="17"/>
    </row>
    <row r="7" ht="70.5" customHeight="1" thickBot="1">
      <c r="A7" s="95" t="s">
        <v>79</v>
      </c>
    </row>
    <row r="8" ht="73.5" customHeight="1">
      <c r="A8" s="19" t="s">
        <v>78</v>
      </c>
    </row>
    <row r="9" spans="1:2" ht="63">
      <c r="A9" s="91" t="s">
        <v>166</v>
      </c>
      <c r="B9" s="26"/>
    </row>
    <row r="10" ht="54" customHeight="1">
      <c r="A10" s="92" t="s">
        <v>76</v>
      </c>
    </row>
    <row r="11" ht="34.5" customHeight="1">
      <c r="A11" s="92" t="s">
        <v>178</v>
      </c>
    </row>
    <row r="12" ht="15.75">
      <c r="A12" s="97" t="s">
        <v>179</v>
      </c>
    </row>
    <row r="13" ht="38.25" customHeight="1">
      <c r="A13" s="18" t="s">
        <v>80</v>
      </c>
    </row>
    <row r="14" ht="18" customHeight="1">
      <c r="A14" s="20"/>
    </row>
  </sheetData>
  <sheetProtection sheet="1" objects="1" scenarios="1"/>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3"/>
  <dimension ref="A1:R3"/>
  <sheetViews>
    <sheetView zoomScalePageLayoutView="0" workbookViewId="0" topLeftCell="A1">
      <selection activeCell="A1" sqref="A1:A2"/>
    </sheetView>
  </sheetViews>
  <sheetFormatPr defaultColWidth="9.140625" defaultRowHeight="15"/>
  <cols>
    <col min="1" max="1" width="20.28125" style="44" customWidth="1"/>
    <col min="2" max="2" width="13.28125" style="44" customWidth="1"/>
    <col min="3" max="18" width="8.57421875" style="44" customWidth="1"/>
    <col min="19" max="16384" width="9.140625" style="44" customWidth="1"/>
  </cols>
  <sheetData>
    <row r="1" spans="1:18" ht="27" customHeight="1">
      <c r="A1" s="137" t="s">
        <v>133</v>
      </c>
      <c r="B1" s="43" t="s">
        <v>134</v>
      </c>
      <c r="C1" s="137" t="s">
        <v>135</v>
      </c>
      <c r="D1" s="137"/>
      <c r="E1" s="137" t="s">
        <v>136</v>
      </c>
      <c r="F1" s="137"/>
      <c r="G1" s="137" t="s">
        <v>137</v>
      </c>
      <c r="H1" s="137"/>
      <c r="I1" s="137" t="s">
        <v>138</v>
      </c>
      <c r="J1" s="137"/>
      <c r="K1" s="137" t="s">
        <v>139</v>
      </c>
      <c r="L1" s="137"/>
      <c r="M1" s="137" t="s">
        <v>140</v>
      </c>
      <c r="N1" s="137"/>
      <c r="O1" s="137" t="s">
        <v>141</v>
      </c>
      <c r="P1" s="137"/>
      <c r="Q1" s="137" t="s">
        <v>142</v>
      </c>
      <c r="R1" s="137"/>
    </row>
    <row r="2" spans="1:18" ht="12.75">
      <c r="A2" s="137"/>
      <c r="B2" s="43" t="s">
        <v>143</v>
      </c>
      <c r="C2" s="43" t="s">
        <v>81</v>
      </c>
      <c r="D2" s="43" t="s">
        <v>144</v>
      </c>
      <c r="E2" s="43" t="s">
        <v>81</v>
      </c>
      <c r="F2" s="43" t="s">
        <v>144</v>
      </c>
      <c r="G2" s="43" t="s">
        <v>81</v>
      </c>
      <c r="H2" s="43" t="s">
        <v>144</v>
      </c>
      <c r="I2" s="43" t="s">
        <v>81</v>
      </c>
      <c r="J2" s="43" t="s">
        <v>144</v>
      </c>
      <c r="K2" s="43" t="s">
        <v>81</v>
      </c>
      <c r="L2" s="43" t="s">
        <v>144</v>
      </c>
      <c r="M2" s="43" t="s">
        <v>81</v>
      </c>
      <c r="N2" s="43" t="s">
        <v>144</v>
      </c>
      <c r="O2" s="43" t="s">
        <v>81</v>
      </c>
      <c r="P2" s="43" t="s">
        <v>144</v>
      </c>
      <c r="Q2" s="43" t="s">
        <v>81</v>
      </c>
      <c r="R2" s="43" t="s">
        <v>144</v>
      </c>
    </row>
    <row r="3" spans="1:14" ht="12.75">
      <c r="A3" s="45" t="s">
        <v>145</v>
      </c>
      <c r="B3" s="46">
        <v>1</v>
      </c>
      <c r="C3" s="44">
        <v>1</v>
      </c>
      <c r="D3" s="44">
        <v>5</v>
      </c>
      <c r="E3" s="44">
        <v>12</v>
      </c>
      <c r="F3" s="44">
        <v>1</v>
      </c>
      <c r="I3" s="44">
        <v>1</v>
      </c>
      <c r="J3" s="44">
        <v>3</v>
      </c>
      <c r="K3" s="44">
        <v>14</v>
      </c>
      <c r="L3" s="44">
        <v>1</v>
      </c>
      <c r="M3" s="44">
        <v>1</v>
      </c>
      <c r="N3" s="44">
        <v>4</v>
      </c>
    </row>
  </sheetData>
  <sheetProtection sheet="1" objects="1" scenarios="1"/>
  <mergeCells count="9">
    <mergeCell ref="M1:N1"/>
    <mergeCell ref="O1:P1"/>
    <mergeCell ref="Q1:R1"/>
    <mergeCell ref="A1:A2"/>
    <mergeCell ref="C1:D1"/>
    <mergeCell ref="E1:F1"/>
    <mergeCell ref="G1:H1"/>
    <mergeCell ref="I1:J1"/>
    <mergeCell ref="K1:L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7"/>
  <dimension ref="A1:B2"/>
  <sheetViews>
    <sheetView zoomScalePageLayoutView="0" workbookViewId="0" topLeftCell="A1">
      <selection activeCell="A1" sqref="A1"/>
    </sheetView>
  </sheetViews>
  <sheetFormatPr defaultColWidth="9.140625" defaultRowHeight="15"/>
  <cols>
    <col min="1" max="1" width="52.421875" style="44" bestFit="1" customWidth="1"/>
    <col min="2" max="2" width="3.00390625" style="44" bestFit="1" customWidth="1"/>
    <col min="3" max="16384" width="9.140625" style="44" customWidth="1"/>
  </cols>
  <sheetData>
    <row r="1" spans="1:2" ht="12.75">
      <c r="A1" s="44" t="s">
        <v>176</v>
      </c>
      <c r="B1" s="94" t="s">
        <v>85</v>
      </c>
    </row>
    <row r="2" spans="1:2" ht="12.75">
      <c r="A2" s="44" t="s">
        <v>177</v>
      </c>
      <c r="B2" s="94" t="s">
        <v>86</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H37"/>
  <sheetViews>
    <sheetView showZeros="0" zoomScalePageLayoutView="0" workbookViewId="0" topLeftCell="A1">
      <selection activeCell="E25" sqref="E25"/>
    </sheetView>
  </sheetViews>
  <sheetFormatPr defaultColWidth="9.140625" defaultRowHeight="15"/>
  <cols>
    <col min="1" max="1" width="65.7109375" style="0" customWidth="1"/>
    <col min="2" max="2" width="9.00390625" style="0" customWidth="1"/>
    <col min="3" max="3" width="10.421875" style="0" customWidth="1"/>
    <col min="7" max="7" width="31.57421875" style="0" customWidth="1"/>
  </cols>
  <sheetData>
    <row r="1" spans="1:6" ht="15">
      <c r="A1" s="41" t="str">
        <f>IF(F4="01","220601",IF(F4="02","230601",""))</f>
        <v>220601</v>
      </c>
      <c r="B1" s="47" t="s">
        <v>146</v>
      </c>
      <c r="C1" s="48" t="s">
        <v>186</v>
      </c>
      <c r="D1" s="48" t="s">
        <v>188</v>
      </c>
      <c r="E1" s="49" t="s">
        <v>184</v>
      </c>
      <c r="F1" s="50"/>
    </row>
    <row r="2" spans="1:5" ht="15">
      <c r="A2" s="116" t="s">
        <v>0</v>
      </c>
      <c r="B2" s="116"/>
      <c r="C2" s="116"/>
      <c r="D2" s="116"/>
      <c r="E2" s="116"/>
    </row>
    <row r="3" spans="1:5" ht="28.5" customHeight="1">
      <c r="A3" s="116" t="s">
        <v>117</v>
      </c>
      <c r="B3" s="116"/>
      <c r="C3" s="116"/>
      <c r="D3" s="116"/>
      <c r="E3" s="116"/>
    </row>
    <row r="4" spans="1:6" ht="15.75">
      <c r="A4" s="113" t="s">
        <v>176</v>
      </c>
      <c r="B4" s="113"/>
      <c r="C4" s="113"/>
      <c r="D4" s="113"/>
      <c r="E4" s="113"/>
      <c r="F4" s="98" t="str">
        <f>IF(ISERROR(VLOOKUP(A4,надзоркод,2,G4)),0,VLOOKUP(A4,надзоркод,2,G4))</f>
        <v>01</v>
      </c>
    </row>
    <row r="5" spans="1:5" ht="15">
      <c r="A5" s="108" t="s">
        <v>180</v>
      </c>
      <c r="B5" s="108"/>
      <c r="C5" s="108"/>
      <c r="D5" s="108"/>
      <c r="E5" s="108"/>
    </row>
    <row r="6" spans="1:5" ht="15">
      <c r="A6" s="29" t="s">
        <v>118</v>
      </c>
      <c r="B6" s="67" t="s">
        <v>189</v>
      </c>
      <c r="C6" s="67">
        <v>2021</v>
      </c>
      <c r="D6" s="93" t="s">
        <v>100</v>
      </c>
      <c r="E6" s="11"/>
    </row>
    <row r="7" spans="1:5" ht="15">
      <c r="A7" s="30" t="s">
        <v>101</v>
      </c>
      <c r="B7" s="115" t="s">
        <v>102</v>
      </c>
      <c r="C7" s="115"/>
      <c r="D7" s="30"/>
      <c r="E7" s="30"/>
    </row>
    <row r="8" spans="1:5" ht="15">
      <c r="A8" s="86" t="s">
        <v>1</v>
      </c>
      <c r="B8" s="117" t="s">
        <v>2</v>
      </c>
      <c r="C8" s="117"/>
      <c r="D8" s="117" t="s">
        <v>3</v>
      </c>
      <c r="E8" s="117"/>
    </row>
    <row r="9" spans="1:5" ht="61.5" customHeight="1">
      <c r="A9" s="118" t="s">
        <v>182</v>
      </c>
      <c r="B9" s="105" t="s">
        <v>4</v>
      </c>
      <c r="C9" s="105"/>
      <c r="D9" s="105" t="s">
        <v>110</v>
      </c>
      <c r="E9" s="105"/>
    </row>
    <row r="10" spans="1:5" ht="33.75" customHeight="1">
      <c r="A10" s="119"/>
      <c r="B10" s="105"/>
      <c r="C10" s="105"/>
      <c r="D10" s="105" t="s">
        <v>111</v>
      </c>
      <c r="E10" s="105"/>
    </row>
    <row r="12" spans="1:6" ht="15.75">
      <c r="A12" s="109" t="s">
        <v>185</v>
      </c>
      <c r="B12" s="109"/>
      <c r="C12" s="109"/>
      <c r="D12" s="109"/>
      <c r="E12" s="109"/>
      <c r="F12" s="22"/>
    </row>
    <row r="13" spans="1:6" ht="15" customHeight="1">
      <c r="A13" s="107" t="s">
        <v>112</v>
      </c>
      <c r="B13" s="107"/>
      <c r="C13" s="107"/>
      <c r="D13" s="107"/>
      <c r="E13" s="107"/>
      <c r="F13" s="24"/>
    </row>
    <row r="14" spans="1:6" ht="15.75">
      <c r="A14" s="114" t="s">
        <v>187</v>
      </c>
      <c r="B14" s="114"/>
      <c r="C14" s="114"/>
      <c r="D14" s="114"/>
      <c r="E14" s="114"/>
      <c r="F14" s="23"/>
    </row>
    <row r="15" spans="1:6" ht="15" customHeight="1">
      <c r="A15" s="110" t="s">
        <v>73</v>
      </c>
      <c r="B15" s="110"/>
      <c r="C15" s="110"/>
      <c r="D15" s="110"/>
      <c r="E15" s="110"/>
      <c r="F15" s="25"/>
    </row>
    <row r="16" ht="6.75" customHeight="1"/>
    <row r="17" spans="1:5" ht="15.75" customHeight="1">
      <c r="A17" s="106" t="s">
        <v>15</v>
      </c>
      <c r="B17" s="106"/>
      <c r="C17" s="106"/>
      <c r="D17" s="106"/>
      <c r="E17" s="106"/>
    </row>
    <row r="18" spans="1:5" ht="15" customHeight="1">
      <c r="A18" s="106"/>
      <c r="B18" s="106"/>
      <c r="C18" s="106"/>
      <c r="D18" s="106"/>
      <c r="E18" s="106"/>
    </row>
    <row r="19" ht="5.25" customHeight="1"/>
    <row r="20" spans="1:5" ht="15">
      <c r="A20" s="105" t="s">
        <v>5</v>
      </c>
      <c r="B20" s="111" t="s">
        <v>32</v>
      </c>
      <c r="C20" s="111" t="s">
        <v>31</v>
      </c>
      <c r="D20" s="111" t="s">
        <v>33</v>
      </c>
      <c r="E20" s="105" t="s">
        <v>6</v>
      </c>
    </row>
    <row r="21" spans="1:8" ht="15">
      <c r="A21" s="105"/>
      <c r="B21" s="112"/>
      <c r="C21" s="112"/>
      <c r="D21" s="112"/>
      <c r="E21" s="105"/>
      <c r="G21" s="103" t="s">
        <v>70</v>
      </c>
      <c r="H21" s="104"/>
    </row>
    <row r="22" spans="1:8" ht="15">
      <c r="A22" s="2">
        <v>1</v>
      </c>
      <c r="B22" s="2">
        <v>2</v>
      </c>
      <c r="C22" s="2">
        <v>3</v>
      </c>
      <c r="D22" s="2">
        <v>4</v>
      </c>
      <c r="E22" s="2">
        <v>5</v>
      </c>
      <c r="G22" s="35" t="s">
        <v>113</v>
      </c>
      <c r="H22" s="76">
        <f>IF(E26&gt;=SUM(E27:E30),0,E26-SUM(E27:E30))</f>
        <v>0</v>
      </c>
    </row>
    <row r="23" spans="1:8" ht="25.5">
      <c r="A23" s="3" t="s">
        <v>7</v>
      </c>
      <c r="B23" s="28" t="s">
        <v>85</v>
      </c>
      <c r="C23" s="27" t="s">
        <v>8</v>
      </c>
      <c r="D23" s="27">
        <v>642</v>
      </c>
      <c r="E23" s="73"/>
      <c r="G23" s="35" t="s">
        <v>181</v>
      </c>
      <c r="H23" s="76">
        <f>IF(E23&lt;=SUM(E36:E37),0,E23-SUM(E36:E37))</f>
        <v>0</v>
      </c>
    </row>
    <row r="24" spans="1:8" ht="25.5">
      <c r="A24" s="3" t="s">
        <v>131</v>
      </c>
      <c r="B24" s="28" t="s">
        <v>86</v>
      </c>
      <c r="C24" s="27" t="s">
        <v>8</v>
      </c>
      <c r="D24" s="27">
        <v>642</v>
      </c>
      <c r="E24" s="74">
        <f>SUM(E25,E26,E31,E32,E33)</f>
        <v>0</v>
      </c>
      <c r="G24" s="90" t="s">
        <v>116</v>
      </c>
      <c r="H24" s="76">
        <f>IF(E23&gt;=E34,0,E23-E34)</f>
        <v>0</v>
      </c>
    </row>
    <row r="25" spans="1:8" ht="38.25">
      <c r="A25" s="42" t="s">
        <v>115</v>
      </c>
      <c r="B25" s="28" t="s">
        <v>87</v>
      </c>
      <c r="C25" s="27" t="s">
        <v>8</v>
      </c>
      <c r="D25" s="27">
        <v>642</v>
      </c>
      <c r="E25" s="73"/>
      <c r="G25" s="35" t="s">
        <v>114</v>
      </c>
      <c r="H25" s="76">
        <f>IF(E34&gt;=E35,0,E34-E35)</f>
        <v>0</v>
      </c>
    </row>
    <row r="26" spans="1:5" ht="38.25">
      <c r="A26" s="42" t="s">
        <v>126</v>
      </c>
      <c r="B26" s="28" t="s">
        <v>88</v>
      </c>
      <c r="C26" s="27" t="s">
        <v>8</v>
      </c>
      <c r="D26" s="27">
        <v>642</v>
      </c>
      <c r="E26" s="75"/>
    </row>
    <row r="27" spans="1:6" ht="76.5">
      <c r="A27" s="87" t="s">
        <v>130</v>
      </c>
      <c r="B27" s="28" t="s">
        <v>89</v>
      </c>
      <c r="C27" s="27" t="s">
        <v>8</v>
      </c>
      <c r="D27" s="27">
        <v>642</v>
      </c>
      <c r="E27" s="73"/>
      <c r="F27" s="14"/>
    </row>
    <row r="28" spans="1:5" ht="76.5">
      <c r="A28" s="88" t="s">
        <v>129</v>
      </c>
      <c r="B28" s="28" t="s">
        <v>90</v>
      </c>
      <c r="C28" s="27" t="s">
        <v>8</v>
      </c>
      <c r="D28" s="27">
        <v>642</v>
      </c>
      <c r="E28" s="73"/>
    </row>
    <row r="29" spans="1:5" ht="25.5">
      <c r="A29" s="88" t="s">
        <v>128</v>
      </c>
      <c r="B29" s="28" t="s">
        <v>91</v>
      </c>
      <c r="C29" s="27" t="s">
        <v>8</v>
      </c>
      <c r="D29" s="27">
        <v>642</v>
      </c>
      <c r="E29" s="73"/>
    </row>
    <row r="30" spans="1:5" ht="15">
      <c r="A30" s="88" t="s">
        <v>127</v>
      </c>
      <c r="B30" s="28" t="s">
        <v>92</v>
      </c>
      <c r="C30" s="27" t="s">
        <v>8</v>
      </c>
      <c r="D30" s="27">
        <v>642</v>
      </c>
      <c r="E30" s="73"/>
    </row>
    <row r="31" spans="1:5" ht="51">
      <c r="A31" s="12" t="s">
        <v>9</v>
      </c>
      <c r="B31" s="28" t="s">
        <v>93</v>
      </c>
      <c r="C31" s="27" t="s">
        <v>8</v>
      </c>
      <c r="D31" s="27">
        <v>642</v>
      </c>
      <c r="E31" s="73"/>
    </row>
    <row r="32" spans="1:5" ht="38.25">
      <c r="A32" s="12" t="s">
        <v>10</v>
      </c>
      <c r="B32" s="28" t="s">
        <v>94</v>
      </c>
      <c r="C32" s="27" t="s">
        <v>8</v>
      </c>
      <c r="D32" s="27">
        <v>642</v>
      </c>
      <c r="E32" s="73"/>
    </row>
    <row r="33" spans="1:5" ht="25.5">
      <c r="A33" s="12" t="s">
        <v>11</v>
      </c>
      <c r="B33" s="28" t="s">
        <v>95</v>
      </c>
      <c r="C33" s="27" t="s">
        <v>8</v>
      </c>
      <c r="D33" s="27">
        <v>642</v>
      </c>
      <c r="E33" s="73"/>
    </row>
    <row r="34" spans="1:5" ht="38.25">
      <c r="A34" s="3" t="s">
        <v>132</v>
      </c>
      <c r="B34" s="28" t="s">
        <v>96</v>
      </c>
      <c r="C34" s="27" t="s">
        <v>8</v>
      </c>
      <c r="D34" s="27">
        <v>642</v>
      </c>
      <c r="E34" s="73"/>
    </row>
    <row r="35" spans="1:5" ht="15">
      <c r="A35" s="12" t="s">
        <v>12</v>
      </c>
      <c r="B35" s="28" t="s">
        <v>97</v>
      </c>
      <c r="C35" s="27" t="s">
        <v>8</v>
      </c>
      <c r="D35" s="27">
        <v>642</v>
      </c>
      <c r="E35" s="73"/>
    </row>
    <row r="36" spans="1:5" ht="15">
      <c r="A36" s="3" t="s">
        <v>13</v>
      </c>
      <c r="B36" s="28" t="s">
        <v>98</v>
      </c>
      <c r="C36" s="27" t="s">
        <v>8</v>
      </c>
      <c r="D36" s="27">
        <v>642</v>
      </c>
      <c r="E36" s="73"/>
    </row>
    <row r="37" spans="1:5" ht="15">
      <c r="A37" s="3" t="s">
        <v>14</v>
      </c>
      <c r="B37" s="28" t="s">
        <v>99</v>
      </c>
      <c r="C37" s="27" t="s">
        <v>8</v>
      </c>
      <c r="D37" s="27">
        <v>642</v>
      </c>
      <c r="E37" s="73"/>
    </row>
  </sheetData>
  <sheetProtection sheet="1" objects="1" scenarios="1"/>
  <mergeCells count="22">
    <mergeCell ref="A4:E4"/>
    <mergeCell ref="A14:E14"/>
    <mergeCell ref="B7:C7"/>
    <mergeCell ref="A2:E2"/>
    <mergeCell ref="D8:E8"/>
    <mergeCell ref="D9:E9"/>
    <mergeCell ref="D10:E10"/>
    <mergeCell ref="A3:E3"/>
    <mergeCell ref="A9:A10"/>
    <mergeCell ref="B8:C8"/>
    <mergeCell ref="A5:E5"/>
    <mergeCell ref="A12:E12"/>
    <mergeCell ref="A15:E15"/>
    <mergeCell ref="B20:B21"/>
    <mergeCell ref="C20:C21"/>
    <mergeCell ref="D20:D21"/>
    <mergeCell ref="G21:H21"/>
    <mergeCell ref="A20:A21"/>
    <mergeCell ref="E20:E21"/>
    <mergeCell ref="A17:E18"/>
    <mergeCell ref="A13:E13"/>
    <mergeCell ref="B9:C10"/>
  </mergeCells>
  <dataValidations count="5">
    <dataValidation allowBlank="1" prompt="Выберите или введите наименование лесничества" sqref="F14"/>
    <dataValidation allowBlank="1" prompt="Выберите наименование организации" errorTitle="ОШИБКА!" error="Воспользуйтесь выпадающим списком" sqref="A12:F12 A14:E14"/>
    <dataValidation type="list" allowBlank="1" showInputMessage="1" showErrorMessage="1" prompt="выберите год" errorTitle="ОШИБКА!" error="Воспользуйтесь выпадающим списком" sqref="C6">
      <formula1>"2020,2021,2022"</formula1>
    </dataValidation>
    <dataValidation type="list" allowBlank="1" showInputMessage="1" showErrorMessage="1" prompt="выберите период" errorTitle="ОШИБКА!" error="Воспользуйтесь выпадающим списком" sqref="B6">
      <formula1>"июнь,декабрь"</formula1>
    </dataValidation>
    <dataValidation type="list" allowBlank="1" showInputMessage="1" showErrorMessage="1" prompt="Выберите контрольную функцию" errorTitle="ОШИБКА!" error="Воспользуйтесь выпадающим списком" sqref="A4:E4">
      <formula1>надзор</formula1>
    </dataValidation>
  </dataValidations>
  <printOptions/>
  <pageMargins left="0.7086614173228347" right="0.7086614173228347" top="0.7480314960629921" bottom="0.7480314960629921" header="0.31496062992125984" footer="0.31496062992125984"/>
  <pageSetup firstPageNumber="1" useFirstPageNumber="1" horizontalDpi="600" verticalDpi="600" orientation="portrait" paperSize="9" scale="84" r:id="rId3"/>
  <headerFooter>
    <oddFooter>&amp;C&amp;P</oddFooter>
  </headerFooter>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Лист4"/>
  <dimension ref="A1:M41"/>
  <sheetViews>
    <sheetView showZeros="0" zoomScalePageLayoutView="0" workbookViewId="0" topLeftCell="A4">
      <selection activeCell="A1" sqref="A1"/>
    </sheetView>
  </sheetViews>
  <sheetFormatPr defaultColWidth="9.140625" defaultRowHeight="15"/>
  <cols>
    <col min="1" max="1" width="68.7109375" style="0" customWidth="1"/>
    <col min="2" max="2" width="7.421875" style="0" customWidth="1"/>
    <col min="3" max="3" width="10.00390625" style="0" customWidth="1"/>
    <col min="6" max="6" width="10.00390625" style="0" bestFit="1" customWidth="1"/>
    <col min="7" max="7" width="11.7109375" style="0" customWidth="1"/>
    <col min="10" max="10" width="28.7109375" style="0" bestFit="1" customWidth="1"/>
    <col min="11" max="13" width="9.421875" style="0" customWidth="1"/>
  </cols>
  <sheetData>
    <row r="1" spans="1:5" ht="15">
      <c r="A1" s="38">
        <f>IF('220601'!A1="","",'220601'!A1+1)</f>
        <v>220602</v>
      </c>
      <c r="B1" s="47" t="s">
        <v>146</v>
      </c>
      <c r="C1" s="48" t="str">
        <f>'220601'!C1</f>
        <v>069</v>
      </c>
      <c r="D1" s="48"/>
      <c r="E1" s="49"/>
    </row>
    <row r="2" ht="15">
      <c r="A2" s="21"/>
    </row>
    <row r="3" spans="1:7" ht="15" customHeight="1">
      <c r="A3" s="123" t="s">
        <v>34</v>
      </c>
      <c r="B3" s="123"/>
      <c r="C3" s="123"/>
      <c r="D3" s="123"/>
      <c r="E3" s="123"/>
      <c r="F3" s="123"/>
      <c r="G3" s="123"/>
    </row>
    <row r="5" spans="1:7" ht="15" customHeight="1">
      <c r="A5" s="124" t="s">
        <v>5</v>
      </c>
      <c r="B5" s="124" t="s">
        <v>16</v>
      </c>
      <c r="C5" s="125" t="s">
        <v>71</v>
      </c>
      <c r="D5" s="125" t="s">
        <v>33</v>
      </c>
      <c r="E5" s="125" t="s">
        <v>119</v>
      </c>
      <c r="F5" s="124" t="s">
        <v>17</v>
      </c>
      <c r="G5" s="124"/>
    </row>
    <row r="6" spans="1:13" ht="25.5" customHeight="1">
      <c r="A6" s="124"/>
      <c r="B6" s="124"/>
      <c r="C6" s="126"/>
      <c r="D6" s="126"/>
      <c r="E6" s="126"/>
      <c r="F6" s="9" t="s">
        <v>18</v>
      </c>
      <c r="G6" s="9" t="s">
        <v>19</v>
      </c>
      <c r="J6" s="120" t="s">
        <v>70</v>
      </c>
      <c r="K6" s="121"/>
      <c r="L6" s="121"/>
      <c r="M6" s="122"/>
    </row>
    <row r="7" spans="1:13" ht="15">
      <c r="A7" s="9">
        <v>1</v>
      </c>
      <c r="B7" s="9">
        <v>2</v>
      </c>
      <c r="C7" s="9">
        <v>3</v>
      </c>
      <c r="D7" s="9">
        <v>4</v>
      </c>
      <c r="E7" s="9">
        <v>5</v>
      </c>
      <c r="F7" s="9">
        <v>6</v>
      </c>
      <c r="G7" s="9">
        <v>7</v>
      </c>
      <c r="J7" s="89" t="s">
        <v>167</v>
      </c>
      <c r="K7" s="89" t="s">
        <v>82</v>
      </c>
      <c r="L7" s="89" t="s">
        <v>83</v>
      </c>
      <c r="M7" s="89" t="s">
        <v>84</v>
      </c>
    </row>
    <row r="8" spans="1:13" ht="26.25">
      <c r="A8" s="5" t="s">
        <v>20</v>
      </c>
      <c r="B8" s="6">
        <v>16</v>
      </c>
      <c r="C8" s="6" t="s">
        <v>8</v>
      </c>
      <c r="D8" s="6">
        <v>642</v>
      </c>
      <c r="E8" s="68"/>
      <c r="F8" s="6" t="s">
        <v>21</v>
      </c>
      <c r="G8" s="6" t="s">
        <v>21</v>
      </c>
      <c r="J8" s="37" t="s">
        <v>103</v>
      </c>
      <c r="K8" s="76">
        <f>IF(E12&gt;=E11,0,E12-E11)</f>
        <v>0</v>
      </c>
      <c r="L8" s="76">
        <f>IF(F12&gt;=F11,0,F12-F11)</f>
        <v>0</v>
      </c>
      <c r="M8" s="76">
        <f>IF(G12&gt;=G11,0,G12-G11)</f>
        <v>0</v>
      </c>
    </row>
    <row r="9" spans="1:13" ht="90">
      <c r="A9" s="5" t="s">
        <v>22</v>
      </c>
      <c r="B9" s="6">
        <v>17</v>
      </c>
      <c r="C9" s="6" t="s">
        <v>8</v>
      </c>
      <c r="D9" s="6">
        <v>642</v>
      </c>
      <c r="E9" s="68"/>
      <c r="F9" s="6" t="s">
        <v>21</v>
      </c>
      <c r="G9" s="6" t="s">
        <v>21</v>
      </c>
      <c r="J9" s="37" t="s">
        <v>168</v>
      </c>
      <c r="K9" s="76">
        <f>IF(E26&gt;=SUM(E27:E29),0,E26-SUM(E27:E29))</f>
        <v>0</v>
      </c>
      <c r="L9" s="76">
        <f>IF(F26&gt;=SUM(F27:F29),0,F26-SUM(F27:F29))</f>
        <v>0</v>
      </c>
      <c r="M9" s="76">
        <f>IF(G26&gt;=SUM(G27:G29),0,G26-SUM(G27:G29))</f>
        <v>0</v>
      </c>
    </row>
    <row r="10" spans="1:13" ht="90">
      <c r="A10" s="5" t="s">
        <v>23</v>
      </c>
      <c r="B10" s="6">
        <v>18</v>
      </c>
      <c r="C10" s="6" t="s">
        <v>8</v>
      </c>
      <c r="D10" s="6">
        <v>642</v>
      </c>
      <c r="E10" s="68"/>
      <c r="F10" s="6" t="s">
        <v>21</v>
      </c>
      <c r="G10" s="6" t="s">
        <v>21</v>
      </c>
      <c r="J10" s="37" t="s">
        <v>169</v>
      </c>
      <c r="K10" s="76">
        <f>IF(E30&gt;=SUM(E31:E33),0,E30-SUM(E31:E33))</f>
        <v>0</v>
      </c>
      <c r="L10" s="76">
        <f>IF(F30&gt;=SUM(F31:F33),0,F30-SUM(F31:F33))</f>
        <v>0</v>
      </c>
      <c r="M10" s="76">
        <f>IF(G30&gt;=SUM(G31:G33),0,G30-SUM(G31:G33))</f>
        <v>0</v>
      </c>
    </row>
    <row r="11" spans="1:13" ht="26.25">
      <c r="A11" s="5" t="s">
        <v>24</v>
      </c>
      <c r="B11" s="6">
        <v>19</v>
      </c>
      <c r="C11" s="6" t="s">
        <v>8</v>
      </c>
      <c r="D11" s="6">
        <v>642</v>
      </c>
      <c r="E11" s="69">
        <f>SUM(F11,G11)</f>
        <v>0</v>
      </c>
      <c r="F11" s="70"/>
      <c r="G11" s="70"/>
      <c r="H11" s="15"/>
      <c r="L11" s="80"/>
      <c r="M11" s="80"/>
    </row>
    <row r="12" spans="1:7" ht="15">
      <c r="A12" s="5" t="s">
        <v>120</v>
      </c>
      <c r="B12" s="6">
        <v>20</v>
      </c>
      <c r="C12" s="6" t="s">
        <v>8</v>
      </c>
      <c r="D12" s="6">
        <v>642</v>
      </c>
      <c r="E12" s="69">
        <f>SUM(F12,G12)</f>
        <v>0</v>
      </c>
      <c r="F12" s="69">
        <f>SUM(F13,F14,F15)</f>
        <v>0</v>
      </c>
      <c r="G12" s="69">
        <f>SUM(G13,G14,G15)</f>
        <v>0</v>
      </c>
    </row>
    <row r="13" spans="1:7" ht="26.25">
      <c r="A13" s="8" t="s">
        <v>104</v>
      </c>
      <c r="B13" s="6">
        <v>21</v>
      </c>
      <c r="C13" s="6" t="s">
        <v>8</v>
      </c>
      <c r="D13" s="6">
        <v>642</v>
      </c>
      <c r="E13" s="69">
        <f aca="true" t="shared" si="0" ref="E13:E41">SUM(F13,G13)</f>
        <v>0</v>
      </c>
      <c r="F13" s="70"/>
      <c r="G13" s="70"/>
    </row>
    <row r="14" spans="1:7" ht="39">
      <c r="A14" s="8" t="s">
        <v>25</v>
      </c>
      <c r="B14" s="6">
        <v>22</v>
      </c>
      <c r="C14" s="6" t="s">
        <v>8</v>
      </c>
      <c r="D14" s="6">
        <v>642</v>
      </c>
      <c r="E14" s="69">
        <f t="shared" si="0"/>
        <v>0</v>
      </c>
      <c r="F14" s="70"/>
      <c r="G14" s="70"/>
    </row>
    <row r="15" spans="1:7" ht="26.25">
      <c r="A15" s="8" t="s">
        <v>26</v>
      </c>
      <c r="B15" s="6">
        <v>23</v>
      </c>
      <c r="C15" s="6" t="s">
        <v>8</v>
      </c>
      <c r="D15" s="6">
        <v>642</v>
      </c>
      <c r="E15" s="69">
        <f t="shared" si="0"/>
        <v>0</v>
      </c>
      <c r="F15" s="70"/>
      <c r="G15" s="70"/>
    </row>
    <row r="16" spans="1:7" ht="39">
      <c r="A16" s="5" t="s">
        <v>27</v>
      </c>
      <c r="B16" s="6">
        <v>24</v>
      </c>
      <c r="C16" s="6" t="s">
        <v>8</v>
      </c>
      <c r="D16" s="6">
        <v>642</v>
      </c>
      <c r="E16" s="69">
        <f t="shared" si="0"/>
        <v>0</v>
      </c>
      <c r="F16" s="70"/>
      <c r="G16" s="70"/>
    </row>
    <row r="17" spans="1:9" ht="26.25">
      <c r="A17" s="5" t="s">
        <v>28</v>
      </c>
      <c r="B17" s="6">
        <v>25</v>
      </c>
      <c r="C17" s="6" t="s">
        <v>8</v>
      </c>
      <c r="D17" s="6">
        <v>642</v>
      </c>
      <c r="E17" s="69">
        <f t="shared" si="0"/>
        <v>0</v>
      </c>
      <c r="F17" s="70"/>
      <c r="G17" s="70"/>
      <c r="I17" s="14"/>
    </row>
    <row r="18" spans="1:7" ht="26.25">
      <c r="A18" s="5" t="s">
        <v>121</v>
      </c>
      <c r="B18" s="6">
        <v>26</v>
      </c>
      <c r="C18" s="6" t="s">
        <v>8</v>
      </c>
      <c r="D18" s="6">
        <v>642</v>
      </c>
      <c r="E18" s="69">
        <f t="shared" si="0"/>
        <v>0</v>
      </c>
      <c r="F18" s="69">
        <f>SUM(F19:F26)</f>
        <v>0</v>
      </c>
      <c r="G18" s="69">
        <f>SUM(G19:G26)</f>
        <v>0</v>
      </c>
    </row>
    <row r="19" spans="1:7" ht="39">
      <c r="A19" s="8" t="s">
        <v>105</v>
      </c>
      <c r="B19" s="6">
        <v>27</v>
      </c>
      <c r="C19" s="6" t="s">
        <v>8</v>
      </c>
      <c r="D19" s="6">
        <v>642</v>
      </c>
      <c r="E19" s="69">
        <f t="shared" si="0"/>
        <v>0</v>
      </c>
      <c r="F19" s="70"/>
      <c r="G19" s="70"/>
    </row>
    <row r="20" spans="1:7" ht="15">
      <c r="A20" s="8" t="s">
        <v>29</v>
      </c>
      <c r="B20" s="6">
        <v>28</v>
      </c>
      <c r="C20" s="6" t="s">
        <v>8</v>
      </c>
      <c r="D20" s="6">
        <v>642</v>
      </c>
      <c r="E20" s="69">
        <f t="shared" si="0"/>
        <v>0</v>
      </c>
      <c r="F20" s="70"/>
      <c r="G20" s="70"/>
    </row>
    <row r="21" spans="1:7" ht="15">
      <c r="A21" s="8" t="s">
        <v>30</v>
      </c>
      <c r="B21" s="6">
        <v>29</v>
      </c>
      <c r="C21" s="6" t="s">
        <v>8</v>
      </c>
      <c r="D21" s="6">
        <v>642</v>
      </c>
      <c r="E21" s="69">
        <f t="shared" si="0"/>
        <v>0</v>
      </c>
      <c r="F21" s="70"/>
      <c r="G21" s="70"/>
    </row>
    <row r="22" spans="1:7" ht="26.25">
      <c r="A22" s="8" t="s">
        <v>35</v>
      </c>
      <c r="B22" s="6">
        <v>30</v>
      </c>
      <c r="C22" s="6" t="s">
        <v>8</v>
      </c>
      <c r="D22" s="6">
        <v>642</v>
      </c>
      <c r="E22" s="69">
        <f t="shared" si="0"/>
        <v>0</v>
      </c>
      <c r="F22" s="70"/>
      <c r="G22" s="70"/>
    </row>
    <row r="23" spans="1:7" ht="15">
      <c r="A23" s="8" t="s">
        <v>36</v>
      </c>
      <c r="B23" s="6">
        <v>31</v>
      </c>
      <c r="C23" s="6" t="s">
        <v>8</v>
      </c>
      <c r="D23" s="6">
        <v>642</v>
      </c>
      <c r="E23" s="69">
        <f t="shared" si="0"/>
        <v>0</v>
      </c>
      <c r="F23" s="70"/>
      <c r="G23" s="70"/>
    </row>
    <row r="24" spans="1:7" ht="15">
      <c r="A24" s="8" t="s">
        <v>37</v>
      </c>
      <c r="B24" s="6">
        <v>32</v>
      </c>
      <c r="C24" s="6" t="s">
        <v>8</v>
      </c>
      <c r="D24" s="6">
        <v>642</v>
      </c>
      <c r="E24" s="69">
        <f t="shared" si="0"/>
        <v>0</v>
      </c>
      <c r="F24" s="70"/>
      <c r="G24" s="70"/>
    </row>
    <row r="25" spans="1:7" ht="15">
      <c r="A25" s="8" t="s">
        <v>38</v>
      </c>
      <c r="B25" s="6">
        <v>33</v>
      </c>
      <c r="C25" s="6" t="s">
        <v>8</v>
      </c>
      <c r="D25" s="6">
        <v>642</v>
      </c>
      <c r="E25" s="69">
        <f t="shared" si="0"/>
        <v>0</v>
      </c>
      <c r="F25" s="70"/>
      <c r="G25" s="70"/>
    </row>
    <row r="26" spans="1:7" ht="15">
      <c r="A26" s="8" t="s">
        <v>124</v>
      </c>
      <c r="B26" s="6">
        <v>34</v>
      </c>
      <c r="C26" s="6" t="s">
        <v>8</v>
      </c>
      <c r="D26" s="6">
        <v>642</v>
      </c>
      <c r="E26" s="69">
        <f t="shared" si="0"/>
        <v>0</v>
      </c>
      <c r="F26" s="70"/>
      <c r="G26" s="70"/>
    </row>
    <row r="27" spans="1:7" ht="26.25">
      <c r="A27" s="8" t="s">
        <v>106</v>
      </c>
      <c r="B27" s="6">
        <v>35</v>
      </c>
      <c r="C27" s="6" t="s">
        <v>8</v>
      </c>
      <c r="D27" s="6">
        <v>642</v>
      </c>
      <c r="E27" s="69">
        <f t="shared" si="0"/>
        <v>0</v>
      </c>
      <c r="F27" s="70"/>
      <c r="G27" s="70"/>
    </row>
    <row r="28" spans="1:7" ht="15">
      <c r="A28" s="8" t="s">
        <v>39</v>
      </c>
      <c r="B28" s="6">
        <v>36</v>
      </c>
      <c r="C28" s="6" t="s">
        <v>8</v>
      </c>
      <c r="D28" s="6">
        <v>642</v>
      </c>
      <c r="E28" s="69">
        <f t="shared" si="0"/>
        <v>0</v>
      </c>
      <c r="F28" s="70"/>
      <c r="G28" s="70"/>
    </row>
    <row r="29" spans="1:7" ht="15">
      <c r="A29" s="8" t="s">
        <v>40</v>
      </c>
      <c r="B29" s="6">
        <v>37</v>
      </c>
      <c r="C29" s="6" t="s">
        <v>8</v>
      </c>
      <c r="D29" s="6">
        <v>642</v>
      </c>
      <c r="E29" s="69">
        <f t="shared" si="0"/>
        <v>0</v>
      </c>
      <c r="F29" s="70"/>
      <c r="G29" s="70"/>
    </row>
    <row r="30" spans="1:7" ht="15">
      <c r="A30" s="5" t="s">
        <v>122</v>
      </c>
      <c r="B30" s="6">
        <v>38</v>
      </c>
      <c r="C30" s="6" t="s">
        <v>41</v>
      </c>
      <c r="D30" s="6">
        <v>384</v>
      </c>
      <c r="E30" s="69">
        <f t="shared" si="0"/>
        <v>0</v>
      </c>
      <c r="F30" s="70"/>
      <c r="G30" s="70"/>
    </row>
    <row r="31" spans="1:7" ht="26.25">
      <c r="A31" s="8" t="s">
        <v>107</v>
      </c>
      <c r="B31" s="6">
        <v>39</v>
      </c>
      <c r="C31" s="6" t="s">
        <v>41</v>
      </c>
      <c r="D31" s="6">
        <v>384</v>
      </c>
      <c r="E31" s="69">
        <f t="shared" si="0"/>
        <v>0</v>
      </c>
      <c r="F31" s="70"/>
      <c r="G31" s="70"/>
    </row>
    <row r="32" spans="1:7" ht="15">
      <c r="A32" s="8" t="s">
        <v>39</v>
      </c>
      <c r="B32" s="6">
        <v>40</v>
      </c>
      <c r="C32" s="6" t="s">
        <v>41</v>
      </c>
      <c r="D32" s="6">
        <v>384</v>
      </c>
      <c r="E32" s="69">
        <f t="shared" si="0"/>
        <v>0</v>
      </c>
      <c r="F32" s="70"/>
      <c r="G32" s="70"/>
    </row>
    <row r="33" spans="1:7" ht="15">
      <c r="A33" s="8" t="s">
        <v>40</v>
      </c>
      <c r="B33" s="6">
        <v>41</v>
      </c>
      <c r="C33" s="6" t="s">
        <v>41</v>
      </c>
      <c r="D33" s="6">
        <v>384</v>
      </c>
      <c r="E33" s="69">
        <f t="shared" si="0"/>
        <v>0</v>
      </c>
      <c r="F33" s="70"/>
      <c r="G33" s="70"/>
    </row>
    <row r="34" spans="1:7" ht="15">
      <c r="A34" s="5" t="s">
        <v>42</v>
      </c>
      <c r="B34" s="6">
        <v>42</v>
      </c>
      <c r="C34" s="6" t="s">
        <v>41</v>
      </c>
      <c r="D34" s="6">
        <v>384</v>
      </c>
      <c r="E34" s="69">
        <f t="shared" si="0"/>
        <v>0</v>
      </c>
      <c r="F34" s="70"/>
      <c r="G34" s="70"/>
    </row>
    <row r="35" spans="1:7" ht="39">
      <c r="A35" s="5" t="s">
        <v>43</v>
      </c>
      <c r="B35" s="6">
        <v>43</v>
      </c>
      <c r="C35" s="6" t="s">
        <v>8</v>
      </c>
      <c r="D35" s="6">
        <v>642</v>
      </c>
      <c r="E35" s="69">
        <f t="shared" si="0"/>
        <v>0</v>
      </c>
      <c r="F35" s="70"/>
      <c r="G35" s="70"/>
    </row>
    <row r="36" spans="1:7" ht="26.25">
      <c r="A36" s="36" t="s">
        <v>44</v>
      </c>
      <c r="B36" s="6">
        <v>44</v>
      </c>
      <c r="C36" s="6" t="s">
        <v>8</v>
      </c>
      <c r="D36" s="6">
        <v>642</v>
      </c>
      <c r="E36" s="69">
        <f t="shared" si="0"/>
        <v>0</v>
      </c>
      <c r="F36" s="70"/>
      <c r="G36" s="70"/>
    </row>
    <row r="37" spans="1:7" ht="26.25">
      <c r="A37" s="5" t="s">
        <v>123</v>
      </c>
      <c r="B37" s="6">
        <v>45</v>
      </c>
      <c r="C37" s="6" t="s">
        <v>8</v>
      </c>
      <c r="D37" s="6">
        <v>642</v>
      </c>
      <c r="E37" s="69">
        <f t="shared" si="0"/>
        <v>0</v>
      </c>
      <c r="F37" s="69">
        <f>SUM(F38:F40)</f>
        <v>0</v>
      </c>
      <c r="G37" s="69">
        <f>SUM(G38:G40)</f>
        <v>0</v>
      </c>
    </row>
    <row r="38" spans="1:7" ht="26.25">
      <c r="A38" s="8" t="s">
        <v>108</v>
      </c>
      <c r="B38" s="6">
        <v>46</v>
      </c>
      <c r="C38" s="6" t="s">
        <v>8</v>
      </c>
      <c r="D38" s="6">
        <v>642</v>
      </c>
      <c r="E38" s="69">
        <f t="shared" si="0"/>
        <v>0</v>
      </c>
      <c r="F38" s="70"/>
      <c r="G38" s="70"/>
    </row>
    <row r="39" spans="1:7" ht="15">
      <c r="A39" s="8" t="s">
        <v>45</v>
      </c>
      <c r="B39" s="6">
        <v>47</v>
      </c>
      <c r="C39" s="6" t="s">
        <v>8</v>
      </c>
      <c r="D39" s="6">
        <v>642</v>
      </c>
      <c r="E39" s="69">
        <f t="shared" si="0"/>
        <v>0</v>
      </c>
      <c r="F39" s="70"/>
      <c r="G39" s="70"/>
    </row>
    <row r="40" spans="1:7" ht="26.25">
      <c r="A40" s="8" t="s">
        <v>46</v>
      </c>
      <c r="B40" s="6">
        <v>48</v>
      </c>
      <c r="C40" s="6" t="s">
        <v>8</v>
      </c>
      <c r="D40" s="6">
        <v>642</v>
      </c>
      <c r="E40" s="69">
        <f t="shared" si="0"/>
        <v>0</v>
      </c>
      <c r="F40" s="70"/>
      <c r="G40" s="70"/>
    </row>
    <row r="41" spans="1:7" ht="51.75">
      <c r="A41" s="5" t="s">
        <v>47</v>
      </c>
      <c r="B41" s="6">
        <v>49</v>
      </c>
      <c r="C41" s="6" t="s">
        <v>8</v>
      </c>
      <c r="D41" s="6">
        <v>642</v>
      </c>
      <c r="E41" s="69">
        <f t="shared" si="0"/>
        <v>0</v>
      </c>
      <c r="F41" s="70"/>
      <c r="G41" s="70"/>
    </row>
  </sheetData>
  <sheetProtection sheet="1" objects="1" scenarios="1"/>
  <mergeCells count="8">
    <mergeCell ref="J6:M6"/>
    <mergeCell ref="A3:G3"/>
    <mergeCell ref="A5:A6"/>
    <mergeCell ref="B5:B6"/>
    <mergeCell ref="F5:G5"/>
    <mergeCell ref="C5:C6"/>
    <mergeCell ref="D5:D6"/>
    <mergeCell ref="E5:E6"/>
  </mergeCells>
  <printOptions horizontalCentered="1"/>
  <pageMargins left="0.3937007874015748" right="0.3937007874015748" top="0.7480314960629921" bottom="0.7480314960629921" header="0.31496062992125984" footer="0.31496062992125984"/>
  <pageSetup firstPageNumber="2" useFirstPageNumber="1" horizontalDpi="600" verticalDpi="600" orientation="portrait" paperSize="9" scale="70" r:id="rId1"/>
  <headerFooter>
    <oddFooter>&amp;C&amp;P</oddFoot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sheetPr codeName="Лист5"/>
  <dimension ref="A1:J35"/>
  <sheetViews>
    <sheetView showZeros="0" tabSelected="1" zoomScalePageLayoutView="0" workbookViewId="0" topLeftCell="A19">
      <selection activeCell="F31" sqref="F31"/>
    </sheetView>
  </sheetViews>
  <sheetFormatPr defaultColWidth="9.140625" defaultRowHeight="15"/>
  <cols>
    <col min="1" max="1" width="58.140625" style="0" customWidth="1"/>
    <col min="2" max="3" width="10.140625" style="0" customWidth="1"/>
    <col min="5" max="5" width="11.00390625" style="0" bestFit="1" customWidth="1"/>
    <col min="7" max="7" width="28.421875" style="0" bestFit="1" customWidth="1"/>
    <col min="8" max="8" width="10.57421875" style="0" customWidth="1"/>
  </cols>
  <sheetData>
    <row r="1" spans="1:5" ht="15">
      <c r="A1" s="38">
        <f>IF('220601'!A1="","",'220601'!A1+2)</f>
        <v>220603</v>
      </c>
      <c r="B1" s="47" t="s">
        <v>146</v>
      </c>
      <c r="C1" s="48" t="str">
        <f>'220601'!C1</f>
        <v>069</v>
      </c>
      <c r="D1" s="48"/>
      <c r="E1" s="49"/>
    </row>
    <row r="3" spans="1:5" ht="15.75">
      <c r="A3" s="123" t="s">
        <v>64</v>
      </c>
      <c r="B3" s="123"/>
      <c r="C3" s="123"/>
      <c r="D3" s="123"/>
      <c r="E3" s="123"/>
    </row>
    <row r="4" ht="15">
      <c r="A4" s="21"/>
    </row>
    <row r="5" spans="1:5" ht="24" customHeight="1">
      <c r="A5" s="124" t="s">
        <v>5</v>
      </c>
      <c r="B5" s="124" t="s">
        <v>48</v>
      </c>
      <c r="C5" s="125" t="s">
        <v>71</v>
      </c>
      <c r="D5" s="125" t="s">
        <v>33</v>
      </c>
      <c r="E5" s="125" t="s">
        <v>6</v>
      </c>
    </row>
    <row r="6" spans="1:5" ht="15" customHeight="1">
      <c r="A6" s="124"/>
      <c r="B6" s="124"/>
      <c r="C6" s="126"/>
      <c r="D6" s="126"/>
      <c r="E6" s="126"/>
    </row>
    <row r="7" spans="1:5" ht="15" customHeight="1">
      <c r="A7" s="9">
        <v>1</v>
      </c>
      <c r="B7" s="9">
        <v>2</v>
      </c>
      <c r="C7" s="13">
        <v>3</v>
      </c>
      <c r="D7" s="13">
        <v>4</v>
      </c>
      <c r="E7" s="13">
        <v>5</v>
      </c>
    </row>
    <row r="8" spans="1:5" ht="90">
      <c r="A8" s="5" t="s">
        <v>49</v>
      </c>
      <c r="B8" s="6">
        <v>50</v>
      </c>
      <c r="C8" s="6" t="s">
        <v>8</v>
      </c>
      <c r="D8" s="6">
        <v>642</v>
      </c>
      <c r="E8" s="68">
        <v>262</v>
      </c>
    </row>
    <row r="9" spans="1:9" ht="39">
      <c r="A9" s="5" t="s">
        <v>50</v>
      </c>
      <c r="B9" s="6">
        <v>51</v>
      </c>
      <c r="C9" s="6" t="s">
        <v>8</v>
      </c>
      <c r="D9" s="6">
        <v>642</v>
      </c>
      <c r="E9" s="68"/>
      <c r="G9" s="134" t="s">
        <v>70</v>
      </c>
      <c r="H9" s="135"/>
      <c r="I9" s="80"/>
    </row>
    <row r="10" spans="1:9" ht="26.25">
      <c r="A10" s="5" t="s">
        <v>51</v>
      </c>
      <c r="B10" s="6">
        <v>52</v>
      </c>
      <c r="C10" s="6" t="s">
        <v>8</v>
      </c>
      <c r="D10" s="6">
        <v>642</v>
      </c>
      <c r="E10" s="68"/>
      <c r="F10" s="80"/>
      <c r="G10" s="35" t="s">
        <v>170</v>
      </c>
      <c r="H10" s="77">
        <f>IF(E8&gt;=E9,0,E8-E9)</f>
        <v>0</v>
      </c>
      <c r="I10" s="80"/>
    </row>
    <row r="11" spans="1:9" ht="51.75">
      <c r="A11" s="5" t="s">
        <v>52</v>
      </c>
      <c r="B11" s="6">
        <v>53</v>
      </c>
      <c r="C11" s="6" t="s">
        <v>8</v>
      </c>
      <c r="D11" s="6">
        <v>642</v>
      </c>
      <c r="E11" s="68"/>
      <c r="G11" s="37" t="s">
        <v>174</v>
      </c>
      <c r="H11" s="78">
        <f>IF(E8&gt;=E11,0,E8-E11)</f>
        <v>0</v>
      </c>
      <c r="I11" s="80"/>
    </row>
    <row r="12" spans="1:9" ht="26.25">
      <c r="A12" s="5" t="s">
        <v>53</v>
      </c>
      <c r="B12" s="6">
        <v>54</v>
      </c>
      <c r="C12" s="6" t="s">
        <v>8</v>
      </c>
      <c r="D12" s="6">
        <v>642</v>
      </c>
      <c r="E12" s="68"/>
      <c r="G12" s="39" t="s">
        <v>171</v>
      </c>
      <c r="H12" s="79">
        <f>IF(E20&gt;SUM(E21:E24),0,E20-SUM(E21:E24))</f>
        <v>0</v>
      </c>
      <c r="I12" s="80"/>
    </row>
    <row r="13" spans="1:9" ht="15">
      <c r="A13" s="8" t="s">
        <v>54</v>
      </c>
      <c r="B13" s="6">
        <v>55</v>
      </c>
      <c r="C13" s="6" t="s">
        <v>8</v>
      </c>
      <c r="D13" s="6">
        <v>642</v>
      </c>
      <c r="E13" s="68"/>
      <c r="G13" s="37" t="s">
        <v>172</v>
      </c>
      <c r="H13" s="78">
        <f>IF(E12&gt;E13,0,E12-E13)</f>
        <v>0</v>
      </c>
      <c r="I13" s="80"/>
    </row>
    <row r="14" spans="1:9" ht="29.25" customHeight="1">
      <c r="A14" s="5" t="s">
        <v>55</v>
      </c>
      <c r="B14" s="6">
        <v>56</v>
      </c>
      <c r="C14" s="6" t="s">
        <v>8</v>
      </c>
      <c r="D14" s="6">
        <v>642</v>
      </c>
      <c r="E14" s="68"/>
      <c r="G14" s="39" t="s">
        <v>173</v>
      </c>
      <c r="H14" s="78">
        <f>IF(E17&gt;E18,0,E17-E18)</f>
        <v>0</v>
      </c>
      <c r="I14" s="80"/>
    </row>
    <row r="15" spans="1:7" ht="15">
      <c r="A15" s="5" t="s">
        <v>56</v>
      </c>
      <c r="B15" s="6">
        <v>57</v>
      </c>
      <c r="C15" s="6" t="s">
        <v>8</v>
      </c>
      <c r="D15" s="6">
        <v>642</v>
      </c>
      <c r="E15" s="68"/>
      <c r="G15" s="15"/>
    </row>
    <row r="16" spans="1:5" ht="39">
      <c r="A16" s="5" t="s">
        <v>57</v>
      </c>
      <c r="B16" s="6">
        <v>58</v>
      </c>
      <c r="C16" s="6" t="s">
        <v>58</v>
      </c>
      <c r="D16" s="6">
        <v>384</v>
      </c>
      <c r="E16" s="71"/>
    </row>
    <row r="17" spans="1:5" ht="26.25" customHeight="1">
      <c r="A17" s="31" t="s">
        <v>72</v>
      </c>
      <c r="B17" s="32">
        <v>59</v>
      </c>
      <c r="C17" s="32" t="s">
        <v>8</v>
      </c>
      <c r="D17" s="32">
        <v>642</v>
      </c>
      <c r="E17" s="72">
        <v>13</v>
      </c>
    </row>
    <row r="18" spans="1:5" ht="15">
      <c r="A18" s="8" t="s">
        <v>59</v>
      </c>
      <c r="B18" s="6">
        <v>60</v>
      </c>
      <c r="C18" s="6" t="s">
        <v>8</v>
      </c>
      <c r="D18" s="6">
        <v>642</v>
      </c>
      <c r="E18" s="68">
        <v>13</v>
      </c>
    </row>
    <row r="19" spans="1:5" ht="40.5" customHeight="1">
      <c r="A19" s="5" t="s">
        <v>60</v>
      </c>
      <c r="B19" s="6">
        <v>61</v>
      </c>
      <c r="C19" s="6" t="s">
        <v>58</v>
      </c>
      <c r="D19" s="6">
        <v>384</v>
      </c>
      <c r="E19" s="68">
        <v>14024</v>
      </c>
    </row>
    <row r="20" spans="1:5" ht="90">
      <c r="A20" s="5" t="s">
        <v>125</v>
      </c>
      <c r="B20" s="6">
        <v>62</v>
      </c>
      <c r="C20" s="6" t="s">
        <v>8</v>
      </c>
      <c r="D20" s="6">
        <v>642</v>
      </c>
      <c r="E20" s="68"/>
    </row>
    <row r="21" spans="1:5" ht="29.25" customHeight="1">
      <c r="A21" s="7" t="s">
        <v>109</v>
      </c>
      <c r="B21" s="6">
        <v>63</v>
      </c>
      <c r="C21" s="6" t="s">
        <v>8</v>
      </c>
      <c r="D21" s="6">
        <v>642</v>
      </c>
      <c r="E21" s="68"/>
    </row>
    <row r="22" spans="1:5" ht="25.5">
      <c r="A22" s="7" t="s">
        <v>61</v>
      </c>
      <c r="B22" s="6">
        <v>64</v>
      </c>
      <c r="C22" s="6" t="s">
        <v>8</v>
      </c>
      <c r="D22" s="6">
        <v>642</v>
      </c>
      <c r="E22" s="68"/>
    </row>
    <row r="23" spans="1:5" ht="38.25">
      <c r="A23" s="7" t="s">
        <v>62</v>
      </c>
      <c r="B23" s="6">
        <v>65</v>
      </c>
      <c r="C23" s="6" t="s">
        <v>8</v>
      </c>
      <c r="D23" s="6">
        <v>642</v>
      </c>
      <c r="E23" s="68"/>
    </row>
    <row r="24" spans="1:5" ht="25.5">
      <c r="A24" s="7" t="s">
        <v>63</v>
      </c>
      <c r="B24" s="6">
        <v>66</v>
      </c>
      <c r="C24" s="6" t="s">
        <v>8</v>
      </c>
      <c r="D24" s="6">
        <v>642</v>
      </c>
      <c r="E24" s="68"/>
    </row>
    <row r="25" spans="5:6" ht="7.5" customHeight="1">
      <c r="E25" s="81"/>
      <c r="F25" s="80"/>
    </row>
    <row r="26" spans="1:7" ht="15">
      <c r="A26" s="4" t="s">
        <v>65</v>
      </c>
      <c r="B26" s="127" t="s">
        <v>190</v>
      </c>
      <c r="C26" s="127"/>
      <c r="D26" s="127"/>
      <c r="E26" s="127"/>
      <c r="F26" s="14"/>
      <c r="G26" s="4"/>
    </row>
    <row r="27" spans="1:7" ht="15">
      <c r="A27" s="4"/>
      <c r="B27" s="130" t="s">
        <v>66</v>
      </c>
      <c r="C27" s="130"/>
      <c r="D27" s="128" t="s">
        <v>67</v>
      </c>
      <c r="E27" s="128"/>
      <c r="F27" s="14"/>
      <c r="G27" s="1"/>
    </row>
    <row r="28" spans="1:7" ht="15">
      <c r="A28" s="4"/>
      <c r="B28" s="131"/>
      <c r="C28" s="131"/>
      <c r="D28" s="82"/>
      <c r="E28" s="82"/>
      <c r="F28" s="82"/>
      <c r="G28" s="4"/>
    </row>
    <row r="29" spans="1:10" ht="26.25">
      <c r="A29" s="4" t="s">
        <v>175</v>
      </c>
      <c r="B29" s="127" t="s">
        <v>194</v>
      </c>
      <c r="C29" s="127"/>
      <c r="D29" s="127" t="s">
        <v>191</v>
      </c>
      <c r="E29" s="127"/>
      <c r="F29" s="14"/>
      <c r="I29" s="11"/>
      <c r="J29" s="11"/>
    </row>
    <row r="30" spans="1:6" ht="15">
      <c r="A30" s="4"/>
      <c r="B30" s="128" t="s">
        <v>68</v>
      </c>
      <c r="C30" s="128"/>
      <c r="D30" s="128" t="s">
        <v>66</v>
      </c>
      <c r="E30" s="128"/>
      <c r="F30" s="14"/>
    </row>
    <row r="31" spans="1:7" ht="15">
      <c r="A31" s="10"/>
      <c r="B31" s="83"/>
      <c r="C31" s="83"/>
      <c r="D31" s="127" t="s">
        <v>193</v>
      </c>
      <c r="E31" s="127"/>
      <c r="F31" s="100"/>
      <c r="G31" s="10"/>
    </row>
    <row r="32" spans="1:6" ht="15">
      <c r="A32" s="40"/>
      <c r="D32" s="128" t="s">
        <v>183</v>
      </c>
      <c r="E32" s="128"/>
      <c r="F32" s="84"/>
    </row>
    <row r="33" spans="1:6" ht="15">
      <c r="A33" s="40"/>
      <c r="F33" s="85"/>
    </row>
    <row r="34" spans="1:7" ht="15" customHeight="1">
      <c r="A34" s="34"/>
      <c r="B34" s="132" t="s">
        <v>192</v>
      </c>
      <c r="C34" s="132"/>
      <c r="D34" s="133"/>
      <c r="E34" s="133"/>
      <c r="F34" s="33"/>
      <c r="G34" s="10"/>
    </row>
    <row r="35" spans="2:5" ht="29.25" customHeight="1">
      <c r="B35" s="128" t="s">
        <v>69</v>
      </c>
      <c r="C35" s="128"/>
      <c r="D35" s="129" t="s">
        <v>67</v>
      </c>
      <c r="E35" s="129"/>
    </row>
  </sheetData>
  <sheetProtection sheet="1" objects="1" scenarios="1"/>
  <mergeCells count="22">
    <mergeCell ref="A3:E3"/>
    <mergeCell ref="A5:A6"/>
    <mergeCell ref="E5:E6"/>
    <mergeCell ref="D27:E27"/>
    <mergeCell ref="G9:H9"/>
    <mergeCell ref="C5:C6"/>
    <mergeCell ref="B5:B6"/>
    <mergeCell ref="D26:E26"/>
    <mergeCell ref="D5:D6"/>
    <mergeCell ref="B26:C26"/>
    <mergeCell ref="B27:C27"/>
    <mergeCell ref="B28:C28"/>
    <mergeCell ref="B35:C35"/>
    <mergeCell ref="D30:E30"/>
    <mergeCell ref="B34:C34"/>
    <mergeCell ref="D34:E34"/>
    <mergeCell ref="D31:E31"/>
    <mergeCell ref="D32:E32"/>
    <mergeCell ref="B30:C30"/>
    <mergeCell ref="D29:E29"/>
    <mergeCell ref="D35:E35"/>
    <mergeCell ref="B29:C29"/>
  </mergeCells>
  <printOptions horizontalCentered="1"/>
  <pageMargins left="0.3937007874015748" right="0.3937007874015748" top="0.7480314960629921" bottom="0.7480314960629921" header="0.31496062992125984" footer="0.31496062992125984"/>
  <pageSetup firstPageNumber="3" useFirstPageNumber="1" horizontalDpi="600" verticalDpi="600" orientation="portrait" paperSize="9" scale="85" r:id="rId1"/>
  <headerFooter>
    <oddFooter>&amp;C&amp;P</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Лист6"/>
  <dimension ref="A1:A1"/>
  <sheetViews>
    <sheetView zoomScalePageLayoutView="0" workbookViewId="0" topLeftCell="A1">
      <selection activeCell="A1" sqref="A1"/>
    </sheetView>
  </sheetViews>
  <sheetFormatPr defaultColWidth="9.140625" defaultRowHeight="15"/>
  <cols>
    <col min="1" max="1" width="80.00390625" style="66" customWidth="1"/>
    <col min="2" max="16384" width="9.140625" style="66" customWidth="1"/>
  </cols>
  <sheetData/>
  <sheetProtection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7">
    <pageSetUpPr fitToPage="1"/>
  </sheetPr>
  <dimension ref="A1:CC4"/>
  <sheetViews>
    <sheetView zoomScaleSheetLayoutView="100"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5"/>
  <cols>
    <col min="1" max="1" width="9.421875" style="56" customWidth="1"/>
    <col min="2" max="2" width="26.00390625" style="56" customWidth="1"/>
    <col min="3" max="3" width="14.57421875" style="56" customWidth="1"/>
    <col min="4" max="4" width="9.7109375" style="57" customWidth="1"/>
    <col min="5" max="5" width="3.421875" style="58" customWidth="1"/>
    <col min="6" max="10" width="3.00390625" style="58" customWidth="1"/>
    <col min="11" max="11" width="4.00390625" style="58" customWidth="1"/>
    <col min="12" max="12" width="3.140625" style="58" customWidth="1"/>
    <col min="13" max="13" width="3.00390625" style="58" customWidth="1"/>
    <col min="14" max="14" width="2.7109375" style="58" customWidth="1"/>
    <col min="15" max="16" width="4.00390625" style="58" bestFit="1" customWidth="1"/>
    <col min="17" max="18" width="3.00390625" style="58" customWidth="1"/>
    <col min="19" max="19" width="2.7109375" style="58" customWidth="1"/>
    <col min="20" max="20" width="4.00390625" style="58" customWidth="1"/>
    <col min="21" max="21" width="4.00390625" style="58" bestFit="1" customWidth="1"/>
    <col min="22" max="22" width="3.00390625" style="58" customWidth="1"/>
    <col min="23" max="23" width="4.00390625" style="58" customWidth="1"/>
    <col min="24" max="24" width="4.00390625" style="58" bestFit="1" customWidth="1"/>
    <col min="25" max="25" width="4.00390625" style="58" customWidth="1"/>
    <col min="26" max="26" width="4.00390625" style="58" bestFit="1" customWidth="1"/>
    <col min="27" max="27" width="3.00390625" style="58" customWidth="1"/>
    <col min="28" max="28" width="4.00390625" style="58" customWidth="1"/>
    <col min="29" max="29" width="4.00390625" style="58" bestFit="1" customWidth="1"/>
    <col min="30" max="30" width="4.00390625" style="58" customWidth="1"/>
    <col min="31" max="31" width="4.00390625" style="58" bestFit="1" customWidth="1"/>
    <col min="32" max="32" width="2.57421875" style="58" customWidth="1"/>
    <col min="33" max="33" width="4.00390625" style="58" customWidth="1"/>
    <col min="34" max="34" width="4.00390625" style="58" bestFit="1" customWidth="1"/>
    <col min="35" max="35" width="4.00390625" style="58" customWidth="1"/>
    <col min="36" max="36" width="4.00390625" style="58" bestFit="1" customWidth="1"/>
    <col min="37" max="37" width="2.57421875" style="58" customWidth="1"/>
    <col min="38" max="38" width="4.00390625" style="58" customWidth="1"/>
    <col min="39" max="39" width="4.00390625" style="58" bestFit="1" customWidth="1"/>
    <col min="40" max="40" width="4.00390625" style="58" customWidth="1"/>
    <col min="41" max="41" width="4.00390625" style="58" bestFit="1" customWidth="1"/>
    <col min="42" max="42" width="2.7109375" style="58" customWidth="1"/>
    <col min="43" max="43" width="3.8515625" style="58" customWidth="1"/>
    <col min="44" max="44" width="4.00390625" style="58" bestFit="1" customWidth="1"/>
    <col min="45" max="45" width="4.00390625" style="58" customWidth="1"/>
    <col min="46" max="46" width="4.00390625" style="58" bestFit="1" customWidth="1"/>
    <col min="47" max="47" width="3.140625" style="58" customWidth="1"/>
    <col min="48" max="48" width="4.00390625" style="58" customWidth="1"/>
    <col min="49" max="49" width="4.00390625" style="58" bestFit="1" customWidth="1"/>
    <col min="50" max="50" width="4.00390625" style="58" customWidth="1"/>
    <col min="51" max="51" width="4.00390625" style="58" bestFit="1" customWidth="1"/>
    <col min="52" max="52" width="2.8515625" style="58" customWidth="1"/>
    <col min="53" max="53" width="4.00390625" style="58" customWidth="1"/>
    <col min="54" max="54" width="2.00390625" style="58" customWidth="1"/>
    <col min="55" max="55" width="4.00390625" style="58" customWidth="1"/>
    <col min="56" max="56" width="2.28125" style="58" bestFit="1" customWidth="1"/>
    <col min="57" max="57" width="2.00390625" style="58" customWidth="1"/>
    <col min="58" max="58" width="4.00390625" style="58" customWidth="1"/>
    <col min="59" max="59" width="2.00390625" style="58" customWidth="1"/>
    <col min="60" max="60" width="4.00390625" style="58" customWidth="1"/>
    <col min="61" max="61" width="2.28125" style="58" bestFit="1" customWidth="1"/>
    <col min="62" max="62" width="2.00390625" style="58" customWidth="1"/>
    <col min="63" max="63" width="4.00390625" style="58" customWidth="1"/>
    <col min="64" max="64" width="2.00390625" style="58" customWidth="1"/>
    <col min="65" max="65" width="4.00390625" style="58" customWidth="1"/>
    <col min="66" max="66" width="2.28125" style="58" bestFit="1" customWidth="1"/>
    <col min="67" max="67" width="2.00390625" style="58" customWidth="1"/>
    <col min="68" max="68" width="4.00390625" style="58" customWidth="1"/>
    <col min="69" max="69" width="2.00390625" style="58" customWidth="1"/>
    <col min="70" max="70" width="4.00390625" style="58" customWidth="1"/>
    <col min="71" max="72" width="2.00390625" style="58" customWidth="1"/>
    <col min="73" max="73" width="4.00390625" style="58" customWidth="1"/>
    <col min="74" max="74" width="2.00390625" style="58" customWidth="1"/>
    <col min="75" max="75" width="4.00390625" style="58" customWidth="1"/>
    <col min="76" max="77" width="2.00390625" style="58" customWidth="1"/>
    <col min="78" max="78" width="4.00390625" style="58" customWidth="1"/>
    <col min="79" max="79" width="2.00390625" style="58" customWidth="1"/>
    <col min="80" max="80" width="4.00390625" style="58" customWidth="1"/>
    <col min="81" max="81" width="2.00390625" style="58" customWidth="1"/>
    <col min="82" max="16384" width="9.140625" style="58" customWidth="1"/>
  </cols>
  <sheetData>
    <row r="1" spans="1:81" s="54" customFormat="1" ht="51.75" customHeight="1">
      <c r="A1" s="51" t="s">
        <v>147</v>
      </c>
      <c r="B1" s="51" t="s">
        <v>148</v>
      </c>
      <c r="C1" s="51" t="s">
        <v>149</v>
      </c>
      <c r="D1" s="52" t="s">
        <v>150</v>
      </c>
      <c r="E1" s="136" t="s">
        <v>151</v>
      </c>
      <c r="F1" s="136"/>
      <c r="G1" s="136" t="s">
        <v>152</v>
      </c>
      <c r="H1" s="136"/>
      <c r="I1" s="136" t="s">
        <v>153</v>
      </c>
      <c r="J1" s="136"/>
      <c r="K1" s="53" t="s">
        <v>154</v>
      </c>
      <c r="L1" s="53" t="s">
        <v>155</v>
      </c>
      <c r="M1" s="54" t="s">
        <v>156</v>
      </c>
      <c r="N1" s="54" t="s">
        <v>157</v>
      </c>
      <c r="O1" s="54" t="s">
        <v>158</v>
      </c>
      <c r="P1" s="54" t="s">
        <v>157</v>
      </c>
      <c r="Q1" s="53" t="s">
        <v>155</v>
      </c>
      <c r="R1" s="54" t="s">
        <v>156</v>
      </c>
      <c r="S1" s="54" t="s">
        <v>157</v>
      </c>
      <c r="T1" s="54" t="s">
        <v>158</v>
      </c>
      <c r="U1" s="54" t="s">
        <v>157</v>
      </c>
      <c r="V1" s="53" t="s">
        <v>155</v>
      </c>
      <c r="W1" s="54" t="s">
        <v>156</v>
      </c>
      <c r="X1" s="54" t="s">
        <v>157</v>
      </c>
      <c r="Y1" s="54" t="s">
        <v>158</v>
      </c>
      <c r="Z1" s="54" t="s">
        <v>157</v>
      </c>
      <c r="AA1" s="53" t="s">
        <v>155</v>
      </c>
      <c r="AB1" s="54" t="s">
        <v>156</v>
      </c>
      <c r="AC1" s="54" t="s">
        <v>157</v>
      </c>
      <c r="AD1" s="54" t="s">
        <v>158</v>
      </c>
      <c r="AE1" s="54" t="s">
        <v>157</v>
      </c>
      <c r="AF1" s="53" t="s">
        <v>155</v>
      </c>
      <c r="AG1" s="54" t="s">
        <v>156</v>
      </c>
      <c r="AH1" s="54" t="s">
        <v>157</v>
      </c>
      <c r="AI1" s="54" t="s">
        <v>158</v>
      </c>
      <c r="AJ1" s="54" t="s">
        <v>157</v>
      </c>
      <c r="AK1" s="53" t="s">
        <v>155</v>
      </c>
      <c r="AL1" s="54" t="s">
        <v>156</v>
      </c>
      <c r="AM1" s="54" t="s">
        <v>157</v>
      </c>
      <c r="AN1" s="54" t="s">
        <v>158</v>
      </c>
      <c r="AO1" s="54" t="s">
        <v>157</v>
      </c>
      <c r="AP1" s="53" t="s">
        <v>155</v>
      </c>
      <c r="AQ1" s="54" t="s">
        <v>156</v>
      </c>
      <c r="AR1" s="54" t="s">
        <v>157</v>
      </c>
      <c r="AS1" s="54" t="s">
        <v>158</v>
      </c>
      <c r="AT1" s="54" t="s">
        <v>157</v>
      </c>
      <c r="AU1" s="53" t="s">
        <v>155</v>
      </c>
      <c r="AV1" s="54" t="s">
        <v>156</v>
      </c>
      <c r="AW1" s="54" t="s">
        <v>157</v>
      </c>
      <c r="AX1" s="54" t="s">
        <v>158</v>
      </c>
      <c r="AY1" s="54" t="s">
        <v>157</v>
      </c>
      <c r="AZ1" s="53" t="s">
        <v>155</v>
      </c>
      <c r="BA1" s="54" t="s">
        <v>156</v>
      </c>
      <c r="BB1" s="54" t="s">
        <v>157</v>
      </c>
      <c r="BC1" s="54" t="s">
        <v>158</v>
      </c>
      <c r="BD1" s="54" t="s">
        <v>157</v>
      </c>
      <c r="BE1" s="53" t="s">
        <v>155</v>
      </c>
      <c r="BF1" s="54" t="s">
        <v>156</v>
      </c>
      <c r="BG1" s="54" t="s">
        <v>157</v>
      </c>
      <c r="BH1" s="54" t="s">
        <v>158</v>
      </c>
      <c r="BI1" s="54" t="s">
        <v>157</v>
      </c>
      <c r="BJ1" s="53" t="s">
        <v>155</v>
      </c>
      <c r="BK1" s="54" t="s">
        <v>156</v>
      </c>
      <c r="BL1" s="54" t="s">
        <v>157</v>
      </c>
      <c r="BM1" s="54" t="s">
        <v>158</v>
      </c>
      <c r="BN1" s="54" t="s">
        <v>157</v>
      </c>
      <c r="BO1" s="53" t="s">
        <v>155</v>
      </c>
      <c r="BP1" s="54" t="s">
        <v>156</v>
      </c>
      <c r="BQ1" s="54" t="s">
        <v>157</v>
      </c>
      <c r="BR1" s="54" t="s">
        <v>158</v>
      </c>
      <c r="BS1" s="54" t="s">
        <v>157</v>
      </c>
      <c r="BT1" s="53" t="s">
        <v>155</v>
      </c>
      <c r="BU1" s="54" t="s">
        <v>156</v>
      </c>
      <c r="BV1" s="54" t="s">
        <v>157</v>
      </c>
      <c r="BW1" s="54" t="s">
        <v>158</v>
      </c>
      <c r="BX1" s="54" t="s">
        <v>157</v>
      </c>
      <c r="BY1" s="53" t="s">
        <v>155</v>
      </c>
      <c r="BZ1" s="54" t="s">
        <v>156</v>
      </c>
      <c r="CA1" s="54" t="s">
        <v>157</v>
      </c>
      <c r="CB1" s="54" t="s">
        <v>158</v>
      </c>
      <c r="CC1" s="54" t="s">
        <v>157</v>
      </c>
    </row>
    <row r="2" spans="1:16" ht="12">
      <c r="A2" s="99" t="str">
        <f>'220601'!A1</f>
        <v>220601</v>
      </c>
      <c r="B2" s="56" t="s">
        <v>161</v>
      </c>
      <c r="C2" s="55" t="s">
        <v>145</v>
      </c>
      <c r="D2" s="57">
        <v>7</v>
      </c>
      <c r="E2" s="58">
        <v>3</v>
      </c>
      <c r="F2" s="58">
        <v>1</v>
      </c>
      <c r="G2" s="58">
        <v>1</v>
      </c>
      <c r="H2" s="58">
        <v>1</v>
      </c>
      <c r="K2" s="58">
        <v>1</v>
      </c>
      <c r="L2" s="58">
        <v>3</v>
      </c>
      <c r="M2" s="58">
        <v>5</v>
      </c>
      <c r="N2" s="58">
        <v>23</v>
      </c>
      <c r="O2" s="58">
        <v>5</v>
      </c>
      <c r="P2" s="58">
        <v>37</v>
      </c>
    </row>
    <row r="3" spans="1:16" ht="12">
      <c r="A3" s="99">
        <f>'220602'!A1</f>
        <v>220602</v>
      </c>
      <c r="B3" s="56" t="s">
        <v>163</v>
      </c>
      <c r="C3" s="55" t="s">
        <v>162</v>
      </c>
      <c r="D3" s="57">
        <v>7</v>
      </c>
      <c r="E3" s="58">
        <v>3</v>
      </c>
      <c r="F3" s="58">
        <v>1</v>
      </c>
      <c r="G3" s="58">
        <v>1</v>
      </c>
      <c r="H3" s="58">
        <v>1</v>
      </c>
      <c r="K3" s="58">
        <v>1</v>
      </c>
      <c r="L3" s="58">
        <v>3</v>
      </c>
      <c r="M3" s="58">
        <v>5</v>
      </c>
      <c r="N3" s="58">
        <v>8</v>
      </c>
      <c r="O3" s="58">
        <v>7</v>
      </c>
      <c r="P3" s="58">
        <v>41</v>
      </c>
    </row>
    <row r="4" spans="1:16" ht="12">
      <c r="A4" s="99">
        <f>'220603'!A1</f>
        <v>220603</v>
      </c>
      <c r="B4" s="56" t="s">
        <v>165</v>
      </c>
      <c r="C4" s="55" t="s">
        <v>164</v>
      </c>
      <c r="D4" s="57">
        <v>7</v>
      </c>
      <c r="E4" s="58">
        <v>3</v>
      </c>
      <c r="F4" s="58">
        <v>1</v>
      </c>
      <c r="G4" s="58">
        <v>1</v>
      </c>
      <c r="H4" s="58">
        <v>1</v>
      </c>
      <c r="K4" s="58">
        <v>1</v>
      </c>
      <c r="L4" s="58">
        <v>3</v>
      </c>
      <c r="M4" s="58">
        <v>5</v>
      </c>
      <c r="N4" s="58">
        <v>8</v>
      </c>
      <c r="O4" s="58">
        <v>5</v>
      </c>
      <c r="P4" s="58">
        <v>24</v>
      </c>
    </row>
  </sheetData>
  <sheetProtection sheet="1" objects="1" scenarios="1"/>
  <mergeCells count="3">
    <mergeCell ref="E1:F1"/>
    <mergeCell ref="G1:H1"/>
    <mergeCell ref="I1:J1"/>
  </mergeCells>
  <printOptions gridLines="1"/>
  <pageMargins left="0.1968503937007874" right="0.1968503937007874" top="0.3937007874015748" bottom="0.3937007874015748" header="0" footer="0"/>
  <pageSetup fitToHeight="3" fitToWidth="2"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Лист28"/>
  <dimension ref="A1:F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2" bestFit="1" customWidth="1"/>
    <col min="2" max="3" width="26.140625" style="62" bestFit="1" customWidth="1"/>
    <col min="4" max="4" width="27.140625" style="60" bestFit="1" customWidth="1"/>
    <col min="5" max="6" width="26.140625" style="60" bestFit="1" customWidth="1"/>
    <col min="7" max="16384" width="9.140625" style="60" customWidth="1"/>
  </cols>
  <sheetData>
    <row r="1" spans="1:3" ht="12.75">
      <c r="A1" s="59">
        <f>COUNTIF(A3:A1000,"*Ошибка*")</f>
        <v>0</v>
      </c>
      <c r="B1" s="59">
        <f>COUNTIF(B3:B1000,"*Ошибка*")</f>
        <v>0</v>
      </c>
      <c r="C1" s="59">
        <f>COUNTIF(C3:C1000,"*Ошибка*")</f>
        <v>0</v>
      </c>
    </row>
    <row r="2" spans="1:6" ht="12.75">
      <c r="A2" s="61"/>
      <c r="B2" s="61"/>
      <c r="C2" s="61"/>
      <c r="D2" s="61"/>
      <c r="E2" s="61"/>
      <c r="F2" s="61"/>
    </row>
  </sheetData>
  <sheetProtection sheet="1" objects="1" scenarios="1"/>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29"/>
  <dimension ref="A2:B2"/>
  <sheetViews>
    <sheetView zoomScalePageLayoutView="0" workbookViewId="0" topLeftCell="A1">
      <pane ySplit="2" topLeftCell="A3" activePane="bottomLeft" state="frozen"/>
      <selection pane="topLeft" activeCell="B2" sqref="B2"/>
      <selection pane="bottomLeft" activeCell="B2" sqref="B2"/>
    </sheetView>
  </sheetViews>
  <sheetFormatPr defaultColWidth="9.140625" defaultRowHeight="15"/>
  <cols>
    <col min="1" max="1" width="27.140625" style="60" bestFit="1" customWidth="1"/>
    <col min="2" max="2" width="26.140625" style="60" bestFit="1" customWidth="1"/>
    <col min="3" max="16384" width="9.140625" style="60" customWidth="1"/>
  </cols>
  <sheetData>
    <row r="2" spans="1:2" ht="12.75">
      <c r="A2" s="61"/>
      <c r="B2" s="61"/>
    </row>
  </sheetData>
  <sheetProtection sheet="1" objects="1" scenarios="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30"/>
  <dimension ref="A1:B2"/>
  <sheetViews>
    <sheetView zoomScalePageLayoutView="0" workbookViewId="0" topLeftCell="A1">
      <selection activeCell="B2" sqref="B2"/>
    </sheetView>
  </sheetViews>
  <sheetFormatPr defaultColWidth="9.140625" defaultRowHeight="15"/>
  <cols>
    <col min="1" max="1" width="50.421875" style="63" bestFit="1" customWidth="1"/>
    <col min="2" max="2" width="9.140625" style="64" customWidth="1"/>
    <col min="3" max="3" width="9.140625" style="65" customWidth="1"/>
    <col min="4" max="8" width="18.28125" style="65" customWidth="1"/>
    <col min="9" max="12" width="20.421875" style="65" customWidth="1"/>
    <col min="13" max="16384" width="9.140625" style="65" customWidth="1"/>
  </cols>
  <sheetData>
    <row r="1" spans="1:2" ht="25.5">
      <c r="A1" s="63" t="s">
        <v>159</v>
      </c>
      <c r="B1" s="64">
        <v>10</v>
      </c>
    </row>
    <row r="2" spans="1:2" ht="25.5">
      <c r="A2" s="63" t="s">
        <v>160</v>
      </c>
      <c r="B2" s="64">
        <v>3</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Гусев Виталий Андреевич</cp:lastModifiedBy>
  <cp:lastPrinted>2021-07-12T22:21:42Z</cp:lastPrinted>
  <dcterms:created xsi:type="dcterms:W3CDTF">2012-06-21T07:15:48Z</dcterms:created>
  <dcterms:modified xsi:type="dcterms:W3CDTF">2021-07-12T22:28:47Z</dcterms:modified>
  <cp:category/>
  <cp:version/>
  <cp:contentType/>
  <cp:contentStatus/>
</cp:coreProperties>
</file>